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aeso-my.sharepoint.com/personal/vinson_or_aeso_ca/Documents/Desktop/Transmission/C-TMR/"/>
    </mc:Choice>
  </mc:AlternateContent>
  <xr:revisionPtr revIDLastSave="3" documentId="8_{CB0E7CD9-FF13-46EB-863F-1E5A4364182E}" xr6:coauthVersionLast="47" xr6:coauthVersionMax="47" xr10:uidLastSave="{8C5B9C95-ED7A-4EE8-84AC-4A2EA2CBE3AA}"/>
  <bookViews>
    <workbookView xWindow="25800" yWindow="0" windowWidth="25800" windowHeight="21000" tabRatio="642" activeTab="1" xr2:uid="{00000000-000D-0000-FFFF-FFFF00000000}"/>
  </bookViews>
  <sheets>
    <sheet name="Total Compensation" sheetId="1" r:id="rId1"/>
    <sheet name="Variable Cost Calculation" sheetId="2" r:id="rId2"/>
  </sheets>
  <definedNames>
    <definedName name="_xlnm.Print_Area" localSheetId="0">'Total Compensation'!$A$1:$E$80</definedName>
    <definedName name="_xlnm.Print_Area" localSheetId="1">'Variable Cost Calculation'!$A$1:$AA$37</definedName>
    <definedName name="Z_C0220A25_DFD1_467E_A2DC_214EE73FA540_.wvu.PrintArea" localSheetId="0" hidden="1">'Total Compensation'!$A$1:$E$80</definedName>
    <definedName name="Z_C0220A25_DFD1_467E_A2DC_214EE73FA540_.wvu.PrintArea" localSheetId="1" hidden="1">'Variable Cost Calculation'!$A$2:$S$37</definedName>
  </definedNames>
  <calcPr calcId="191028"/>
  <customWorkbookViews>
    <customWorkbookView name="cmoline - Personal View" guid="{C0220A25-DFD1-467E-A2DC-214EE73FA540}" mergeInterval="0" personalView="1" maximized="1" windowWidth="1276" windowHeight="76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2" l="1"/>
  <c r="N18" i="2" l="1"/>
  <c r="N19" i="2"/>
  <c r="N20" i="2"/>
  <c r="N21" i="2"/>
  <c r="N22" i="2"/>
  <c r="N23" i="2"/>
  <c r="N24" i="2"/>
  <c r="N25" i="2"/>
  <c r="N26" i="2"/>
  <c r="N27" i="2"/>
  <c r="N28" i="2"/>
  <c r="N29" i="2"/>
  <c r="N30" i="2"/>
  <c r="N31" i="2"/>
  <c r="N32" i="2"/>
  <c r="N33" i="2"/>
  <c r="Q18" i="2"/>
  <c r="Q19" i="2"/>
  <c r="Q20" i="2"/>
  <c r="Q21" i="2"/>
  <c r="Q22" i="2"/>
  <c r="Q23" i="2"/>
  <c r="Q24" i="2"/>
  <c r="Q25" i="2"/>
  <c r="Q26" i="2"/>
  <c r="Q27" i="2"/>
  <c r="Q28" i="2"/>
  <c r="Q29" i="2"/>
  <c r="Q30" i="2"/>
  <c r="Q31" i="2"/>
  <c r="Q32" i="2"/>
  <c r="Q33" i="2"/>
  <c r="Q34" i="2"/>
  <c r="Q35" i="2"/>
  <c r="Q36" i="2"/>
  <c r="Q17" i="2"/>
  <c r="O22" i="2"/>
  <c r="O23" i="2"/>
  <c r="O18" i="2"/>
  <c r="O19" i="2"/>
  <c r="O20" i="2"/>
  <c r="O21" i="2"/>
  <c r="O24" i="2"/>
  <c r="O25" i="2"/>
  <c r="O26" i="2"/>
  <c r="O27" i="2"/>
  <c r="O28" i="2"/>
  <c r="O29" i="2"/>
  <c r="O30" i="2"/>
  <c r="O31" i="2"/>
  <c r="O32" i="2"/>
  <c r="O33" i="2"/>
  <c r="O17" i="2"/>
  <c r="R23" i="2"/>
  <c r="O34" i="2" l="1"/>
  <c r="P34" i="2"/>
  <c r="R34" i="2"/>
  <c r="S34" i="2" s="1"/>
  <c r="T34" i="2" s="1"/>
  <c r="U34" i="2" s="1"/>
  <c r="V34" i="2" s="1"/>
  <c r="X34" i="2"/>
  <c r="Y34" i="2"/>
  <c r="O35" i="2"/>
  <c r="P35" i="2"/>
  <c r="S35" i="2"/>
  <c r="T35" i="2" s="1"/>
  <c r="U35" i="2" s="1"/>
  <c r="V35" i="2" s="1"/>
  <c r="R35" i="2"/>
  <c r="X35" i="2"/>
  <c r="Y35" i="2"/>
  <c r="O36" i="2"/>
  <c r="P36" i="2"/>
  <c r="R36" i="2"/>
  <c r="X36" i="2"/>
  <c r="Y36" i="2"/>
  <c r="R33" i="2"/>
  <c r="P33" i="2"/>
  <c r="R32" i="2"/>
  <c r="P32" i="2"/>
  <c r="R31" i="2"/>
  <c r="P31" i="2"/>
  <c r="R30" i="2"/>
  <c r="P30" i="2"/>
  <c r="R29" i="2"/>
  <c r="P29" i="2"/>
  <c r="R28" i="2"/>
  <c r="P28" i="2"/>
  <c r="R27" i="2"/>
  <c r="P27" i="2"/>
  <c r="R26" i="2"/>
  <c r="P26" i="2"/>
  <c r="R25" i="2"/>
  <c r="P25" i="2"/>
  <c r="R24" i="2"/>
  <c r="P24" i="2"/>
  <c r="P23" i="2"/>
  <c r="R22" i="2"/>
  <c r="P22" i="2"/>
  <c r="R21" i="2"/>
  <c r="P21" i="2"/>
  <c r="Y20" i="2"/>
  <c r="X20" i="2"/>
  <c r="R20" i="2"/>
  <c r="P20" i="2"/>
  <c r="Y19" i="2"/>
  <c r="X19" i="2"/>
  <c r="R19" i="2"/>
  <c r="S19" i="2" s="1"/>
  <c r="T19" i="2" s="1"/>
  <c r="U19" i="2" s="1"/>
  <c r="V19" i="2" s="1"/>
  <c r="P19" i="2"/>
  <c r="Y18" i="2"/>
  <c r="X18" i="2"/>
  <c r="R18" i="2"/>
  <c r="P18" i="2"/>
  <c r="Y17" i="2"/>
  <c r="X17" i="2"/>
  <c r="R17" i="2"/>
  <c r="P17" i="2"/>
  <c r="C77" i="1"/>
  <c r="C43" i="1"/>
  <c r="C45" i="1" s="1"/>
  <c r="C44" i="1"/>
  <c r="C53" i="1"/>
  <c r="C48" i="1"/>
  <c r="C62" i="1"/>
  <c r="D11" i="2"/>
  <c r="D9" i="2"/>
  <c r="D10" i="2"/>
  <c r="A2" i="2"/>
  <c r="A4" i="2"/>
  <c r="A1" i="2"/>
  <c r="C75" i="1"/>
  <c r="S20" i="2" l="1"/>
  <c r="T20" i="2" s="1"/>
  <c r="U20" i="2" s="1"/>
  <c r="V20" i="2" s="1"/>
  <c r="S30" i="2"/>
  <c r="T30" i="2" s="1"/>
  <c r="U30" i="2" s="1"/>
  <c r="V30" i="2" s="1"/>
  <c r="S32" i="2"/>
  <c r="T32" i="2" s="1"/>
  <c r="U32" i="2" s="1"/>
  <c r="V32" i="2" s="1"/>
  <c r="X32" i="2" s="1"/>
  <c r="Y32" i="2" s="1"/>
  <c r="Z32" i="2" s="1"/>
  <c r="S24" i="2"/>
  <c r="T24" i="2" s="1"/>
  <c r="U24" i="2" s="1"/>
  <c r="V24" i="2" s="1"/>
  <c r="S17" i="2"/>
  <c r="T17" i="2" s="1"/>
  <c r="U17" i="2" s="1"/>
  <c r="V17" i="2" s="1"/>
  <c r="S28" i="2"/>
  <c r="T28" i="2" s="1"/>
  <c r="U28" i="2" s="1"/>
  <c r="V28" i="2" s="1"/>
  <c r="X28" i="2" s="1"/>
  <c r="Y28" i="2" s="1"/>
  <c r="Z28" i="2" s="1"/>
  <c r="S18" i="2"/>
  <c r="T18" i="2" s="1"/>
  <c r="U18" i="2" s="1"/>
  <c r="V18" i="2" s="1"/>
  <c r="S22" i="2"/>
  <c r="T22" i="2" s="1"/>
  <c r="U22" i="2" s="1"/>
  <c r="V22" i="2" s="1"/>
  <c r="X22" i="2" s="1"/>
  <c r="Y22" i="2" s="1"/>
  <c r="Z22" i="2" s="1"/>
  <c r="S33" i="2"/>
  <c r="T33" i="2" s="1"/>
  <c r="U33" i="2" s="1"/>
  <c r="V33" i="2" s="1"/>
  <c r="X33" i="2" s="1"/>
  <c r="Y33" i="2" s="1"/>
  <c r="Z33" i="2" s="1"/>
  <c r="S27" i="2"/>
  <c r="T27" i="2" s="1"/>
  <c r="U27" i="2" s="1"/>
  <c r="V27" i="2" s="1"/>
  <c r="X27" i="2" s="1"/>
  <c r="Y27" i="2" s="1"/>
  <c r="Z27" i="2" s="1"/>
  <c r="S26" i="2"/>
  <c r="T26" i="2" s="1"/>
  <c r="U26" i="2" s="1"/>
  <c r="V26" i="2" s="1"/>
  <c r="X26" i="2" s="1"/>
  <c r="Y26" i="2" s="1"/>
  <c r="Z26" i="2" s="1"/>
  <c r="S21" i="2"/>
  <c r="T21" i="2" s="1"/>
  <c r="U21" i="2" s="1"/>
  <c r="V21" i="2" s="1"/>
  <c r="X21" i="2" s="1"/>
  <c r="Y21" i="2" s="1"/>
  <c r="Z21" i="2" s="1"/>
  <c r="S25" i="2"/>
  <c r="T25" i="2" s="1"/>
  <c r="U25" i="2" s="1"/>
  <c r="V25" i="2" s="1"/>
  <c r="X25" i="2" s="1"/>
  <c r="Y25" i="2" s="1"/>
  <c r="Z25" i="2" s="1"/>
  <c r="S31" i="2"/>
  <c r="T31" i="2" s="1"/>
  <c r="U31" i="2" s="1"/>
  <c r="V31" i="2" s="1"/>
  <c r="X31" i="2" s="1"/>
  <c r="Y31" i="2" s="1"/>
  <c r="Z31" i="2" s="1"/>
  <c r="X30" i="2"/>
  <c r="Y30" i="2" s="1"/>
  <c r="Z30" i="2" s="1"/>
  <c r="Z20" i="2"/>
  <c r="Z36" i="2"/>
  <c r="Z35" i="2"/>
  <c r="Z17" i="2"/>
  <c r="S23" i="2"/>
  <c r="T23" i="2" s="1"/>
  <c r="U23" i="2" s="1"/>
  <c r="V23" i="2" s="1"/>
  <c r="X23" i="2" s="1"/>
  <c r="Y23" i="2" s="1"/>
  <c r="Z23" i="2" s="1"/>
  <c r="Z18" i="2"/>
  <c r="Z19" i="2"/>
  <c r="S29" i="2"/>
  <c r="T29" i="2" s="1"/>
  <c r="U29" i="2" s="1"/>
  <c r="V29" i="2" s="1"/>
  <c r="X29" i="2" s="1"/>
  <c r="Y29" i="2" s="1"/>
  <c r="Z29" i="2" s="1"/>
  <c r="S36" i="2"/>
  <c r="T36" i="2" s="1"/>
  <c r="U36" i="2" s="1"/>
  <c r="V36" i="2" s="1"/>
  <c r="Z34" i="2"/>
  <c r="C78" i="1"/>
  <c r="C56" i="1"/>
  <c r="C58" i="1" s="1"/>
  <c r="C63" i="1" s="1"/>
  <c r="C50" i="1"/>
  <c r="C54" i="1" s="1"/>
  <c r="C72" i="1" s="1"/>
  <c r="C73" i="1" s="1"/>
  <c r="X24" i="2"/>
  <c r="Y24" i="2" s="1"/>
  <c r="Z24" i="2" s="1"/>
  <c r="Z37" i="2" l="1"/>
  <c r="C33" i="1" s="1"/>
  <c r="B17" i="1" s="1"/>
  <c r="C80" i="1"/>
  <c r="B18" i="1" s="1"/>
  <c r="B19" i="1" l="1"/>
  <c r="C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cmoline</author>
    <author>dmichaud</author>
  </authors>
  <commentList>
    <comment ref="B12" authorId="0" shapeId="0" xr:uid="{00000000-0006-0000-0000-000001000000}">
      <text>
        <r>
          <rPr>
            <sz val="10"/>
            <color indexed="81"/>
            <rFont val="Tahoma"/>
            <family val="2"/>
          </rPr>
          <t xml:space="preserve">This is the party who holds the System Access Service agreement with the AESO. </t>
        </r>
        <r>
          <rPr>
            <sz val="8"/>
            <color indexed="81"/>
            <rFont val="Tahoma"/>
            <family val="2"/>
          </rPr>
          <t xml:space="preserve"> </t>
        </r>
      </text>
    </comment>
    <comment ref="C24" authorId="1" shapeId="0" xr:uid="{00000000-0006-0000-0000-000002000000}">
      <text>
        <r>
          <rPr>
            <sz val="10"/>
            <color indexed="81"/>
            <rFont val="Tahoma"/>
            <family val="2"/>
          </rPr>
          <t xml:space="preserve">If applicable, describe the mode of operation - simple cycle, combined cycle, cogeneration. </t>
        </r>
      </text>
    </comment>
    <comment ref="C29" authorId="1" shapeId="0" xr:uid="{00000000-0006-0000-0000-000003000000}">
      <text>
        <r>
          <rPr>
            <sz val="10"/>
            <color indexed="81"/>
            <rFont val="Tahoma"/>
            <family val="2"/>
          </rPr>
          <t xml:space="preserve">Applies only to customers that have responded to a TMR direction using hydroelectric units. Consider highest 25% of pool prices from a reasonable period, pre &amp; post the TMR direction. The mean pool price from the sample is then used for purposes of calculating the Net Opportunity Cost. </t>
        </r>
      </text>
    </comment>
    <comment ref="C33" authorId="1" shapeId="0" xr:uid="{00000000-0006-0000-0000-000004000000}">
      <text>
        <r>
          <rPr>
            <sz val="10"/>
            <color indexed="81"/>
            <rFont val="Tahoma"/>
            <family val="2"/>
          </rPr>
          <t>Reference: 'Variable Cost Calculation' worksheet</t>
        </r>
      </text>
    </comment>
    <comment ref="C39" authorId="1" shapeId="0" xr:uid="{00000000-0006-0000-0000-000005000000}">
      <text>
        <r>
          <rPr>
            <sz val="10"/>
            <color indexed="81"/>
            <rFont val="Tahoma"/>
            <family val="2"/>
          </rPr>
          <t>Annual depreciation on the initial investment at Commercial Operation Date. The depreciation schedule provided to the AESO as support for this calculation should include all years until the unit is fully depreciated based on the estimated useful life.
The annual depreciation used in the calculation is based on the depreciation schedule for the preceding year.</t>
        </r>
      </text>
    </comment>
    <comment ref="C41" authorId="1" shapeId="0" xr:uid="{00000000-0006-0000-0000-000006000000}">
      <text>
        <r>
          <rPr>
            <sz val="10"/>
            <color indexed="81"/>
            <rFont val="Tahoma"/>
            <family val="2"/>
          </rPr>
          <t xml:space="preserve">Initial capital cost at Commercial Operation Date. If the unit providing the Unforeseeable TMR Service is part of a larger facility, then the initial cost of Property, Plant and Equipment is the total of the specific units identifiable assets plus an allocation of shared facility infrastructure costs. </t>
        </r>
      </text>
    </comment>
    <comment ref="C42" authorId="1" shapeId="0" xr:uid="{00000000-0006-0000-0000-000007000000}">
      <text>
        <r>
          <rPr>
            <sz val="10"/>
            <color indexed="81"/>
            <rFont val="Tahoma"/>
            <family val="2"/>
          </rPr>
          <t xml:space="preserve">The accumulated depreciation from the preceding year should be used (i.e. for a July 2009 event, use the accumulated depreciation as of December 31, 2008). 
</t>
        </r>
      </text>
    </comment>
    <comment ref="C47" authorId="0" shapeId="0" xr:uid="{00000000-0006-0000-0000-000008000000}">
      <text>
        <r>
          <rPr>
            <sz val="10"/>
            <color indexed="81"/>
            <rFont val="Tahoma"/>
            <family val="2"/>
          </rPr>
          <t>Deemed value of  70% unless a customer chooses to use verifiable actual values.
The verifiable actual values that will be required to replace a deemed value (such as capital structure) will be actual values calculated and provided to the AESO from the customer’s audited financial statements for the year immediately preceding the unforeseeable TMR service. 
When non-deemed values are chosen for invoicing purposes, both the debt and common equity percentages and the rate of return on equity must be non-deemed verifiable actual values.</t>
        </r>
      </text>
    </comment>
    <comment ref="C51" authorId="0" shapeId="0" xr:uid="{00000000-0006-0000-0000-000009000000}">
      <text>
        <r>
          <rPr>
            <sz val="10"/>
            <color indexed="81"/>
            <rFont val="Tahoma"/>
            <family val="2"/>
          </rPr>
          <t xml:space="preserve">Based on the Government of Canada benchmark bond yields: 10 year, monthly, CANSIM series V122543, for the relevant month are available at the following website: http://www.bankofcanada.ca/en/rates/bond-look.html
</t>
        </r>
      </text>
    </comment>
    <comment ref="C57" authorId="0" shapeId="0" xr:uid="{00000000-0006-0000-0000-00000A000000}">
      <text>
        <r>
          <rPr>
            <sz val="10"/>
            <color indexed="81"/>
            <rFont val="Tahoma"/>
            <family val="2"/>
          </rPr>
          <t>Deemed value of  12% unless a customer chooses to use verifiable actual values.
The verifiable actual values that will be required to replace a deemed value (such as rate of return on equity) will be actual values calculated and provided to the AESO from the customer’s audited financial statements for the year immediately preceding the unforeseeable TMR service. 
When non-deemed values are chosen for invoicing purposes, both the debt and common equity percentages and the rate of return on equity must be non-deemed verifiable actual values.</t>
        </r>
      </text>
    </comment>
    <comment ref="C60" authorId="0" shapeId="0" xr:uid="{00000000-0006-0000-0000-00000B000000}">
      <text>
        <r>
          <rPr>
            <sz val="10"/>
            <color indexed="81"/>
            <rFont val="Tahoma"/>
            <family val="2"/>
          </rPr>
          <t xml:space="preserve">Based on the Canadian and Alberta corporate marginal tax rates in the year the TMR service is provided.  
If the tax rate changed during the year, an average tax rate should be calculated.
</t>
        </r>
      </text>
    </comment>
    <comment ref="C65" authorId="1" shapeId="0" xr:uid="{00000000-0006-0000-0000-00000C000000}">
      <text>
        <r>
          <rPr>
            <sz val="10"/>
            <color indexed="81"/>
            <rFont val="Tahoma"/>
            <family val="2"/>
          </rPr>
          <t xml:space="preserve">If the unit providing unforeseeable TMR services is part of a larger plant, describe the rational used to allocate a reasonable amount of fixed O&amp;M costs to the conscripted unit.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Jordan Neff</author>
  </authors>
  <commentList>
    <comment ref="N16" authorId="0" shapeId="0" xr:uid="{00000000-0006-0000-0100-000001000000}">
      <text>
        <r>
          <rPr>
            <b/>
            <sz val="9"/>
            <color indexed="81"/>
            <rFont val="Tahoma"/>
            <family val="2"/>
          </rPr>
          <t>Input if available from Emission Monitoring Equipment, otherwise calculated as:
(Fuel Carbon Intensity x Total Fuel Usage)</t>
        </r>
      </text>
    </comment>
  </commentList>
</comments>
</file>

<file path=xl/sharedStrings.xml><?xml version="1.0" encoding="utf-8"?>
<sst xmlns="http://schemas.openxmlformats.org/spreadsheetml/2006/main" count="140" uniqueCount="114">
  <si>
    <t>Alberta Electric System Operator</t>
  </si>
  <si>
    <t>Compensation for Unforeseeable TMR Service</t>
  </si>
  <si>
    <t>Article 8 of the AESO Tariff</t>
  </si>
  <si>
    <t>Calculation Template</t>
  </si>
  <si>
    <t>Notes:</t>
  </si>
  <si>
    <t>- In the event that a customer provides verifiable actual values rather than deemed values, then actual values will be used</t>
  </si>
  <si>
    <t>- Input cells are indicated in blue</t>
  </si>
  <si>
    <t>- Please refer to "Invoice Provisions for Unforeseeable TMR" document for informaiton aimed at assisting with application of certain sections of Article 8</t>
  </si>
  <si>
    <t>Customer Name:</t>
  </si>
  <si>
    <t xml:space="preserve">Generating Unit Name: </t>
  </si>
  <si>
    <t>Date and Hours of Unforeseeable TMR Service:</t>
  </si>
  <si>
    <t>Summary of amounts to be paid to the customer for Unforeseeable TMR Service:</t>
  </si>
  <si>
    <t>Variable Costs</t>
  </si>
  <si>
    <t>Fixed Costs</t>
  </si>
  <si>
    <t>Total</t>
  </si>
  <si>
    <t>General Information:</t>
  </si>
  <si>
    <t>Article 8 Reference</t>
  </si>
  <si>
    <t>Description</t>
  </si>
  <si>
    <t>Variable</t>
  </si>
  <si>
    <t>Type of generation unit</t>
  </si>
  <si>
    <t>Mode of operation (if applicable)</t>
  </si>
  <si>
    <t>Generation unit Nameplate Capacity (MW)</t>
  </si>
  <si>
    <t>8.6 (b) (ii)</t>
  </si>
  <si>
    <t>Number of hours in month TMR provided</t>
  </si>
  <si>
    <t>total number of hours in the month</t>
  </si>
  <si>
    <t>8.6 (b) (iii)</t>
  </si>
  <si>
    <t>Number of  TMR events during the past 12 months</t>
  </si>
  <si>
    <t>8.6 (b)</t>
  </si>
  <si>
    <t>Mean pool price ($/MWh)</t>
  </si>
  <si>
    <t>Variable Costs:</t>
  </si>
  <si>
    <t>8.6 (a)</t>
  </si>
  <si>
    <t>Fixed Costs:</t>
  </si>
  <si>
    <t>Average Monthly Fixed Cost</t>
  </si>
  <si>
    <t>(A) - Annual Depreciation Provision</t>
  </si>
  <si>
    <t>8.6 (b)(i)(A)</t>
  </si>
  <si>
    <t>Annual Depreciation provision</t>
  </si>
  <si>
    <t>(B) - Unamortized or Undepreciated Capital Investment (UCI)</t>
  </si>
  <si>
    <t>8.6 (b)(i)(B)</t>
  </si>
  <si>
    <t>Property Plant and Equipment ($)</t>
  </si>
  <si>
    <t>Accumulated Depreciation/Amortization ($)</t>
  </si>
  <si>
    <t>8.6 (b)(i)(B)(1)</t>
  </si>
  <si>
    <t>Cost Less Accumulated Depreciation ($)</t>
  </si>
  <si>
    <t>8.6 (b)(i)(B)(2)</t>
  </si>
  <si>
    <t>25% of Initial Cost ($)</t>
  </si>
  <si>
    <t>Undepreciated Capital Investment (UCI)</t>
  </si>
  <si>
    <t>Capital Structure (Deemed 70% debt : 30% equity)</t>
  </si>
  <si>
    <t>Deemed Debt (%)</t>
  </si>
  <si>
    <t>8.6 (b)(i)(C)</t>
  </si>
  <si>
    <t>Deemed Equity (%)</t>
  </si>
  <si>
    <t>Debt Cost</t>
  </si>
  <si>
    <t>Debt Capital</t>
  </si>
  <si>
    <t>10-yr Gov't of Canada bond interest rate (%)</t>
  </si>
  <si>
    <t>0.5% addition (%)</t>
  </si>
  <si>
    <t>Debt Rate (%)</t>
  </si>
  <si>
    <t>Annual Debt Cost</t>
  </si>
  <si>
    <t>(C) - Equity Return  (Deemed 12%)</t>
  </si>
  <si>
    <t>Equity Capital</t>
  </si>
  <si>
    <t>Deemed rate of return on equity (%)</t>
  </si>
  <si>
    <t>Annual Return on Equity</t>
  </si>
  <si>
    <t>(E) - Income Tax</t>
  </si>
  <si>
    <t>8.6 (b)(i)(E)</t>
  </si>
  <si>
    <t>Federal Income Tax Rate (%)</t>
  </si>
  <si>
    <t>Provincial Income Tax Rate (%)</t>
  </si>
  <si>
    <t>Income tax rates (%)</t>
  </si>
  <si>
    <t>Annual Income tax cost</t>
  </si>
  <si>
    <t>(F) - Annual Direct Fixed O&amp;M Costs</t>
  </si>
  <si>
    <t>8.6 (b)(i)(F)</t>
  </si>
  <si>
    <t>Total Annual Fixed O&amp;M costs</t>
  </si>
  <si>
    <t>(G) - Annual Direct Fixed Fuel Costs</t>
  </si>
  <si>
    <t>8.6 (b)(i)(G)</t>
  </si>
  <si>
    <t>Total Annual Fixed Fuel costs</t>
  </si>
  <si>
    <t>(H) - Fixed Charges From Applicable PPAs</t>
  </si>
  <si>
    <t>8.6 (b)(i)(H)</t>
  </si>
  <si>
    <t>Total Annual Fixed PPA Charges</t>
  </si>
  <si>
    <t>Calculation of Average Monthly Fixed Cost:</t>
  </si>
  <si>
    <t>8.6 (b)(i)</t>
  </si>
  <si>
    <t>Total Annual Fixed Costs</t>
  </si>
  <si>
    <t>Must Run Ratio</t>
  </si>
  <si>
    <t>8.6 (b)(ii)</t>
  </si>
  <si>
    <t>Must Run Ratio (MRR)</t>
  </si>
  <si>
    <t>Minimum Must Run Ratio</t>
  </si>
  <si>
    <t>8.6 (b)(iii)</t>
  </si>
  <si>
    <t>Minimum MRR</t>
  </si>
  <si>
    <t>Greater of MRR or Minimum MRR</t>
  </si>
  <si>
    <t>Compensation for Fixed Costs</t>
  </si>
  <si>
    <t>Total Revenue</t>
  </si>
  <si>
    <t>Variable Cost Calculation</t>
  </si>
  <si>
    <t>Note: Inputs indicated in blue</t>
  </si>
  <si>
    <t xml:space="preserve">Date  </t>
  </si>
  <si>
    <t>Hour Ending</t>
  </si>
  <si>
    <t>TMR Dispatch Instruction (MW)</t>
  </si>
  <si>
    <t>Minutes in Hour with an effective TMR Dispatch</t>
  </si>
  <si>
    <t>Pool Price ($/MWh)</t>
  </si>
  <si>
    <t>Total Fuel Usage (GJ)</t>
  </si>
  <si>
    <t>Gas Price ($/GJ)</t>
  </si>
  <si>
    <t>Variable O&amp;M Charge ($/MWh)</t>
  </si>
  <si>
    <t>Loss Factor (%)</t>
  </si>
  <si>
    <t>TIER Electricity High Performance Benchmark (tCO2e/ MWh)</t>
  </si>
  <si>
    <t>Carbon Compliance Rate ($/tCO2e)</t>
  </si>
  <si>
    <t>Emissions (tCO2e)</t>
  </si>
  <si>
    <t>TMR Dispatch Volume (MWh)</t>
  </si>
  <si>
    <t>Actual Heat Rate (GJ/MWh)</t>
  </si>
  <si>
    <t>Variable STS Charge ($/MWh)</t>
  </si>
  <si>
    <t>OBA allowance (tCO2e)</t>
  </si>
  <si>
    <t>Exposed Emissions (tCO2e)</t>
  </si>
  <si>
    <t>Actual Compliance Cost of Emissions ($)</t>
  </si>
  <si>
    <t>Pro-Rated Actual Compliance Cost of Emissions ($)</t>
  </si>
  <si>
    <t>Cost of Emissions Charge ($/MWh)</t>
  </si>
  <si>
    <t>Energy Price ($/MWh)</t>
  </si>
  <si>
    <t>Energy Price less Pool Price ($/MWh)</t>
  </si>
  <si>
    <t>Total Variable Cost ($)</t>
  </si>
  <si>
    <t>TOTAL</t>
  </si>
  <si>
    <t>Total Asset Energy Production (MWh)</t>
  </si>
  <si>
    <t>Fuel Carbon Intensity 
(t CO2e/GJ)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</si>
</sst>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0_);_(&quot;$&quot;* \(#,##0\);_(&quot;$&quot;* &quot;-&quot;??_);_(@_)"/>
    <numFmt numFmtId="169" formatCode="_(* #,##0.0_);_(* \(#,##0.0\);_(* &quot;-&quot;??_);_(@_)"/>
    <numFmt numFmtId="170" formatCode="_(* #,##0_);_(* \(#,##0\);_(* &quot;-&quot;??_);_(@_)"/>
    <numFmt numFmtId="171" formatCode="[$-409]mmmm\ d\,\ yyyy;@"/>
    <numFmt numFmtId="172" formatCode="&quot;$&quot;#,##0.00"/>
    <numFmt numFmtId="173" formatCode="#,##0.000"/>
    <numFmt numFmtId="174" formatCode="&quot;$&quot;#,##0"/>
    <numFmt numFmtId="175" formatCode="_(* #,##0.0000_);_(* \(#,##0.0000\);_(* &quot;-&quot;??_);_(@_)"/>
  </numFmts>
  <fonts count="22" x14ac:knownFonts="1">
    <font>
      <sz val="10"/>
      <name val="Arial"/>
    </font>
    <font>
      <sz val="10"/>
      <name val="Arial"/>
      <family val="2"/>
    </font>
    <font>
      <sz val="8"/>
      <name val="Arial"/>
      <family val="2"/>
    </font>
    <font>
      <b/>
      <sz val="12"/>
      <name val="Arial"/>
      <family val="2"/>
    </font>
    <font>
      <sz val="12"/>
      <name val="Arial"/>
      <family val="2"/>
    </font>
    <font>
      <b/>
      <sz val="14"/>
      <name val="Arial"/>
      <family val="2"/>
    </font>
    <font>
      <sz val="12"/>
      <name val="Arial"/>
      <family val="2"/>
    </font>
    <font>
      <sz val="12"/>
      <color indexed="55"/>
      <name val="Arial"/>
      <family val="2"/>
    </font>
    <font>
      <b/>
      <sz val="12"/>
      <color indexed="55"/>
      <name val="Arial"/>
      <family val="2"/>
    </font>
    <font>
      <b/>
      <sz val="12"/>
      <name val="Arial"/>
      <family val="2"/>
    </font>
    <font>
      <sz val="12"/>
      <color indexed="53"/>
      <name val="Arial"/>
      <family val="2"/>
    </font>
    <font>
      <b/>
      <sz val="12"/>
      <color indexed="53"/>
      <name val="Arial"/>
      <family val="2"/>
    </font>
    <font>
      <sz val="12"/>
      <color indexed="17"/>
      <name val="Arial"/>
      <family val="2"/>
    </font>
    <font>
      <u/>
      <sz val="12"/>
      <name val="Arial"/>
      <family val="2"/>
    </font>
    <font>
      <u val="doubleAccounting"/>
      <sz val="12"/>
      <name val="Arial"/>
      <family val="2"/>
    </font>
    <font>
      <sz val="8"/>
      <color indexed="81"/>
      <name val="Tahoma"/>
      <family val="2"/>
    </font>
    <font>
      <b/>
      <u/>
      <sz val="14"/>
      <name val="Arial"/>
      <family val="2"/>
    </font>
    <font>
      <sz val="10"/>
      <color indexed="81"/>
      <name val="Tahoma"/>
      <family val="2"/>
    </font>
    <font>
      <b/>
      <sz val="12"/>
      <color indexed="9"/>
      <name val="Arial"/>
      <family val="2"/>
    </font>
    <font>
      <b/>
      <sz val="14"/>
      <color indexed="9"/>
      <name val="Arial"/>
      <family val="2"/>
    </font>
    <font>
      <sz val="10"/>
      <name val="Arial"/>
      <family val="2"/>
    </font>
    <font>
      <b/>
      <sz val="9"/>
      <color indexed="81"/>
      <name val="Tahoma"/>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4">
    <xf numFmtId="0" fontId="0" fillId="0" borderId="0"/>
    <xf numFmtId="43" fontId="1" fillId="0" borderId="0" applyFont="0" applyFill="0" applyBorder="0" applyAlignment="0" applyProtection="0"/>
    <xf numFmtId="165"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44" fontId="1" fillId="0" borderId="0" applyFont="0" applyFill="0" applyBorder="0" applyAlignment="0" applyProtection="0"/>
    <xf numFmtId="164"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cellStyleXfs>
  <cellXfs count="141">
    <xf numFmtId="0" fontId="0" fillId="0" borderId="0" xfId="0"/>
    <xf numFmtId="0" fontId="3" fillId="0" borderId="0" xfId="0" applyFont="1"/>
    <xf numFmtId="0" fontId="4" fillId="0" borderId="0" xfId="0" applyFont="1"/>
    <xf numFmtId="0" fontId="6" fillId="0" borderId="0" xfId="0" applyFont="1"/>
    <xf numFmtId="0" fontId="3" fillId="0" borderId="1" xfId="0" applyFont="1" applyBorder="1" applyAlignment="1">
      <alignment horizontal="left" vertical="center"/>
    </xf>
    <xf numFmtId="0" fontId="3" fillId="0" borderId="0" xfId="0" applyFont="1" applyAlignment="1">
      <alignment horizontal="left"/>
    </xf>
    <xf numFmtId="0" fontId="3" fillId="0" borderId="0" xfId="0" applyFont="1" applyAlignment="1">
      <alignment horizontal="right" vertical="center"/>
    </xf>
    <xf numFmtId="0" fontId="4" fillId="2" borderId="0" xfId="0" applyFont="1" applyFill="1"/>
    <xf numFmtId="0" fontId="6" fillId="2" borderId="0" xfId="0" applyFont="1" applyFill="1"/>
    <xf numFmtId="0" fontId="3" fillId="2" borderId="0" xfId="0" applyFont="1" applyFill="1"/>
    <xf numFmtId="0" fontId="9" fillId="2" borderId="0" xfId="0" applyFont="1" applyFill="1" applyAlignment="1">
      <alignment horizontal="center"/>
    </xf>
    <xf numFmtId="0" fontId="4" fillId="2" borderId="0" xfId="0" applyFont="1" applyFill="1" applyAlignment="1">
      <alignment horizontal="center"/>
    </xf>
    <xf numFmtId="0" fontId="4" fillId="0" borderId="0" xfId="0" applyFont="1" applyAlignment="1">
      <alignment horizontal="center"/>
    </xf>
    <xf numFmtId="0" fontId="5" fillId="2" borderId="0" xfId="0" applyFont="1" applyFill="1" applyAlignment="1">
      <alignment horizontal="left"/>
    </xf>
    <xf numFmtId="0" fontId="4" fillId="2" borderId="0" xfId="0" applyFont="1" applyFill="1" applyAlignment="1">
      <alignment horizontal="left"/>
    </xf>
    <xf numFmtId="0" fontId="4" fillId="3" borderId="3" xfId="0" applyFont="1" applyFill="1" applyBorder="1" applyAlignment="1">
      <alignment horizontal="left"/>
    </xf>
    <xf numFmtId="0" fontId="4" fillId="2" borderId="0" xfId="0" applyFont="1" applyFill="1" applyAlignment="1">
      <alignment horizontal="right"/>
    </xf>
    <xf numFmtId="0" fontId="3" fillId="2" borderId="0" xfId="0" applyFont="1" applyFill="1" applyAlignment="1">
      <alignment horizontal="right"/>
    </xf>
    <xf numFmtId="0" fontId="6" fillId="0" borderId="0" xfId="0" applyFont="1" applyAlignment="1">
      <alignment horizontal="left" vertical="center"/>
    </xf>
    <xf numFmtId="0" fontId="6" fillId="2" borderId="0" xfId="0" applyFont="1" applyFill="1" applyAlignment="1">
      <alignment horizontal="left" vertical="center"/>
    </xf>
    <xf numFmtId="0" fontId="10" fillId="0" borderId="0" xfId="0" applyFont="1" applyAlignment="1">
      <alignment horizontal="left" vertical="center"/>
    </xf>
    <xf numFmtId="174" fontId="3" fillId="2" borderId="0" xfId="0" applyNumberFormat="1" applyFont="1" applyFill="1"/>
    <xf numFmtId="0" fontId="3" fillId="0" borderId="0" xfId="0" applyFont="1" applyAlignment="1">
      <alignment horizontal="left" vertical="center"/>
    </xf>
    <xf numFmtId="0" fontId="6" fillId="0" borderId="0" xfId="0" applyFont="1" applyAlignment="1">
      <alignment horizontal="right"/>
    </xf>
    <xf numFmtId="168" fontId="3" fillId="0" borderId="0" xfId="6" applyNumberFormat="1" applyFont="1" applyFill="1" applyBorder="1" applyAlignment="1">
      <alignment horizontal="right"/>
    </xf>
    <xf numFmtId="168" fontId="7" fillId="0" borderId="0" xfId="6" applyNumberFormat="1" applyFont="1" applyFill="1" applyBorder="1" applyAlignment="1">
      <alignment horizontal="right"/>
    </xf>
    <xf numFmtId="44" fontId="8" fillId="0" borderId="0" xfId="6" applyFont="1" applyFill="1" applyBorder="1" applyAlignment="1">
      <alignment horizontal="right"/>
    </xf>
    <xf numFmtId="168" fontId="3" fillId="0" borderId="0" xfId="0" applyNumberFormat="1" applyFont="1" applyAlignment="1">
      <alignment horizontal="right"/>
    </xf>
    <xf numFmtId="0" fontId="10" fillId="0" borderId="7" xfId="0" applyFont="1" applyBorder="1" applyAlignment="1">
      <alignment horizontal="left" vertical="center"/>
    </xf>
    <xf numFmtId="172" fontId="4" fillId="2" borderId="0" xfId="0" applyNumberFormat="1" applyFont="1" applyFill="1"/>
    <xf numFmtId="0" fontId="6" fillId="2" borderId="0" xfId="0" applyFont="1" applyFill="1" applyAlignment="1">
      <alignment horizontal="center" vertical="center"/>
    </xf>
    <xf numFmtId="0" fontId="3" fillId="2" borderId="0" xfId="0" applyFont="1" applyFill="1" applyAlignment="1">
      <alignment horizontal="left" vertical="center"/>
    </xf>
    <xf numFmtId="3" fontId="3" fillId="0" borderId="15" xfId="6" applyNumberFormat="1" applyFont="1" applyFill="1" applyBorder="1" applyAlignment="1">
      <alignment horizontal="right" vertical="center"/>
    </xf>
    <xf numFmtId="3" fontId="3" fillId="0" borderId="0" xfId="6" applyNumberFormat="1" applyFont="1" applyFill="1" applyBorder="1" applyAlignment="1">
      <alignment horizontal="right" vertical="center"/>
    </xf>
    <xf numFmtId="0" fontId="11" fillId="0" borderId="16" xfId="0" applyFont="1" applyBorder="1" applyAlignment="1">
      <alignment horizontal="left" vertical="center"/>
    </xf>
    <xf numFmtId="0" fontId="10" fillId="0" borderId="17" xfId="0" applyFont="1" applyBorder="1" applyAlignment="1">
      <alignment horizontal="left" vertical="center"/>
    </xf>
    <xf numFmtId="168" fontId="10" fillId="0" borderId="18" xfId="6" applyNumberFormat="1" applyFont="1" applyFill="1" applyBorder="1" applyAlignment="1">
      <alignment horizontal="right" vertical="center"/>
    </xf>
    <xf numFmtId="0" fontId="12" fillId="0" borderId="19" xfId="0" applyFont="1" applyBorder="1" applyAlignment="1">
      <alignment horizontal="left" vertical="center"/>
    </xf>
    <xf numFmtId="0" fontId="12" fillId="0" borderId="12" xfId="0" applyFont="1" applyBorder="1" applyAlignment="1">
      <alignment horizontal="left" vertical="center"/>
    </xf>
    <xf numFmtId="0" fontId="12" fillId="0" borderId="19" xfId="0" quotePrefix="1" applyFont="1" applyBorder="1" applyAlignment="1">
      <alignment horizontal="left" vertical="center"/>
    </xf>
    <xf numFmtId="0" fontId="11" fillId="0" borderId="26" xfId="0" applyFont="1" applyBorder="1" applyAlignment="1">
      <alignment horizontal="left" vertical="center"/>
    </xf>
    <xf numFmtId="168" fontId="10" fillId="0" borderId="27" xfId="6" applyNumberFormat="1" applyFont="1" applyFill="1" applyBorder="1" applyAlignment="1">
      <alignment horizontal="right" vertical="center"/>
    </xf>
    <xf numFmtId="0" fontId="11" fillId="0" borderId="19" xfId="0" applyFont="1" applyBorder="1" applyAlignment="1">
      <alignment horizontal="left" vertical="center"/>
    </xf>
    <xf numFmtId="0" fontId="3" fillId="0" borderId="12" xfId="0" applyFont="1" applyBorder="1" applyAlignment="1">
      <alignment horizontal="left" vertical="center"/>
    </xf>
    <xf numFmtId="9" fontId="3" fillId="0" borderId="11" xfId="12" applyFont="1" applyBorder="1" applyAlignment="1">
      <alignment horizontal="right" vertical="center"/>
    </xf>
    <xf numFmtId="0" fontId="3" fillId="0" borderId="13" xfId="0" applyFont="1" applyBorder="1" applyAlignment="1">
      <alignment horizontal="left" vertical="center"/>
    </xf>
    <xf numFmtId="168" fontId="3" fillId="0" borderId="14" xfId="6" applyNumberFormat="1" applyFont="1" applyBorder="1" applyAlignment="1">
      <alignment horizontal="right" vertical="center"/>
    </xf>
    <xf numFmtId="0" fontId="3" fillId="0" borderId="31" xfId="0" applyFont="1" applyBorder="1" applyAlignment="1">
      <alignment horizontal="left" vertical="center"/>
    </xf>
    <xf numFmtId="0" fontId="5" fillId="0" borderId="0" xfId="0" applyFont="1"/>
    <xf numFmtId="0" fontId="16" fillId="0" borderId="0" xfId="0" applyFont="1"/>
    <xf numFmtId="0" fontId="18" fillId="5" borderId="0" xfId="0" applyFont="1" applyFill="1" applyAlignment="1">
      <alignment horizontal="center"/>
    </xf>
    <xf numFmtId="0" fontId="19" fillId="5" borderId="0" xfId="0" applyFont="1" applyFill="1" applyAlignment="1">
      <alignment horizontal="left"/>
    </xf>
    <xf numFmtId="0" fontId="16" fillId="0" borderId="0" xfId="0" applyFont="1" applyAlignment="1">
      <alignment horizontal="left"/>
    </xf>
    <xf numFmtId="0" fontId="3" fillId="0" borderId="31" xfId="0" applyFont="1" applyBorder="1" applyAlignment="1">
      <alignment horizontal="left" vertical="center" indent="3"/>
    </xf>
    <xf numFmtId="174" fontId="13" fillId="2" borderId="0" xfId="0" applyNumberFormat="1" applyFont="1" applyFill="1" applyAlignment="1">
      <alignment horizontal="right"/>
    </xf>
    <xf numFmtId="174" fontId="14" fillId="2" borderId="0" xfId="0" applyNumberFormat="1" applyFont="1" applyFill="1" applyAlignment="1">
      <alignment horizontal="right"/>
    </xf>
    <xf numFmtId="3" fontId="4" fillId="2" borderId="0" xfId="0" applyNumberFormat="1" applyFont="1" applyFill="1" applyAlignment="1">
      <alignment horizontal="center"/>
    </xf>
    <xf numFmtId="173" fontId="4" fillId="2" borderId="0" xfId="0" applyNumberFormat="1" applyFont="1" applyFill="1"/>
    <xf numFmtId="0" fontId="3" fillId="0" borderId="0" xfId="0" applyFont="1" applyAlignment="1">
      <alignment horizontal="right"/>
    </xf>
    <xf numFmtId="170" fontId="8" fillId="0" borderId="0" xfId="1" applyNumberFormat="1" applyFont="1" applyFill="1" applyBorder="1" applyAlignment="1">
      <alignment horizontal="right"/>
    </xf>
    <xf numFmtId="0" fontId="3" fillId="4" borderId="32" xfId="0" applyFont="1" applyFill="1" applyBorder="1" applyAlignment="1">
      <alignment horizontal="center" vertical="center" wrapText="1"/>
    </xf>
    <xf numFmtId="0" fontId="3" fillId="4" borderId="9" xfId="0" applyFont="1" applyFill="1" applyBorder="1" applyAlignment="1">
      <alignment horizontal="center" vertical="center" wrapText="1"/>
    </xf>
    <xf numFmtId="43" fontId="4" fillId="6" borderId="1" xfId="1" applyFont="1" applyFill="1" applyBorder="1" applyAlignment="1">
      <alignment horizontal="right"/>
    </xf>
    <xf numFmtId="44" fontId="4" fillId="6" borderId="1" xfId="6" applyFont="1" applyFill="1" applyBorder="1" applyAlignment="1">
      <alignment horizontal="right"/>
    </xf>
    <xf numFmtId="0" fontId="3" fillId="4" borderId="10" xfId="0" applyFont="1" applyFill="1" applyBorder="1" applyAlignment="1">
      <alignment horizontal="center" vertical="center" wrapText="1"/>
    </xf>
    <xf numFmtId="169" fontId="4" fillId="3" borderId="1" xfId="1" applyNumberFormat="1" applyFont="1" applyFill="1" applyBorder="1" applyAlignment="1">
      <alignment horizontal="left"/>
    </xf>
    <xf numFmtId="170" fontId="4" fillId="3" borderId="1" xfId="1" applyNumberFormat="1" applyFont="1" applyFill="1" applyBorder="1" applyAlignment="1">
      <alignment horizontal="left"/>
    </xf>
    <xf numFmtId="44" fontId="4" fillId="3" borderId="1" xfId="6" applyFont="1" applyFill="1" applyBorder="1" applyAlignment="1">
      <alignment horizontal="left"/>
    </xf>
    <xf numFmtId="10" fontId="4" fillId="3" borderId="1" xfId="12" applyNumberFormat="1" applyFont="1" applyFill="1" applyBorder="1" applyAlignment="1">
      <alignment horizontal="left"/>
    </xf>
    <xf numFmtId="175" fontId="4" fillId="3" borderId="1" xfId="1" applyNumberFormat="1" applyFont="1" applyFill="1" applyBorder="1" applyAlignment="1">
      <alignment horizontal="left"/>
    </xf>
    <xf numFmtId="0" fontId="4" fillId="0" borderId="0" xfId="0" applyFont="1" applyAlignment="1">
      <alignment horizontal="right"/>
    </xf>
    <xf numFmtId="0" fontId="4" fillId="0" borderId="0" xfId="0" quotePrefix="1" applyFont="1"/>
    <xf numFmtId="0" fontId="4" fillId="0" borderId="0" xfId="0" quotePrefix="1" applyFont="1" applyAlignment="1">
      <alignment horizontal="left"/>
    </xf>
    <xf numFmtId="0" fontId="4" fillId="0" borderId="0" xfId="0" applyFont="1" applyAlignment="1">
      <alignment horizontal="left"/>
    </xf>
    <xf numFmtId="0" fontId="4" fillId="0" borderId="32" xfId="0" applyFont="1" applyBorder="1"/>
    <xf numFmtId="0" fontId="4" fillId="3" borderId="10" xfId="0" applyFont="1" applyFill="1" applyBorder="1"/>
    <xf numFmtId="0" fontId="4" fillId="0" borderId="12" xfId="0" applyFont="1" applyBorder="1"/>
    <xf numFmtId="49" fontId="4" fillId="3" borderId="11" xfId="0" applyNumberFormat="1" applyFont="1" applyFill="1" applyBorder="1"/>
    <xf numFmtId="0" fontId="4" fillId="0" borderId="31" xfId="0" applyFont="1" applyBorder="1"/>
    <xf numFmtId="49" fontId="4" fillId="3" borderId="14" xfId="0" applyNumberFormat="1" applyFont="1" applyFill="1" applyBorder="1" applyAlignment="1">
      <alignment horizontal="left"/>
    </xf>
    <xf numFmtId="171" fontId="4" fillId="2" borderId="0" xfId="0" applyNumberFormat="1" applyFont="1" applyFill="1" applyAlignment="1">
      <alignment horizontal="left"/>
    </xf>
    <xf numFmtId="174" fontId="4" fillId="2" borderId="0" xfId="0" applyNumberFormat="1" applyFont="1" applyFill="1" applyAlignment="1">
      <alignment horizontal="right"/>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4" fillId="0" borderId="22" xfId="0" applyFont="1" applyBorder="1" applyAlignment="1">
      <alignment horizontal="left" vertical="center" indent="3"/>
    </xf>
    <xf numFmtId="0" fontId="4" fillId="0" borderId="9" xfId="0" applyFont="1" applyBorder="1" applyAlignment="1">
      <alignment horizontal="left" vertical="center"/>
    </xf>
    <xf numFmtId="0" fontId="4" fillId="3" borderId="10" xfId="0" applyFont="1" applyFill="1" applyBorder="1" applyAlignment="1">
      <alignment horizontal="right" vertical="center"/>
    </xf>
    <xf numFmtId="0" fontId="4" fillId="0" borderId="4" xfId="0" applyFont="1" applyBorder="1" applyAlignment="1">
      <alignment horizontal="left" vertical="center"/>
    </xf>
    <xf numFmtId="0" fontId="4" fillId="3" borderId="23" xfId="0" applyFont="1" applyFill="1" applyBorder="1" applyAlignment="1">
      <alignment horizontal="right" vertical="center"/>
    </xf>
    <xf numFmtId="0" fontId="4" fillId="0" borderId="1" xfId="0" applyFont="1" applyBorder="1" applyAlignment="1">
      <alignment horizontal="left" vertical="center"/>
    </xf>
    <xf numFmtId="3" fontId="4" fillId="3" borderId="1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4" fillId="0" borderId="33" xfId="0" applyFont="1" applyBorder="1" applyAlignment="1">
      <alignment horizontal="left" vertical="center" indent="3"/>
    </xf>
    <xf numFmtId="0" fontId="4" fillId="0" borderId="13" xfId="0" applyFont="1" applyBorder="1" applyAlignment="1">
      <alignment horizontal="left" vertical="center"/>
    </xf>
    <xf numFmtId="0" fontId="4" fillId="3" borderId="14" xfId="0" applyFont="1" applyFill="1" applyBorder="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righ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20" xfId="0" applyFont="1" applyBorder="1" applyAlignment="1">
      <alignment horizontal="right" vertical="center"/>
    </xf>
    <xf numFmtId="0" fontId="4" fillId="0" borderId="5" xfId="0" applyFont="1" applyBorder="1" applyAlignment="1">
      <alignment horizontal="left" vertical="center"/>
    </xf>
    <xf numFmtId="3" fontId="4" fillId="3" borderId="23" xfId="0" applyNumberFormat="1" applyFont="1" applyFill="1" applyBorder="1" applyAlignment="1">
      <alignment horizontal="right" vertical="center"/>
    </xf>
    <xf numFmtId="0" fontId="4" fillId="0" borderId="12" xfId="0" applyFont="1" applyBorder="1" applyAlignment="1">
      <alignment horizontal="left" vertical="center" indent="3"/>
    </xf>
    <xf numFmtId="3" fontId="4" fillId="0" borderId="23" xfId="6" applyNumberFormat="1" applyFont="1" applyFill="1" applyBorder="1" applyAlignment="1">
      <alignment horizontal="right" vertical="center"/>
    </xf>
    <xf numFmtId="9" fontId="4" fillId="3" borderId="24" xfId="12" applyFont="1" applyFill="1" applyBorder="1" applyAlignment="1">
      <alignment horizontal="right" vertical="center"/>
    </xf>
    <xf numFmtId="9" fontId="4" fillId="0" borderId="11" xfId="0" applyNumberFormat="1" applyFont="1" applyBorder="1" applyAlignment="1">
      <alignment horizontal="right" vertical="center"/>
    </xf>
    <xf numFmtId="0" fontId="4" fillId="0" borderId="11" xfId="0" applyFont="1" applyBorder="1" applyAlignment="1">
      <alignment horizontal="right" vertical="center"/>
    </xf>
    <xf numFmtId="10" fontId="4" fillId="3" borderId="24" xfId="12" applyNumberFormat="1" applyFont="1" applyFill="1" applyBorder="1" applyAlignment="1">
      <alignment horizontal="right" vertical="center"/>
    </xf>
    <xf numFmtId="10" fontId="4" fillId="0" borderId="11" xfId="12" applyNumberFormat="1" applyFont="1" applyFill="1" applyBorder="1" applyAlignment="1">
      <alignment horizontal="right" vertical="center"/>
    </xf>
    <xf numFmtId="10" fontId="4" fillId="0" borderId="23" xfId="0" applyNumberFormat="1" applyFont="1" applyBorder="1" applyAlignment="1">
      <alignment horizontal="right" vertical="center"/>
    </xf>
    <xf numFmtId="0" fontId="4" fillId="0" borderId="21" xfId="0" applyFont="1" applyBorder="1" applyAlignment="1">
      <alignment horizontal="left" vertical="center"/>
    </xf>
    <xf numFmtId="3" fontId="4" fillId="0" borderId="25" xfId="6" applyNumberFormat="1" applyFont="1" applyFill="1" applyBorder="1" applyAlignment="1">
      <alignment horizontal="right" vertical="center"/>
    </xf>
    <xf numFmtId="0" fontId="4" fillId="0" borderId="22" xfId="0" applyFont="1" applyBorder="1" applyAlignment="1">
      <alignment horizontal="left" vertical="center"/>
    </xf>
    <xf numFmtId="9" fontId="4" fillId="3" borderId="11" xfId="12" applyFont="1" applyFill="1" applyBorder="1" applyAlignment="1">
      <alignment horizontal="right" vertical="center"/>
    </xf>
    <xf numFmtId="0" fontId="4" fillId="0" borderId="12" xfId="0" applyFont="1" applyBorder="1" applyAlignment="1">
      <alignment horizontal="left" vertical="center"/>
    </xf>
    <xf numFmtId="9" fontId="4" fillId="0" borderId="23" xfId="0" applyNumberFormat="1" applyFont="1" applyBorder="1" applyAlignment="1">
      <alignment horizontal="right" vertical="center"/>
    </xf>
    <xf numFmtId="168" fontId="4" fillId="0" borderId="11" xfId="6" applyNumberFormat="1" applyFont="1" applyBorder="1" applyAlignment="1">
      <alignment horizontal="right" vertical="center"/>
    </xf>
    <xf numFmtId="0" fontId="4" fillId="0" borderId="19" xfId="0" applyFont="1" applyBorder="1" applyAlignment="1">
      <alignment horizontal="left" vertical="center"/>
    </xf>
    <xf numFmtId="168" fontId="4" fillId="0" borderId="20" xfId="6" applyNumberFormat="1" applyFont="1" applyBorder="1" applyAlignment="1">
      <alignment horizontal="right" vertical="center"/>
    </xf>
    <xf numFmtId="0" fontId="4" fillId="0" borderId="8" xfId="0" applyFont="1" applyBorder="1" applyAlignment="1">
      <alignment horizontal="left" vertical="center"/>
    </xf>
    <xf numFmtId="3" fontId="4" fillId="0" borderId="11" xfId="6" applyNumberFormat="1" applyFont="1" applyFill="1" applyBorder="1" applyAlignment="1">
      <alignment horizontal="right" vertical="center"/>
    </xf>
    <xf numFmtId="9" fontId="4" fillId="0" borderId="11" xfId="12" applyFont="1" applyBorder="1" applyAlignment="1">
      <alignment horizontal="right" vertical="center"/>
    </xf>
    <xf numFmtId="0" fontId="4" fillId="0" borderId="0" xfId="0" applyFont="1" applyAlignment="1">
      <alignment horizontal="right" vertical="center"/>
    </xf>
    <xf numFmtId="0" fontId="3" fillId="2" borderId="0" xfId="0" applyFont="1" applyFill="1" applyAlignment="1">
      <alignment horizontal="left"/>
    </xf>
    <xf numFmtId="0" fontId="3" fillId="2" borderId="0" xfId="0" applyFont="1" applyFill="1" applyAlignment="1">
      <alignment horizontal="center"/>
    </xf>
    <xf numFmtId="0" fontId="3" fillId="3" borderId="2" xfId="0" applyFont="1" applyFill="1" applyBorder="1" applyAlignment="1">
      <alignment horizontal="left"/>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0" fontId="4" fillId="0" borderId="32" xfId="0" applyFont="1" applyBorder="1" applyAlignment="1">
      <alignment horizontal="left"/>
    </xf>
    <xf numFmtId="0" fontId="4" fillId="0" borderId="9" xfId="0" applyFont="1" applyBorder="1" applyAlignment="1">
      <alignment horizontal="left"/>
    </xf>
    <xf numFmtId="0" fontId="4" fillId="0" borderId="31" xfId="0" applyFont="1" applyBorder="1" applyAlignment="1">
      <alignment horizontal="left"/>
    </xf>
    <xf numFmtId="0" fontId="4" fillId="0" borderId="13" xfId="0" applyFont="1" applyBorder="1" applyAlignment="1">
      <alignment horizontal="left"/>
    </xf>
    <xf numFmtId="0" fontId="4" fillId="0" borderId="10" xfId="0" applyFont="1" applyBorder="1" applyAlignment="1">
      <alignment horizontal="left"/>
    </xf>
    <xf numFmtId="0" fontId="4" fillId="0" borderId="1" xfId="0" applyFont="1" applyBorder="1" applyAlignment="1">
      <alignment horizontal="left"/>
    </xf>
    <xf numFmtId="0" fontId="4" fillId="0" borderId="11" xfId="0" applyFont="1" applyBorder="1" applyAlignment="1">
      <alignment horizontal="left"/>
    </xf>
    <xf numFmtId="49" fontId="4" fillId="0" borderId="34" xfId="0" applyNumberFormat="1" applyFont="1" applyBorder="1" applyAlignment="1">
      <alignment horizontal="left"/>
    </xf>
    <xf numFmtId="49" fontId="4" fillId="0" borderId="35" xfId="0" applyNumberFormat="1" applyFont="1" applyBorder="1" applyAlignment="1">
      <alignment horizontal="left"/>
    </xf>
    <xf numFmtId="0" fontId="4" fillId="0" borderId="12" xfId="0" applyFont="1" applyBorder="1" applyAlignment="1">
      <alignment horizontal="left"/>
    </xf>
  </cellXfs>
  <cellStyles count="14">
    <cellStyle name="Comma" xfId="1" builtinId="3"/>
    <cellStyle name="Comma [0] 2" xfId="2" xr:uid="{00000000-0005-0000-0000-000001000000}"/>
    <cellStyle name="Comma 2" xfId="3" xr:uid="{00000000-0005-0000-0000-000002000000}"/>
    <cellStyle name="Comma 3" xfId="4" xr:uid="{00000000-0005-0000-0000-000003000000}"/>
    <cellStyle name="Comma 4" xfId="5" xr:uid="{00000000-0005-0000-0000-000004000000}"/>
    <cellStyle name="Currency" xfId="6" builtinId="4"/>
    <cellStyle name="Currency [0] 2" xfId="7" xr:uid="{00000000-0005-0000-0000-000006000000}"/>
    <cellStyle name="Currency 2" xfId="8" xr:uid="{00000000-0005-0000-0000-000007000000}"/>
    <cellStyle name="Currency 3" xfId="9" xr:uid="{00000000-0005-0000-0000-000008000000}"/>
    <cellStyle name="Currency 4" xfId="10" xr:uid="{00000000-0005-0000-0000-000009000000}"/>
    <cellStyle name="Normal" xfId="0" builtinId="0"/>
    <cellStyle name="Normal 2" xfId="11" xr:uid="{00000000-0005-0000-0000-00000B000000}"/>
    <cellStyle name="Percent" xfId="12" builtinId="5"/>
    <cellStyle name="Percent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8"/>
  <sheetViews>
    <sheetView showGridLines="0" topLeftCell="A26" zoomScale="85" zoomScaleNormal="85" workbookViewId="0">
      <selection activeCell="O17" sqref="N17:O18"/>
    </sheetView>
  </sheetViews>
  <sheetFormatPr defaultColWidth="9.28515625" defaultRowHeight="15" x14ac:dyDescent="0.2"/>
  <cols>
    <col min="1" max="1" width="54.28515625" style="3" customWidth="1"/>
    <col min="2" max="2" width="56.7109375" style="3" customWidth="1"/>
    <col min="3" max="3" width="28.7109375" style="23" customWidth="1"/>
    <col min="4" max="16384" width="9.28515625" style="3"/>
  </cols>
  <sheetData>
    <row r="1" spans="1:3" ht="18" x14ac:dyDescent="0.25">
      <c r="A1" s="48" t="s">
        <v>0</v>
      </c>
      <c r="B1" s="2"/>
      <c r="C1" s="70"/>
    </row>
    <row r="2" spans="1:3" ht="18" x14ac:dyDescent="0.25">
      <c r="A2" s="48" t="s">
        <v>1</v>
      </c>
      <c r="B2" s="2"/>
      <c r="C2" s="70"/>
    </row>
    <row r="3" spans="1:3" ht="18" x14ac:dyDescent="0.25">
      <c r="A3" s="48" t="s">
        <v>2</v>
      </c>
      <c r="B3" s="2"/>
      <c r="C3" s="70"/>
    </row>
    <row r="4" spans="1:3" ht="18" x14ac:dyDescent="0.25">
      <c r="A4" s="48"/>
      <c r="B4" s="2"/>
      <c r="C4" s="70"/>
    </row>
    <row r="5" spans="1:3" ht="18" x14ac:dyDescent="0.25">
      <c r="A5" s="49" t="s">
        <v>3</v>
      </c>
      <c r="B5" s="2"/>
      <c r="C5" s="70"/>
    </row>
    <row r="6" spans="1:3" ht="15.75" x14ac:dyDescent="0.25">
      <c r="A6" s="1"/>
      <c r="B6" s="2"/>
      <c r="C6" s="70"/>
    </row>
    <row r="7" spans="1:3" x14ac:dyDescent="0.2">
      <c r="A7" s="2" t="s">
        <v>4</v>
      </c>
      <c r="B7" s="2"/>
      <c r="C7" s="70"/>
    </row>
    <row r="8" spans="1:3" x14ac:dyDescent="0.2">
      <c r="A8" s="71" t="s">
        <v>5</v>
      </c>
      <c r="B8" s="2"/>
      <c r="C8" s="70"/>
    </row>
    <row r="9" spans="1:3" x14ac:dyDescent="0.2">
      <c r="A9" s="72" t="s">
        <v>6</v>
      </c>
      <c r="B9" s="73"/>
      <c r="C9" s="12"/>
    </row>
    <row r="10" spans="1:3" x14ac:dyDescent="0.2">
      <c r="A10" s="72" t="s">
        <v>7</v>
      </c>
      <c r="B10" s="73"/>
      <c r="C10" s="12"/>
    </row>
    <row r="11" spans="1:3" s="8" customFormat="1" ht="15.75" thickBot="1" x14ac:dyDescent="0.25">
      <c r="A11" s="14"/>
      <c r="B11" s="14"/>
      <c r="C11" s="11"/>
    </row>
    <row r="12" spans="1:3" x14ac:dyDescent="0.2">
      <c r="A12" s="74" t="s">
        <v>8</v>
      </c>
      <c r="B12" s="75"/>
      <c r="C12" s="70"/>
    </row>
    <row r="13" spans="1:3" x14ac:dyDescent="0.2">
      <c r="A13" s="76" t="s">
        <v>9</v>
      </c>
      <c r="B13" s="77"/>
      <c r="C13" s="70"/>
    </row>
    <row r="14" spans="1:3" ht="15.75" thickBot="1" x14ac:dyDescent="0.25">
      <c r="A14" s="78" t="s">
        <v>10</v>
      </c>
      <c r="B14" s="79"/>
      <c r="C14" s="70"/>
    </row>
    <row r="15" spans="1:3" s="8" customFormat="1" x14ac:dyDescent="0.2">
      <c r="A15" s="7"/>
      <c r="B15" s="80"/>
      <c r="C15" s="16"/>
    </row>
    <row r="16" spans="1:3" s="8" customFormat="1" ht="15.75" x14ac:dyDescent="0.25">
      <c r="A16" s="1" t="s">
        <v>11</v>
      </c>
      <c r="B16" s="80"/>
      <c r="C16" s="16"/>
    </row>
    <row r="17" spans="1:3" s="8" customFormat="1" x14ac:dyDescent="0.2">
      <c r="A17" s="14" t="s">
        <v>12</v>
      </c>
      <c r="B17" s="81">
        <f>C33</f>
        <v>0</v>
      </c>
      <c r="C17" s="16"/>
    </row>
    <row r="18" spans="1:3" s="8" customFormat="1" x14ac:dyDescent="0.2">
      <c r="A18" s="14" t="s">
        <v>13</v>
      </c>
      <c r="B18" s="54" t="e">
        <f>C80</f>
        <v>#DIV/0!</v>
      </c>
      <c r="C18" s="16"/>
    </row>
    <row r="19" spans="1:3" s="8" customFormat="1" ht="17.25" x14ac:dyDescent="0.35">
      <c r="A19" s="14" t="s">
        <v>14</v>
      </c>
      <c r="B19" s="55" t="e">
        <f>SUM(B17:B18)</f>
        <v>#DIV/0!</v>
      </c>
      <c r="C19" s="16"/>
    </row>
    <row r="20" spans="1:3" s="8" customFormat="1" x14ac:dyDescent="0.2">
      <c r="A20" s="7"/>
      <c r="B20" s="80"/>
      <c r="C20" s="16"/>
    </row>
    <row r="21" spans="1:3" s="8" customFormat="1" ht="16.5" thickBot="1" x14ac:dyDescent="0.3">
      <c r="A21" s="9" t="s">
        <v>15</v>
      </c>
      <c r="B21" s="80"/>
      <c r="C21" s="16"/>
    </row>
    <row r="22" spans="1:3" s="30" customFormat="1" ht="15.75" thickBot="1" x14ac:dyDescent="0.25">
      <c r="A22" s="82" t="s">
        <v>16</v>
      </c>
      <c r="B22" s="83" t="s">
        <v>17</v>
      </c>
      <c r="C22" s="84" t="s">
        <v>18</v>
      </c>
    </row>
    <row r="23" spans="1:3" s="18" customFormat="1" x14ac:dyDescent="0.2">
      <c r="A23" s="85"/>
      <c r="B23" s="86" t="s">
        <v>19</v>
      </c>
      <c r="C23" s="87"/>
    </row>
    <row r="24" spans="1:3" s="18" customFormat="1" x14ac:dyDescent="0.2">
      <c r="A24" s="85"/>
      <c r="B24" s="88" t="s">
        <v>20</v>
      </c>
      <c r="C24" s="89"/>
    </row>
    <row r="25" spans="1:3" s="18" customFormat="1" x14ac:dyDescent="0.2">
      <c r="A25" s="85"/>
      <c r="B25" s="90" t="s">
        <v>21</v>
      </c>
      <c r="C25" s="91"/>
    </row>
    <row r="26" spans="1:3" s="18" customFormat="1" x14ac:dyDescent="0.2">
      <c r="A26" s="85" t="s">
        <v>22</v>
      </c>
      <c r="B26" s="90" t="s">
        <v>23</v>
      </c>
      <c r="C26" s="91"/>
    </row>
    <row r="27" spans="1:3" s="19" customFormat="1" x14ac:dyDescent="0.2">
      <c r="A27" s="85" t="s">
        <v>22</v>
      </c>
      <c r="B27" s="92" t="s">
        <v>24</v>
      </c>
      <c r="C27" s="91"/>
    </row>
    <row r="28" spans="1:3" s="18" customFormat="1" x14ac:dyDescent="0.2">
      <c r="A28" s="85" t="s">
        <v>25</v>
      </c>
      <c r="B28" s="90" t="s">
        <v>26</v>
      </c>
      <c r="C28" s="91"/>
    </row>
    <row r="29" spans="1:3" s="18" customFormat="1" ht="15.75" thickBot="1" x14ac:dyDescent="0.25">
      <c r="A29" s="93" t="s">
        <v>27</v>
      </c>
      <c r="B29" s="94" t="s">
        <v>28</v>
      </c>
      <c r="C29" s="95"/>
    </row>
    <row r="30" spans="1:3" s="19" customFormat="1" x14ac:dyDescent="0.2">
      <c r="A30" s="96"/>
      <c r="B30" s="96"/>
      <c r="C30" s="97"/>
    </row>
    <row r="31" spans="1:3" s="19" customFormat="1" ht="16.5" thickBot="1" x14ac:dyDescent="0.25">
      <c r="A31" s="31" t="s">
        <v>29</v>
      </c>
      <c r="B31" s="96"/>
      <c r="C31" s="97"/>
    </row>
    <row r="32" spans="1:3" s="30" customFormat="1" ht="15.75" thickBot="1" x14ac:dyDescent="0.25">
      <c r="A32" s="82" t="s">
        <v>16</v>
      </c>
      <c r="B32" s="83" t="s">
        <v>17</v>
      </c>
      <c r="C32" s="84" t="s">
        <v>18</v>
      </c>
    </row>
    <row r="33" spans="1:3" s="18" customFormat="1" ht="16.5" thickBot="1" x14ac:dyDescent="0.25">
      <c r="A33" s="47" t="s">
        <v>30</v>
      </c>
      <c r="B33" s="45" t="s">
        <v>12</v>
      </c>
      <c r="C33" s="32">
        <f>'Variable Cost Calculation'!Z37</f>
        <v>0</v>
      </c>
    </row>
    <row r="34" spans="1:3" s="18" customFormat="1" ht="15.75" x14ac:dyDescent="0.2">
      <c r="A34" s="98"/>
      <c r="B34" s="98"/>
      <c r="C34" s="33"/>
    </row>
    <row r="35" spans="1:3" s="18" customFormat="1" ht="16.5" thickBot="1" x14ac:dyDescent="0.25">
      <c r="A35" s="22" t="s">
        <v>31</v>
      </c>
      <c r="B35" s="98"/>
      <c r="C35" s="33"/>
    </row>
    <row r="36" spans="1:3" s="30" customFormat="1" ht="15.75" thickBot="1" x14ac:dyDescent="0.25">
      <c r="A36" s="82" t="s">
        <v>16</v>
      </c>
      <c r="B36" s="83" t="s">
        <v>17</v>
      </c>
      <c r="C36" s="84" t="s">
        <v>18</v>
      </c>
    </row>
    <row r="37" spans="1:3" s="20" customFormat="1" ht="15.75" x14ac:dyDescent="0.2">
      <c r="A37" s="34" t="s">
        <v>32</v>
      </c>
      <c r="B37" s="35"/>
      <c r="C37" s="36"/>
    </row>
    <row r="38" spans="1:3" s="18" customFormat="1" x14ac:dyDescent="0.2">
      <c r="A38" s="37" t="s">
        <v>33</v>
      </c>
      <c r="B38" s="99"/>
      <c r="C38" s="100"/>
    </row>
    <row r="39" spans="1:3" s="18" customFormat="1" x14ac:dyDescent="0.2">
      <c r="A39" s="85" t="s">
        <v>34</v>
      </c>
      <c r="B39" s="101" t="s">
        <v>35</v>
      </c>
      <c r="C39" s="102"/>
    </row>
    <row r="40" spans="1:3" s="18" customFormat="1" x14ac:dyDescent="0.2">
      <c r="A40" s="37" t="s">
        <v>36</v>
      </c>
      <c r="B40" s="99"/>
      <c r="C40" s="100"/>
    </row>
    <row r="41" spans="1:3" s="18" customFormat="1" x14ac:dyDescent="0.2">
      <c r="A41" s="85" t="s">
        <v>37</v>
      </c>
      <c r="B41" s="88" t="s">
        <v>38</v>
      </c>
      <c r="C41" s="102"/>
    </row>
    <row r="42" spans="1:3" s="18" customFormat="1" x14ac:dyDescent="0.2">
      <c r="A42" s="103" t="s">
        <v>34</v>
      </c>
      <c r="B42" s="90" t="s">
        <v>39</v>
      </c>
      <c r="C42" s="91"/>
    </row>
    <row r="43" spans="1:3" s="18" customFormat="1" x14ac:dyDescent="0.2">
      <c r="A43" s="103" t="s">
        <v>40</v>
      </c>
      <c r="B43" s="90" t="s">
        <v>41</v>
      </c>
      <c r="C43" s="104">
        <f>C41-C42</f>
        <v>0</v>
      </c>
    </row>
    <row r="44" spans="1:3" s="18" customFormat="1" x14ac:dyDescent="0.2">
      <c r="A44" s="103" t="s">
        <v>42</v>
      </c>
      <c r="B44" s="90" t="s">
        <v>43</v>
      </c>
      <c r="C44" s="104">
        <f>0.25*C41</f>
        <v>0</v>
      </c>
    </row>
    <row r="45" spans="1:3" s="18" customFormat="1" x14ac:dyDescent="0.2">
      <c r="A45" s="103" t="s">
        <v>37</v>
      </c>
      <c r="B45" s="90" t="s">
        <v>44</v>
      </c>
      <c r="C45" s="104">
        <f>MAX(C43,C44)</f>
        <v>0</v>
      </c>
    </row>
    <row r="46" spans="1:3" s="18" customFormat="1" x14ac:dyDescent="0.2">
      <c r="A46" s="37" t="s">
        <v>45</v>
      </c>
      <c r="B46" s="99"/>
      <c r="C46" s="100"/>
    </row>
    <row r="47" spans="1:3" s="18" customFormat="1" x14ac:dyDescent="0.2">
      <c r="A47" s="85" t="s">
        <v>37</v>
      </c>
      <c r="B47" s="88" t="s">
        <v>46</v>
      </c>
      <c r="C47" s="105"/>
    </row>
    <row r="48" spans="1:3" s="18" customFormat="1" x14ac:dyDescent="0.2">
      <c r="A48" s="85" t="s">
        <v>47</v>
      </c>
      <c r="B48" s="90" t="s">
        <v>48</v>
      </c>
      <c r="C48" s="106">
        <f>1-C47</f>
        <v>1</v>
      </c>
    </row>
    <row r="49" spans="1:3" s="18" customFormat="1" x14ac:dyDescent="0.2">
      <c r="A49" s="38" t="s">
        <v>49</v>
      </c>
      <c r="B49" s="98"/>
      <c r="C49" s="107"/>
    </row>
    <row r="50" spans="1:3" s="18" customFormat="1" x14ac:dyDescent="0.2">
      <c r="A50" s="85" t="s">
        <v>37</v>
      </c>
      <c r="B50" s="90" t="s">
        <v>50</v>
      </c>
      <c r="C50" s="104">
        <f>C45*C47</f>
        <v>0</v>
      </c>
    </row>
    <row r="51" spans="1:3" s="18" customFormat="1" x14ac:dyDescent="0.2">
      <c r="A51" s="85" t="s">
        <v>37</v>
      </c>
      <c r="B51" s="90" t="s">
        <v>51</v>
      </c>
      <c r="C51" s="108"/>
    </row>
    <row r="52" spans="1:3" s="18" customFormat="1" x14ac:dyDescent="0.2">
      <c r="A52" s="85" t="s">
        <v>37</v>
      </c>
      <c r="B52" s="90" t="s">
        <v>52</v>
      </c>
      <c r="C52" s="109">
        <v>5.0000000000000001E-3</v>
      </c>
    </row>
    <row r="53" spans="1:3" s="18" customFormat="1" x14ac:dyDescent="0.2">
      <c r="A53" s="85" t="s">
        <v>37</v>
      </c>
      <c r="B53" s="90" t="s">
        <v>53</v>
      </c>
      <c r="C53" s="110">
        <f>SUM(C51:C52)</f>
        <v>5.0000000000000001E-3</v>
      </c>
    </row>
    <row r="54" spans="1:3" s="18" customFormat="1" x14ac:dyDescent="0.2">
      <c r="A54" s="111"/>
      <c r="B54" s="101" t="s">
        <v>54</v>
      </c>
      <c r="C54" s="112">
        <f>C50*C53</f>
        <v>0</v>
      </c>
    </row>
    <row r="55" spans="1:3" s="18" customFormat="1" x14ac:dyDescent="0.2">
      <c r="A55" s="39" t="s">
        <v>55</v>
      </c>
      <c r="B55" s="99"/>
      <c r="C55" s="100"/>
    </row>
    <row r="56" spans="1:3" s="18" customFormat="1" x14ac:dyDescent="0.2">
      <c r="A56" s="113"/>
      <c r="B56" s="88" t="s">
        <v>56</v>
      </c>
      <c r="C56" s="104">
        <f>C45*C48</f>
        <v>0</v>
      </c>
    </row>
    <row r="57" spans="1:3" s="18" customFormat="1" x14ac:dyDescent="0.2">
      <c r="A57" s="85" t="s">
        <v>47</v>
      </c>
      <c r="B57" s="90" t="s">
        <v>57</v>
      </c>
      <c r="C57" s="114"/>
    </row>
    <row r="58" spans="1:3" s="18" customFormat="1" x14ac:dyDescent="0.2">
      <c r="A58" s="111"/>
      <c r="B58" s="101" t="s">
        <v>58</v>
      </c>
      <c r="C58" s="112">
        <f>C56*C57</f>
        <v>0</v>
      </c>
    </row>
    <row r="59" spans="1:3" s="18" customFormat="1" x14ac:dyDescent="0.2">
      <c r="A59" s="37" t="s">
        <v>59</v>
      </c>
      <c r="B59" s="99"/>
      <c r="C59" s="100"/>
    </row>
    <row r="60" spans="1:3" s="18" customFormat="1" x14ac:dyDescent="0.2">
      <c r="A60" s="85" t="s">
        <v>60</v>
      </c>
      <c r="B60" s="88" t="s">
        <v>61</v>
      </c>
      <c r="C60" s="114"/>
    </row>
    <row r="61" spans="1:3" s="18" customFormat="1" x14ac:dyDescent="0.2">
      <c r="A61" s="85" t="s">
        <v>60</v>
      </c>
      <c r="B61" s="90" t="s">
        <v>62</v>
      </c>
      <c r="C61" s="114"/>
    </row>
    <row r="62" spans="1:3" s="18" customFormat="1" x14ac:dyDescent="0.2">
      <c r="A62" s="115"/>
      <c r="B62" s="90" t="s">
        <v>63</v>
      </c>
      <c r="C62" s="116">
        <f>SUM(C60:C61)</f>
        <v>0</v>
      </c>
    </row>
    <row r="63" spans="1:3" s="18" customFormat="1" x14ac:dyDescent="0.2">
      <c r="A63" s="85" t="s">
        <v>60</v>
      </c>
      <c r="B63" s="90" t="s">
        <v>64</v>
      </c>
      <c r="C63" s="112">
        <f>C58*C62</f>
        <v>0</v>
      </c>
    </row>
    <row r="64" spans="1:3" s="18" customFormat="1" x14ac:dyDescent="0.2">
      <c r="A64" s="38" t="s">
        <v>65</v>
      </c>
      <c r="B64" s="98"/>
      <c r="C64" s="117"/>
    </row>
    <row r="65" spans="1:3" s="18" customFormat="1" x14ac:dyDescent="0.2">
      <c r="A65" s="85" t="s">
        <v>66</v>
      </c>
      <c r="B65" s="90" t="s">
        <v>67</v>
      </c>
      <c r="C65" s="91"/>
    </row>
    <row r="66" spans="1:3" s="18" customFormat="1" x14ac:dyDescent="0.2">
      <c r="A66" s="38" t="s">
        <v>68</v>
      </c>
      <c r="B66" s="98"/>
      <c r="C66" s="117"/>
    </row>
    <row r="67" spans="1:3" s="18" customFormat="1" x14ac:dyDescent="0.2">
      <c r="A67" s="85" t="s">
        <v>69</v>
      </c>
      <c r="B67" s="90" t="s">
        <v>70</v>
      </c>
      <c r="C67" s="91">
        <v>0</v>
      </c>
    </row>
    <row r="68" spans="1:3" s="18" customFormat="1" x14ac:dyDescent="0.2">
      <c r="A68" s="38" t="s">
        <v>71</v>
      </c>
      <c r="B68" s="98"/>
      <c r="C68" s="117"/>
    </row>
    <row r="69" spans="1:3" s="18" customFormat="1" x14ac:dyDescent="0.2">
      <c r="A69" s="85" t="s">
        <v>72</v>
      </c>
      <c r="B69" s="90" t="s">
        <v>73</v>
      </c>
      <c r="C69" s="91">
        <v>0</v>
      </c>
    </row>
    <row r="70" spans="1:3" s="18" customFormat="1" x14ac:dyDescent="0.2">
      <c r="A70" s="118"/>
      <c r="B70" s="99"/>
      <c r="C70" s="119"/>
    </row>
    <row r="71" spans="1:3" s="18" customFormat="1" x14ac:dyDescent="0.2">
      <c r="A71" s="118" t="s">
        <v>74</v>
      </c>
      <c r="B71" s="99"/>
      <c r="C71" s="119"/>
    </row>
    <row r="72" spans="1:3" s="18" customFormat="1" x14ac:dyDescent="0.2">
      <c r="A72" s="85" t="s">
        <v>75</v>
      </c>
      <c r="B72" s="120" t="s">
        <v>76</v>
      </c>
      <c r="C72" s="112">
        <f>SUM(C39,C54,C58,C63,C65,C67,C69)</f>
        <v>0</v>
      </c>
    </row>
    <row r="73" spans="1:3" s="18" customFormat="1" x14ac:dyDescent="0.2">
      <c r="A73" s="85" t="s">
        <v>75</v>
      </c>
      <c r="B73" s="90" t="s">
        <v>32</v>
      </c>
      <c r="C73" s="121">
        <f>C72/12</f>
        <v>0</v>
      </c>
    </row>
    <row r="74" spans="1:3" s="20" customFormat="1" ht="15.75" x14ac:dyDescent="0.2">
      <c r="A74" s="40" t="s">
        <v>77</v>
      </c>
      <c r="B74" s="28"/>
      <c r="C74" s="41"/>
    </row>
    <row r="75" spans="1:3" s="18" customFormat="1" x14ac:dyDescent="0.2">
      <c r="A75" s="85" t="s">
        <v>78</v>
      </c>
      <c r="B75" s="90" t="s">
        <v>79</v>
      </c>
      <c r="C75" s="122" t="e">
        <f>C26/C27</f>
        <v>#DIV/0!</v>
      </c>
    </row>
    <row r="76" spans="1:3" s="18" customFormat="1" ht="15.75" x14ac:dyDescent="0.2">
      <c r="A76" s="42" t="s">
        <v>80</v>
      </c>
      <c r="B76" s="90"/>
      <c r="C76" s="122"/>
    </row>
    <row r="77" spans="1:3" s="18" customFormat="1" ht="15.75" customHeight="1" x14ac:dyDescent="0.2">
      <c r="A77" s="85" t="s">
        <v>81</v>
      </c>
      <c r="B77" s="90" t="s">
        <v>82</v>
      </c>
      <c r="C77" s="122" t="e">
        <f>IF(C28&lt;=2,MAX(C75,12%),IF(C28=3,MAX(C75,20%),IF(C28=4,MAX(C75,30%),IF(C28=5,MAX(C75,40%),IF(C28&gt;=6,50%)))))</f>
        <v>#DIV/0!</v>
      </c>
    </row>
    <row r="78" spans="1:3" s="18" customFormat="1" x14ac:dyDescent="0.2">
      <c r="A78" s="85" t="s">
        <v>81</v>
      </c>
      <c r="B78" s="90" t="s">
        <v>83</v>
      </c>
      <c r="C78" s="122" t="e">
        <f>MAX(C75,C77)</f>
        <v>#DIV/0!</v>
      </c>
    </row>
    <row r="79" spans="1:3" s="18" customFormat="1" ht="15.75" x14ac:dyDescent="0.2">
      <c r="A79" s="43" t="s">
        <v>84</v>
      </c>
      <c r="B79" s="4"/>
      <c r="C79" s="44"/>
    </row>
    <row r="80" spans="1:3" s="18" customFormat="1" ht="16.5" thickBot="1" x14ac:dyDescent="0.25">
      <c r="A80" s="53" t="s">
        <v>27</v>
      </c>
      <c r="B80" s="45" t="s">
        <v>84</v>
      </c>
      <c r="C80" s="46" t="e">
        <f>C78*C73</f>
        <v>#DIV/0!</v>
      </c>
    </row>
    <row r="81" spans="1:3" x14ac:dyDescent="0.2">
      <c r="A81" s="2"/>
      <c r="B81" s="2"/>
      <c r="C81" s="70"/>
    </row>
    <row r="82" spans="1:3" ht="15.75" x14ac:dyDescent="0.25">
      <c r="A82" s="73"/>
      <c r="B82" s="58" t="s">
        <v>85</v>
      </c>
      <c r="C82" s="24" t="e">
        <f>+C80+C33</f>
        <v>#DIV/0!</v>
      </c>
    </row>
    <row r="83" spans="1:3" x14ac:dyDescent="0.2">
      <c r="A83" s="2"/>
      <c r="B83" s="73"/>
      <c r="C83" s="25"/>
    </row>
    <row r="84" spans="1:3" ht="15.75" x14ac:dyDescent="0.25">
      <c r="A84" s="2"/>
      <c r="B84" s="123"/>
      <c r="C84" s="59"/>
    </row>
    <row r="85" spans="1:3" ht="15.75" x14ac:dyDescent="0.25">
      <c r="A85" s="73"/>
      <c r="B85" s="6"/>
      <c r="C85" s="26"/>
    </row>
    <row r="86" spans="1:3" ht="15.75" x14ac:dyDescent="0.25">
      <c r="A86" s="73"/>
      <c r="B86" s="6"/>
      <c r="C86" s="26"/>
    </row>
    <row r="87" spans="1:3" x14ac:dyDescent="0.2">
      <c r="A87" s="2"/>
      <c r="B87" s="2"/>
      <c r="C87" s="70"/>
    </row>
    <row r="88" spans="1:3" ht="15.75" x14ac:dyDescent="0.25">
      <c r="A88" s="73"/>
      <c r="B88" s="5"/>
      <c r="C88" s="27"/>
    </row>
  </sheetData>
  <customSheetViews>
    <customSheetView guid="{C0220A25-DFD1-467E-A2DC-214EE73FA540}" scale="85" showPageBreaks="1" showGridLines="0" fitToPage="1" printArea="1" showRuler="0" topLeftCell="A13">
      <selection activeCell="F37" sqref="F37"/>
      <pageMargins left="0" right="0" top="0" bottom="0" header="0" footer="0"/>
      <pageSetup scale="58" orientation="portrait" r:id="rId1"/>
      <headerFooter alignWithMargins="0">
        <oddHeader>&amp;C
&amp;R&amp;12Alberta utilities Commission Decision: 2008-014
Ancillary Services - Article 11 Negotiated settlement
Effective: February 12, 2008</oddHeader>
        <oddFooter>&amp;CPage &amp;P of &amp;N</oddFooter>
      </headerFooter>
    </customSheetView>
  </customSheetViews>
  <phoneticPr fontId="2" type="noConversion"/>
  <pageMargins left="0.5" right="0.5" top="0.5" bottom="0.5" header="0.25" footer="0.25"/>
  <pageSetup scale="58" orientation="portrait" r:id="rId2"/>
  <headerFooter alignWithMargins="0">
    <oddHeader xml:space="preserve">&amp;C
&amp;R&amp;12
</oddHeader>
    <oddFooter>&amp;CPage &amp;P of &amp;N</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61"/>
  <sheetViews>
    <sheetView tabSelected="1" view="pageBreakPreview" topLeftCell="Q1" zoomScaleNormal="85" zoomScaleSheetLayoutView="100" workbookViewId="0">
      <selection activeCell="W17" sqref="W17"/>
    </sheetView>
  </sheetViews>
  <sheetFormatPr defaultColWidth="9.28515625" defaultRowHeight="15" x14ac:dyDescent="0.2"/>
  <cols>
    <col min="1" max="1" width="22.28515625" style="12" customWidth="1"/>
    <col min="2" max="2" width="16" style="12" bestFit="1" customWidth="1"/>
    <col min="3" max="3" width="17.5703125" style="12" bestFit="1" customWidth="1"/>
    <col min="4" max="4" width="20.28515625" style="2" bestFit="1" customWidth="1"/>
    <col min="5" max="5" width="16" style="2" bestFit="1" customWidth="1"/>
    <col min="6" max="6" width="13.140625" style="2" bestFit="1" customWidth="1"/>
    <col min="7" max="7" width="14.28515625" style="2" bestFit="1" customWidth="1"/>
    <col min="8" max="8" width="12.42578125" style="2" bestFit="1" customWidth="1"/>
    <col min="9" max="9" width="16.28515625" style="2" bestFit="1" customWidth="1"/>
    <col min="10" max="10" width="15.140625" style="2" bestFit="1" customWidth="1"/>
    <col min="11" max="11" width="15.7109375" style="2" bestFit="1" customWidth="1"/>
    <col min="12" max="12" width="31" style="2" bestFit="1" customWidth="1"/>
    <col min="13" max="13" width="18.42578125" style="2" bestFit="1" customWidth="1"/>
    <col min="14" max="14" width="17.5703125" style="2" bestFit="1" customWidth="1"/>
    <col min="15" max="15" width="14.5703125" style="2" bestFit="1" customWidth="1"/>
    <col min="16" max="16" width="15.140625" style="2" bestFit="1" customWidth="1"/>
    <col min="17" max="17" width="13.140625" style="2" bestFit="1" customWidth="1"/>
    <col min="18" max="18" width="12.85546875" style="2" bestFit="1" customWidth="1"/>
    <col min="19" max="19" width="13.140625" style="2" bestFit="1" customWidth="1"/>
    <col min="20" max="21" width="21.28515625" style="2" bestFit="1" customWidth="1"/>
    <col min="22" max="22" width="20.28515625" style="2" bestFit="1" customWidth="1"/>
    <col min="23" max="23" width="9.28515625" style="2"/>
    <col min="24" max="24" width="10.7109375" style="2" bestFit="1" customWidth="1"/>
    <col min="25" max="25" width="17.85546875" style="2" bestFit="1" customWidth="1"/>
    <col min="26" max="26" width="10.7109375" style="2" bestFit="1" customWidth="1"/>
    <col min="27" max="16384" width="9.28515625" style="2"/>
  </cols>
  <sheetData>
    <row r="1" spans="1:40" s="7" customFormat="1" ht="18" x14ac:dyDescent="0.25">
      <c r="A1" s="13" t="str">
        <f>+'Total Compensation'!A1</f>
        <v>Alberta Electric System Operator</v>
      </c>
      <c r="B1" s="11"/>
      <c r="C1" s="11"/>
    </row>
    <row r="2" spans="1:40" s="7" customFormat="1" ht="18" x14ac:dyDescent="0.25">
      <c r="A2" s="13" t="str">
        <f>+'Total Compensation'!A2</f>
        <v>Compensation for Unforeseeable TMR Service</v>
      </c>
      <c r="B2" s="11"/>
      <c r="C2" s="11"/>
    </row>
    <row r="3" spans="1:40" ht="18" x14ac:dyDescent="0.25">
      <c r="A3" s="13"/>
      <c r="B3" s="11"/>
      <c r="C3" s="11"/>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ht="18" x14ac:dyDescent="0.25">
      <c r="A4" s="52" t="str">
        <f>+'Total Compensation'!A5</f>
        <v>Calculation Template</v>
      </c>
      <c r="B4" s="11"/>
      <c r="C4" s="11"/>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0" ht="15.75" x14ac:dyDescent="0.25">
      <c r="A5" s="124"/>
      <c r="B5" s="11"/>
      <c r="C5" s="11"/>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1:40" ht="15.75" x14ac:dyDescent="0.25">
      <c r="A6" s="124"/>
      <c r="B6" s="11"/>
      <c r="C6" s="11"/>
      <c r="D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s="10" customFormat="1" ht="18" x14ac:dyDescent="0.25">
      <c r="A7" s="51" t="s">
        <v>86</v>
      </c>
      <c r="B7" s="50"/>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row>
    <row r="8" spans="1:40" s="10" customFormat="1" ht="16.5" thickBot="1" x14ac:dyDescent="0.3">
      <c r="A8" s="124"/>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row>
    <row r="9" spans="1:40" ht="15.75" x14ac:dyDescent="0.25">
      <c r="A9" s="131" t="s">
        <v>8</v>
      </c>
      <c r="B9" s="132"/>
      <c r="C9" s="132"/>
      <c r="D9" s="132">
        <f>+'Total Compensation'!B12</f>
        <v>0</v>
      </c>
      <c r="E9" s="135"/>
      <c r="F9" s="125"/>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row>
    <row r="10" spans="1:40" ht="15.75" customHeight="1" x14ac:dyDescent="0.2">
      <c r="A10" s="140" t="s">
        <v>9</v>
      </c>
      <c r="B10" s="136"/>
      <c r="C10" s="136"/>
      <c r="D10" s="136">
        <f>+'Total Compensation'!B13</f>
        <v>0</v>
      </c>
      <c r="E10" s="13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row>
    <row r="11" spans="1:40" ht="15.75" thickBot="1" x14ac:dyDescent="0.25">
      <c r="A11" s="133" t="s">
        <v>10</v>
      </c>
      <c r="B11" s="134"/>
      <c r="C11" s="134"/>
      <c r="D11" s="138">
        <f>+'Total Compensation'!B14</f>
        <v>0</v>
      </c>
      <c r="E11" s="139"/>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row>
    <row r="12" spans="1:40" ht="15.75" x14ac:dyDescent="0.25">
      <c r="A12" s="125"/>
      <c r="B12" s="11"/>
      <c r="C12" s="125"/>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row>
    <row r="13" spans="1:40" ht="15.75" x14ac:dyDescent="0.25">
      <c r="A13" s="125"/>
      <c r="B13" s="11"/>
      <c r="C13" s="14"/>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row>
    <row r="14" spans="1:40" ht="15.75" x14ac:dyDescent="0.25">
      <c r="A14" s="126" t="s">
        <v>87</v>
      </c>
      <c r="B14" s="15"/>
      <c r="C14" s="1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row>
    <row r="15" spans="1:40" s="7" customFormat="1" ht="16.5" thickBot="1" x14ac:dyDescent="0.3">
      <c r="A15" s="124"/>
      <c r="B15" s="14"/>
      <c r="C15" s="11"/>
      <c r="Q15" s="29"/>
    </row>
    <row r="16" spans="1:40" s="7" customFormat="1" ht="63" customHeight="1" x14ac:dyDescent="0.2">
      <c r="A16" s="60" t="s">
        <v>88</v>
      </c>
      <c r="B16" s="61" t="s">
        <v>89</v>
      </c>
      <c r="C16" s="61" t="s">
        <v>90</v>
      </c>
      <c r="D16" s="61" t="s">
        <v>91</v>
      </c>
      <c r="E16" s="61" t="s">
        <v>112</v>
      </c>
      <c r="F16" s="61" t="s">
        <v>92</v>
      </c>
      <c r="G16" s="61" t="s">
        <v>93</v>
      </c>
      <c r="H16" s="61" t="s">
        <v>94</v>
      </c>
      <c r="I16" s="61" t="s">
        <v>95</v>
      </c>
      <c r="J16" s="61" t="s">
        <v>96</v>
      </c>
      <c r="K16" s="61" t="s">
        <v>113</v>
      </c>
      <c r="L16" s="61" t="s">
        <v>97</v>
      </c>
      <c r="M16" s="61" t="s">
        <v>98</v>
      </c>
      <c r="N16" s="61" t="s">
        <v>99</v>
      </c>
      <c r="O16" s="61" t="s">
        <v>100</v>
      </c>
      <c r="P16" s="61" t="s">
        <v>101</v>
      </c>
      <c r="Q16" s="61" t="s">
        <v>102</v>
      </c>
      <c r="R16" s="61" t="s">
        <v>103</v>
      </c>
      <c r="S16" s="61" t="s">
        <v>104</v>
      </c>
      <c r="T16" s="61" t="s">
        <v>105</v>
      </c>
      <c r="U16" s="61" t="s">
        <v>106</v>
      </c>
      <c r="V16" s="61" t="s">
        <v>107</v>
      </c>
      <c r="X16" s="61" t="s">
        <v>108</v>
      </c>
      <c r="Y16" s="61" t="s">
        <v>109</v>
      </c>
      <c r="Z16" s="64" t="s">
        <v>110</v>
      </c>
    </row>
    <row r="17" spans="1:26" s="16" customFormat="1" x14ac:dyDescent="0.2">
      <c r="A17" s="65"/>
      <c r="B17" s="66"/>
      <c r="C17" s="65"/>
      <c r="D17" s="65"/>
      <c r="E17" s="65"/>
      <c r="F17" s="67"/>
      <c r="G17" s="65"/>
      <c r="H17" s="67"/>
      <c r="I17" s="67"/>
      <c r="J17" s="68"/>
      <c r="K17" s="69"/>
      <c r="L17" s="69"/>
      <c r="M17" s="67"/>
      <c r="N17" s="69">
        <f>K17*G17</f>
        <v>0</v>
      </c>
      <c r="O17" s="62">
        <f>IF(E17&lt;(C17*(D17/60)),E17,(C17*(D17/60)))</f>
        <v>0</v>
      </c>
      <c r="P17" s="62">
        <f t="shared" ref="P17:P36" si="0">IF(E17&gt;0,G17/E17,)</f>
        <v>0</v>
      </c>
      <c r="Q17" s="62">
        <f t="shared" ref="Q17:Q36" si="1">IF(AND(C17&gt;0,E17&gt;0),J17*F17,0)</f>
        <v>0</v>
      </c>
      <c r="R17" s="62">
        <f t="shared" ref="R17:R36" si="2">L17*E17</f>
        <v>0</v>
      </c>
      <c r="S17" s="62">
        <f t="shared" ref="S17:S36" si="3">N17-R17</f>
        <v>0</v>
      </c>
      <c r="T17" s="63">
        <f t="shared" ref="T17:T36" si="4">IFERROR(S17*M17,0)</f>
        <v>0</v>
      </c>
      <c r="U17" s="63">
        <f t="shared" ref="U17:U36" si="5">T17*(D17/60)</f>
        <v>0</v>
      </c>
      <c r="V17" s="63">
        <f t="shared" ref="V17:V36" si="6">IFERROR(U17/E17,0)</f>
        <v>0</v>
      </c>
      <c r="X17" s="63">
        <f t="shared" ref="X17:X36" si="7">IF(E17&gt;0,(P17*H17)+Q17+I17+V17,0)</f>
        <v>0</v>
      </c>
      <c r="Y17" s="63">
        <f t="shared" ref="Y17:Y36" si="8">IF(E17&gt;0,MAX(X17-F17,0),0)</f>
        <v>0</v>
      </c>
      <c r="Z17" s="63">
        <f t="shared" ref="Z17:Z36" si="9">Y17*O17</f>
        <v>0</v>
      </c>
    </row>
    <row r="18" spans="1:26" s="16" customFormat="1" x14ac:dyDescent="0.2">
      <c r="A18" s="65"/>
      <c r="B18" s="66"/>
      <c r="C18" s="65"/>
      <c r="D18" s="65"/>
      <c r="E18" s="65"/>
      <c r="F18" s="67"/>
      <c r="G18" s="65"/>
      <c r="H18" s="67"/>
      <c r="I18" s="67"/>
      <c r="J18" s="68"/>
      <c r="K18" s="69"/>
      <c r="L18" s="69"/>
      <c r="M18" s="67"/>
      <c r="N18" s="69">
        <f t="shared" ref="N18:N33" si="10">K18*G18</f>
        <v>0</v>
      </c>
      <c r="O18" s="62">
        <f t="shared" ref="O18:O33" si="11">IF(E18&lt;(C18*(D18/60)),E18,(C18*(D18/60)))</f>
        <v>0</v>
      </c>
      <c r="P18" s="62">
        <f t="shared" si="0"/>
        <v>0</v>
      </c>
      <c r="Q18" s="62">
        <f t="shared" si="1"/>
        <v>0</v>
      </c>
      <c r="R18" s="62">
        <f t="shared" si="2"/>
        <v>0</v>
      </c>
      <c r="S18" s="62">
        <f t="shared" si="3"/>
        <v>0</v>
      </c>
      <c r="T18" s="63">
        <f t="shared" si="4"/>
        <v>0</v>
      </c>
      <c r="U18" s="63">
        <f t="shared" si="5"/>
        <v>0</v>
      </c>
      <c r="V18" s="63">
        <f t="shared" si="6"/>
        <v>0</v>
      </c>
      <c r="X18" s="63">
        <f t="shared" si="7"/>
        <v>0</v>
      </c>
      <c r="Y18" s="63">
        <f t="shared" si="8"/>
        <v>0</v>
      </c>
      <c r="Z18" s="63">
        <f t="shared" si="9"/>
        <v>0</v>
      </c>
    </row>
    <row r="19" spans="1:26" s="16" customFormat="1" x14ac:dyDescent="0.2">
      <c r="A19" s="65"/>
      <c r="B19" s="66"/>
      <c r="C19" s="65"/>
      <c r="D19" s="65"/>
      <c r="E19" s="65"/>
      <c r="F19" s="67"/>
      <c r="G19" s="65"/>
      <c r="H19" s="67"/>
      <c r="I19" s="67"/>
      <c r="J19" s="68"/>
      <c r="K19" s="69"/>
      <c r="L19" s="69"/>
      <c r="M19" s="67"/>
      <c r="N19" s="69">
        <f t="shared" si="10"/>
        <v>0</v>
      </c>
      <c r="O19" s="62">
        <f t="shared" si="11"/>
        <v>0</v>
      </c>
      <c r="P19" s="62">
        <f t="shared" si="0"/>
        <v>0</v>
      </c>
      <c r="Q19" s="62">
        <f t="shared" si="1"/>
        <v>0</v>
      </c>
      <c r="R19" s="62">
        <f t="shared" si="2"/>
        <v>0</v>
      </c>
      <c r="S19" s="62">
        <f t="shared" si="3"/>
        <v>0</v>
      </c>
      <c r="T19" s="63">
        <f t="shared" si="4"/>
        <v>0</v>
      </c>
      <c r="U19" s="63">
        <f t="shared" si="5"/>
        <v>0</v>
      </c>
      <c r="V19" s="63">
        <f t="shared" si="6"/>
        <v>0</v>
      </c>
      <c r="X19" s="63">
        <f t="shared" si="7"/>
        <v>0</v>
      </c>
      <c r="Y19" s="63">
        <f t="shared" si="8"/>
        <v>0</v>
      </c>
      <c r="Z19" s="63">
        <f t="shared" si="9"/>
        <v>0</v>
      </c>
    </row>
    <row r="20" spans="1:26" s="16" customFormat="1" x14ac:dyDescent="0.2">
      <c r="A20" s="65"/>
      <c r="B20" s="66"/>
      <c r="C20" s="65"/>
      <c r="D20" s="65"/>
      <c r="E20" s="65"/>
      <c r="F20" s="67"/>
      <c r="G20" s="65"/>
      <c r="H20" s="67"/>
      <c r="I20" s="67"/>
      <c r="J20" s="68"/>
      <c r="K20" s="69"/>
      <c r="L20" s="69"/>
      <c r="M20" s="67"/>
      <c r="N20" s="69">
        <f t="shared" si="10"/>
        <v>0</v>
      </c>
      <c r="O20" s="62">
        <f t="shared" si="11"/>
        <v>0</v>
      </c>
      <c r="P20" s="62">
        <f t="shared" si="0"/>
        <v>0</v>
      </c>
      <c r="Q20" s="62">
        <f t="shared" si="1"/>
        <v>0</v>
      </c>
      <c r="R20" s="62">
        <f t="shared" si="2"/>
        <v>0</v>
      </c>
      <c r="S20" s="62">
        <f t="shared" si="3"/>
        <v>0</v>
      </c>
      <c r="T20" s="63">
        <f t="shared" si="4"/>
        <v>0</v>
      </c>
      <c r="U20" s="63">
        <f t="shared" si="5"/>
        <v>0</v>
      </c>
      <c r="V20" s="63">
        <f t="shared" si="6"/>
        <v>0</v>
      </c>
      <c r="X20" s="63">
        <f t="shared" si="7"/>
        <v>0</v>
      </c>
      <c r="Y20" s="63">
        <f t="shared" si="8"/>
        <v>0</v>
      </c>
      <c r="Z20" s="63">
        <f t="shared" si="9"/>
        <v>0</v>
      </c>
    </row>
    <row r="21" spans="1:26" s="16" customFormat="1" x14ac:dyDescent="0.2">
      <c r="A21" s="65"/>
      <c r="B21" s="66"/>
      <c r="C21" s="65"/>
      <c r="D21" s="65"/>
      <c r="E21" s="65"/>
      <c r="F21" s="67"/>
      <c r="G21" s="65"/>
      <c r="H21" s="67"/>
      <c r="I21" s="67"/>
      <c r="J21" s="68"/>
      <c r="K21" s="69"/>
      <c r="L21" s="69"/>
      <c r="M21" s="67"/>
      <c r="N21" s="69">
        <f t="shared" si="10"/>
        <v>0</v>
      </c>
      <c r="O21" s="62">
        <f t="shared" si="11"/>
        <v>0</v>
      </c>
      <c r="P21" s="62">
        <f t="shared" si="0"/>
        <v>0</v>
      </c>
      <c r="Q21" s="62">
        <f t="shared" si="1"/>
        <v>0</v>
      </c>
      <c r="R21" s="62">
        <f t="shared" si="2"/>
        <v>0</v>
      </c>
      <c r="S21" s="62">
        <f t="shared" si="3"/>
        <v>0</v>
      </c>
      <c r="T21" s="63">
        <f t="shared" si="4"/>
        <v>0</v>
      </c>
      <c r="U21" s="63">
        <f t="shared" si="5"/>
        <v>0</v>
      </c>
      <c r="V21" s="63">
        <f t="shared" si="6"/>
        <v>0</v>
      </c>
      <c r="X21" s="63">
        <f t="shared" si="7"/>
        <v>0</v>
      </c>
      <c r="Y21" s="63">
        <f t="shared" si="8"/>
        <v>0</v>
      </c>
      <c r="Z21" s="63">
        <f t="shared" si="9"/>
        <v>0</v>
      </c>
    </row>
    <row r="22" spans="1:26" s="16" customFormat="1" x14ac:dyDescent="0.2">
      <c r="A22" s="65"/>
      <c r="B22" s="66"/>
      <c r="C22" s="65"/>
      <c r="D22" s="65"/>
      <c r="E22" s="65"/>
      <c r="F22" s="67"/>
      <c r="G22" s="65"/>
      <c r="H22" s="67"/>
      <c r="I22" s="67"/>
      <c r="J22" s="68"/>
      <c r="K22" s="69"/>
      <c r="L22" s="69"/>
      <c r="M22" s="67"/>
      <c r="N22" s="69">
        <f t="shared" si="10"/>
        <v>0</v>
      </c>
      <c r="O22" s="62">
        <f>IF(E22&lt;(C22*(D22/60)),E22,(C22*(D22/60)))</f>
        <v>0</v>
      </c>
      <c r="P22" s="62">
        <f t="shared" si="0"/>
        <v>0</v>
      </c>
      <c r="Q22" s="62">
        <f t="shared" si="1"/>
        <v>0</v>
      </c>
      <c r="R22" s="62">
        <f t="shared" si="2"/>
        <v>0</v>
      </c>
      <c r="S22" s="62">
        <f t="shared" si="3"/>
        <v>0</v>
      </c>
      <c r="T22" s="63">
        <f t="shared" si="4"/>
        <v>0</v>
      </c>
      <c r="U22" s="63">
        <f t="shared" si="5"/>
        <v>0</v>
      </c>
      <c r="V22" s="63">
        <f t="shared" si="6"/>
        <v>0</v>
      </c>
      <c r="X22" s="63">
        <f t="shared" si="7"/>
        <v>0</v>
      </c>
      <c r="Y22" s="63">
        <f t="shared" si="8"/>
        <v>0</v>
      </c>
      <c r="Z22" s="63">
        <f t="shared" si="9"/>
        <v>0</v>
      </c>
    </row>
    <row r="23" spans="1:26" s="16" customFormat="1" x14ac:dyDescent="0.2">
      <c r="A23" s="65"/>
      <c r="B23" s="66"/>
      <c r="C23" s="65"/>
      <c r="D23" s="65"/>
      <c r="E23" s="65"/>
      <c r="F23" s="67"/>
      <c r="G23" s="65"/>
      <c r="H23" s="67"/>
      <c r="I23" s="67"/>
      <c r="J23" s="68"/>
      <c r="K23" s="69"/>
      <c r="L23" s="69"/>
      <c r="M23" s="67"/>
      <c r="N23" s="69">
        <f t="shared" si="10"/>
        <v>0</v>
      </c>
      <c r="O23" s="62">
        <f>IF(E23&lt;(C23*(D23/60)),E23,(C23*(D23/60)))</f>
        <v>0</v>
      </c>
      <c r="P23" s="62">
        <f t="shared" si="0"/>
        <v>0</v>
      </c>
      <c r="Q23" s="62">
        <f t="shared" si="1"/>
        <v>0</v>
      </c>
      <c r="R23" s="62">
        <f>L23*E23</f>
        <v>0</v>
      </c>
      <c r="S23" s="62">
        <f t="shared" si="3"/>
        <v>0</v>
      </c>
      <c r="T23" s="63">
        <f t="shared" si="4"/>
        <v>0</v>
      </c>
      <c r="U23" s="63">
        <f t="shared" si="5"/>
        <v>0</v>
      </c>
      <c r="V23" s="63">
        <f t="shared" si="6"/>
        <v>0</v>
      </c>
      <c r="X23" s="63">
        <f t="shared" si="7"/>
        <v>0</v>
      </c>
      <c r="Y23" s="63">
        <f t="shared" si="8"/>
        <v>0</v>
      </c>
      <c r="Z23" s="63">
        <f t="shared" si="9"/>
        <v>0</v>
      </c>
    </row>
    <row r="24" spans="1:26" s="16" customFormat="1" x14ac:dyDescent="0.2">
      <c r="A24" s="65"/>
      <c r="B24" s="66"/>
      <c r="C24" s="65"/>
      <c r="D24" s="65"/>
      <c r="E24" s="65"/>
      <c r="F24" s="67"/>
      <c r="G24" s="65"/>
      <c r="H24" s="67"/>
      <c r="I24" s="67"/>
      <c r="J24" s="68"/>
      <c r="K24" s="69"/>
      <c r="L24" s="69"/>
      <c r="M24" s="67"/>
      <c r="N24" s="69">
        <f t="shared" si="10"/>
        <v>0</v>
      </c>
      <c r="O24" s="62">
        <f t="shared" si="11"/>
        <v>0</v>
      </c>
      <c r="P24" s="62">
        <f t="shared" si="0"/>
        <v>0</v>
      </c>
      <c r="Q24" s="62">
        <f t="shared" si="1"/>
        <v>0</v>
      </c>
      <c r="R24" s="62">
        <f t="shared" si="2"/>
        <v>0</v>
      </c>
      <c r="S24" s="62">
        <f t="shared" si="3"/>
        <v>0</v>
      </c>
      <c r="T24" s="63">
        <f t="shared" si="4"/>
        <v>0</v>
      </c>
      <c r="U24" s="63">
        <f t="shared" si="5"/>
        <v>0</v>
      </c>
      <c r="V24" s="63">
        <f t="shared" si="6"/>
        <v>0</v>
      </c>
      <c r="X24" s="63">
        <f t="shared" si="7"/>
        <v>0</v>
      </c>
      <c r="Y24" s="63">
        <f t="shared" si="8"/>
        <v>0</v>
      </c>
      <c r="Z24" s="63">
        <f t="shared" si="9"/>
        <v>0</v>
      </c>
    </row>
    <row r="25" spans="1:26" s="16" customFormat="1" x14ac:dyDescent="0.2">
      <c r="A25" s="65"/>
      <c r="B25" s="66"/>
      <c r="C25" s="65"/>
      <c r="D25" s="65"/>
      <c r="E25" s="65"/>
      <c r="F25" s="67"/>
      <c r="G25" s="65"/>
      <c r="H25" s="67"/>
      <c r="I25" s="67"/>
      <c r="J25" s="68"/>
      <c r="K25" s="69"/>
      <c r="L25" s="69"/>
      <c r="M25" s="67"/>
      <c r="N25" s="69">
        <f t="shared" si="10"/>
        <v>0</v>
      </c>
      <c r="O25" s="62">
        <f t="shared" si="11"/>
        <v>0</v>
      </c>
      <c r="P25" s="62">
        <f t="shared" si="0"/>
        <v>0</v>
      </c>
      <c r="Q25" s="62">
        <f t="shared" si="1"/>
        <v>0</v>
      </c>
      <c r="R25" s="62">
        <f t="shared" si="2"/>
        <v>0</v>
      </c>
      <c r="S25" s="62">
        <f t="shared" si="3"/>
        <v>0</v>
      </c>
      <c r="T25" s="63">
        <f t="shared" si="4"/>
        <v>0</v>
      </c>
      <c r="U25" s="63">
        <f t="shared" si="5"/>
        <v>0</v>
      </c>
      <c r="V25" s="63">
        <f t="shared" si="6"/>
        <v>0</v>
      </c>
      <c r="X25" s="63">
        <f t="shared" si="7"/>
        <v>0</v>
      </c>
      <c r="Y25" s="63">
        <f t="shared" si="8"/>
        <v>0</v>
      </c>
      <c r="Z25" s="63">
        <f t="shared" si="9"/>
        <v>0</v>
      </c>
    </row>
    <row r="26" spans="1:26" s="16" customFormat="1" x14ac:dyDescent="0.2">
      <c r="A26" s="65"/>
      <c r="B26" s="66"/>
      <c r="C26" s="65"/>
      <c r="D26" s="65"/>
      <c r="E26" s="65"/>
      <c r="F26" s="67"/>
      <c r="G26" s="65"/>
      <c r="H26" s="67"/>
      <c r="I26" s="67"/>
      <c r="J26" s="68"/>
      <c r="K26" s="69"/>
      <c r="L26" s="69"/>
      <c r="M26" s="67"/>
      <c r="N26" s="69">
        <f t="shared" si="10"/>
        <v>0</v>
      </c>
      <c r="O26" s="62">
        <f t="shared" si="11"/>
        <v>0</v>
      </c>
      <c r="P26" s="62">
        <f t="shared" si="0"/>
        <v>0</v>
      </c>
      <c r="Q26" s="62">
        <f t="shared" si="1"/>
        <v>0</v>
      </c>
      <c r="R26" s="62">
        <f t="shared" si="2"/>
        <v>0</v>
      </c>
      <c r="S26" s="62">
        <f t="shared" si="3"/>
        <v>0</v>
      </c>
      <c r="T26" s="63">
        <f t="shared" si="4"/>
        <v>0</v>
      </c>
      <c r="U26" s="63">
        <f t="shared" si="5"/>
        <v>0</v>
      </c>
      <c r="V26" s="63">
        <f t="shared" si="6"/>
        <v>0</v>
      </c>
      <c r="X26" s="63">
        <f t="shared" si="7"/>
        <v>0</v>
      </c>
      <c r="Y26" s="63">
        <f t="shared" si="8"/>
        <v>0</v>
      </c>
      <c r="Z26" s="63">
        <f t="shared" si="9"/>
        <v>0</v>
      </c>
    </row>
    <row r="27" spans="1:26" s="16" customFormat="1" x14ac:dyDescent="0.2">
      <c r="A27" s="65"/>
      <c r="B27" s="66"/>
      <c r="C27" s="65"/>
      <c r="D27" s="65"/>
      <c r="E27" s="65"/>
      <c r="F27" s="67"/>
      <c r="G27" s="65"/>
      <c r="H27" s="67"/>
      <c r="I27" s="67"/>
      <c r="J27" s="68"/>
      <c r="K27" s="69"/>
      <c r="L27" s="69"/>
      <c r="M27" s="67"/>
      <c r="N27" s="69">
        <f t="shared" si="10"/>
        <v>0</v>
      </c>
      <c r="O27" s="62">
        <f t="shared" si="11"/>
        <v>0</v>
      </c>
      <c r="P27" s="62">
        <f t="shared" si="0"/>
        <v>0</v>
      </c>
      <c r="Q27" s="62">
        <f t="shared" si="1"/>
        <v>0</v>
      </c>
      <c r="R27" s="62">
        <f t="shared" si="2"/>
        <v>0</v>
      </c>
      <c r="S27" s="62">
        <f t="shared" si="3"/>
        <v>0</v>
      </c>
      <c r="T27" s="63">
        <f t="shared" si="4"/>
        <v>0</v>
      </c>
      <c r="U27" s="63">
        <f t="shared" si="5"/>
        <v>0</v>
      </c>
      <c r="V27" s="63">
        <f t="shared" si="6"/>
        <v>0</v>
      </c>
      <c r="X27" s="63">
        <f t="shared" si="7"/>
        <v>0</v>
      </c>
      <c r="Y27" s="63">
        <f t="shared" si="8"/>
        <v>0</v>
      </c>
      <c r="Z27" s="63">
        <f t="shared" si="9"/>
        <v>0</v>
      </c>
    </row>
    <row r="28" spans="1:26" s="16" customFormat="1" x14ac:dyDescent="0.2">
      <c r="A28" s="65"/>
      <c r="B28" s="66"/>
      <c r="C28" s="65"/>
      <c r="D28" s="65"/>
      <c r="E28" s="65"/>
      <c r="F28" s="67"/>
      <c r="G28" s="65"/>
      <c r="H28" s="67"/>
      <c r="I28" s="67"/>
      <c r="J28" s="68"/>
      <c r="K28" s="69"/>
      <c r="L28" s="69"/>
      <c r="M28" s="67"/>
      <c r="N28" s="69">
        <f t="shared" si="10"/>
        <v>0</v>
      </c>
      <c r="O28" s="62">
        <f t="shared" si="11"/>
        <v>0</v>
      </c>
      <c r="P28" s="62">
        <f t="shared" si="0"/>
        <v>0</v>
      </c>
      <c r="Q28" s="62">
        <f t="shared" si="1"/>
        <v>0</v>
      </c>
      <c r="R28" s="62">
        <f t="shared" si="2"/>
        <v>0</v>
      </c>
      <c r="S28" s="62">
        <f t="shared" si="3"/>
        <v>0</v>
      </c>
      <c r="T28" s="63">
        <f t="shared" si="4"/>
        <v>0</v>
      </c>
      <c r="U28" s="63">
        <f t="shared" si="5"/>
        <v>0</v>
      </c>
      <c r="V28" s="63">
        <f t="shared" si="6"/>
        <v>0</v>
      </c>
      <c r="X28" s="63">
        <f t="shared" si="7"/>
        <v>0</v>
      </c>
      <c r="Y28" s="63">
        <f t="shared" si="8"/>
        <v>0</v>
      </c>
      <c r="Z28" s="63">
        <f t="shared" si="9"/>
        <v>0</v>
      </c>
    </row>
    <row r="29" spans="1:26" s="16" customFormat="1" x14ac:dyDescent="0.2">
      <c r="A29" s="65"/>
      <c r="B29" s="66"/>
      <c r="C29" s="65"/>
      <c r="D29" s="65"/>
      <c r="E29" s="65"/>
      <c r="F29" s="67"/>
      <c r="G29" s="65"/>
      <c r="H29" s="67"/>
      <c r="I29" s="67"/>
      <c r="J29" s="68"/>
      <c r="K29" s="69"/>
      <c r="L29" s="69"/>
      <c r="M29" s="67"/>
      <c r="N29" s="69">
        <f t="shared" si="10"/>
        <v>0</v>
      </c>
      <c r="O29" s="62">
        <f t="shared" si="11"/>
        <v>0</v>
      </c>
      <c r="P29" s="62">
        <f t="shared" si="0"/>
        <v>0</v>
      </c>
      <c r="Q29" s="62">
        <f t="shared" si="1"/>
        <v>0</v>
      </c>
      <c r="R29" s="62">
        <f t="shared" si="2"/>
        <v>0</v>
      </c>
      <c r="S29" s="62">
        <f t="shared" si="3"/>
        <v>0</v>
      </c>
      <c r="T29" s="63">
        <f t="shared" si="4"/>
        <v>0</v>
      </c>
      <c r="U29" s="63">
        <f t="shared" si="5"/>
        <v>0</v>
      </c>
      <c r="V29" s="63">
        <f t="shared" si="6"/>
        <v>0</v>
      </c>
      <c r="X29" s="63">
        <f t="shared" si="7"/>
        <v>0</v>
      </c>
      <c r="Y29" s="63">
        <f t="shared" si="8"/>
        <v>0</v>
      </c>
      <c r="Z29" s="63">
        <f t="shared" si="9"/>
        <v>0</v>
      </c>
    </row>
    <row r="30" spans="1:26" s="16" customFormat="1" x14ac:dyDescent="0.2">
      <c r="A30" s="65"/>
      <c r="B30" s="66"/>
      <c r="C30" s="65"/>
      <c r="D30" s="65"/>
      <c r="E30" s="65"/>
      <c r="F30" s="67"/>
      <c r="G30" s="65"/>
      <c r="H30" s="67"/>
      <c r="I30" s="67"/>
      <c r="J30" s="68"/>
      <c r="K30" s="69"/>
      <c r="L30" s="69"/>
      <c r="M30" s="67"/>
      <c r="N30" s="69">
        <f t="shared" si="10"/>
        <v>0</v>
      </c>
      <c r="O30" s="62">
        <f t="shared" si="11"/>
        <v>0</v>
      </c>
      <c r="P30" s="62">
        <f t="shared" si="0"/>
        <v>0</v>
      </c>
      <c r="Q30" s="62">
        <f t="shared" si="1"/>
        <v>0</v>
      </c>
      <c r="R30" s="62">
        <f t="shared" si="2"/>
        <v>0</v>
      </c>
      <c r="S30" s="62">
        <f t="shared" si="3"/>
        <v>0</v>
      </c>
      <c r="T30" s="63">
        <f t="shared" si="4"/>
        <v>0</v>
      </c>
      <c r="U30" s="63">
        <f t="shared" si="5"/>
        <v>0</v>
      </c>
      <c r="V30" s="63">
        <f t="shared" si="6"/>
        <v>0</v>
      </c>
      <c r="X30" s="63">
        <f t="shared" si="7"/>
        <v>0</v>
      </c>
      <c r="Y30" s="63">
        <f t="shared" si="8"/>
        <v>0</v>
      </c>
      <c r="Z30" s="63">
        <f t="shared" si="9"/>
        <v>0</v>
      </c>
    </row>
    <row r="31" spans="1:26" s="16" customFormat="1" x14ac:dyDescent="0.2">
      <c r="A31" s="65"/>
      <c r="B31" s="66"/>
      <c r="C31" s="65"/>
      <c r="D31" s="65"/>
      <c r="E31" s="65"/>
      <c r="F31" s="67"/>
      <c r="G31" s="65"/>
      <c r="H31" s="67"/>
      <c r="I31" s="67"/>
      <c r="J31" s="68"/>
      <c r="K31" s="69"/>
      <c r="L31" s="69"/>
      <c r="M31" s="67"/>
      <c r="N31" s="69">
        <f t="shared" si="10"/>
        <v>0</v>
      </c>
      <c r="O31" s="62">
        <f t="shared" si="11"/>
        <v>0</v>
      </c>
      <c r="P31" s="62">
        <f t="shared" si="0"/>
        <v>0</v>
      </c>
      <c r="Q31" s="62">
        <f t="shared" si="1"/>
        <v>0</v>
      </c>
      <c r="R31" s="62">
        <f t="shared" si="2"/>
        <v>0</v>
      </c>
      <c r="S31" s="62">
        <f t="shared" si="3"/>
        <v>0</v>
      </c>
      <c r="T31" s="63">
        <f t="shared" si="4"/>
        <v>0</v>
      </c>
      <c r="U31" s="63">
        <f t="shared" si="5"/>
        <v>0</v>
      </c>
      <c r="V31" s="63">
        <f t="shared" si="6"/>
        <v>0</v>
      </c>
      <c r="X31" s="63">
        <f t="shared" si="7"/>
        <v>0</v>
      </c>
      <c r="Y31" s="63">
        <f t="shared" si="8"/>
        <v>0</v>
      </c>
      <c r="Z31" s="63">
        <f t="shared" si="9"/>
        <v>0</v>
      </c>
    </row>
    <row r="32" spans="1:26" s="16" customFormat="1" x14ac:dyDescent="0.2">
      <c r="A32" s="65"/>
      <c r="B32" s="66"/>
      <c r="C32" s="65"/>
      <c r="D32" s="65"/>
      <c r="E32" s="65"/>
      <c r="F32" s="67"/>
      <c r="G32" s="65"/>
      <c r="H32" s="67"/>
      <c r="I32" s="67"/>
      <c r="J32" s="68"/>
      <c r="K32" s="69"/>
      <c r="L32" s="69"/>
      <c r="M32" s="67"/>
      <c r="N32" s="69">
        <f t="shared" si="10"/>
        <v>0</v>
      </c>
      <c r="O32" s="62">
        <f t="shared" si="11"/>
        <v>0</v>
      </c>
      <c r="P32" s="62">
        <f t="shared" si="0"/>
        <v>0</v>
      </c>
      <c r="Q32" s="62">
        <f t="shared" si="1"/>
        <v>0</v>
      </c>
      <c r="R32" s="62">
        <f t="shared" si="2"/>
        <v>0</v>
      </c>
      <c r="S32" s="62">
        <f t="shared" si="3"/>
        <v>0</v>
      </c>
      <c r="T32" s="63">
        <f t="shared" si="4"/>
        <v>0</v>
      </c>
      <c r="U32" s="63">
        <f t="shared" si="5"/>
        <v>0</v>
      </c>
      <c r="V32" s="63">
        <f t="shared" si="6"/>
        <v>0</v>
      </c>
      <c r="X32" s="63">
        <f t="shared" si="7"/>
        <v>0</v>
      </c>
      <c r="Y32" s="63">
        <f t="shared" si="8"/>
        <v>0</v>
      </c>
      <c r="Z32" s="63">
        <f t="shared" si="9"/>
        <v>0</v>
      </c>
    </row>
    <row r="33" spans="1:40" s="16" customFormat="1" x14ac:dyDescent="0.2">
      <c r="A33" s="65"/>
      <c r="B33" s="66"/>
      <c r="C33" s="65"/>
      <c r="D33" s="65"/>
      <c r="E33" s="65"/>
      <c r="F33" s="67"/>
      <c r="G33" s="65"/>
      <c r="H33" s="67"/>
      <c r="I33" s="67"/>
      <c r="J33" s="68"/>
      <c r="K33" s="69"/>
      <c r="L33" s="69"/>
      <c r="M33" s="67"/>
      <c r="N33" s="69">
        <f t="shared" si="10"/>
        <v>0</v>
      </c>
      <c r="O33" s="62">
        <f t="shared" si="11"/>
        <v>0</v>
      </c>
      <c r="P33" s="62">
        <f t="shared" si="0"/>
        <v>0</v>
      </c>
      <c r="Q33" s="62">
        <f t="shared" si="1"/>
        <v>0</v>
      </c>
      <c r="R33" s="62">
        <f t="shared" si="2"/>
        <v>0</v>
      </c>
      <c r="S33" s="62">
        <f t="shared" si="3"/>
        <v>0</v>
      </c>
      <c r="T33" s="63">
        <f t="shared" si="4"/>
        <v>0</v>
      </c>
      <c r="U33" s="63">
        <f t="shared" si="5"/>
        <v>0</v>
      </c>
      <c r="V33" s="63">
        <f t="shared" si="6"/>
        <v>0</v>
      </c>
      <c r="X33" s="63">
        <f t="shared" si="7"/>
        <v>0</v>
      </c>
      <c r="Y33" s="63">
        <f t="shared" si="8"/>
        <v>0</v>
      </c>
      <c r="Z33" s="63">
        <f t="shared" si="9"/>
        <v>0</v>
      </c>
    </row>
    <row r="34" spans="1:40" s="16" customFormat="1" x14ac:dyDescent="0.2">
      <c r="A34" s="65"/>
      <c r="B34" s="66"/>
      <c r="C34" s="65"/>
      <c r="D34" s="65"/>
      <c r="E34" s="65"/>
      <c r="F34" s="67"/>
      <c r="G34" s="65"/>
      <c r="H34" s="67"/>
      <c r="I34" s="67"/>
      <c r="J34" s="68"/>
      <c r="K34" s="69"/>
      <c r="L34" s="69"/>
      <c r="M34" s="67"/>
      <c r="N34" s="69"/>
      <c r="O34" s="62">
        <f>MIN(C34,E34)*(D34/60)</f>
        <v>0</v>
      </c>
      <c r="P34" s="62">
        <f t="shared" si="0"/>
        <v>0</v>
      </c>
      <c r="Q34" s="62">
        <f t="shared" si="1"/>
        <v>0</v>
      </c>
      <c r="R34" s="62">
        <f t="shared" si="2"/>
        <v>0</v>
      </c>
      <c r="S34" s="62">
        <f t="shared" si="3"/>
        <v>0</v>
      </c>
      <c r="T34" s="63">
        <f t="shared" si="4"/>
        <v>0</v>
      </c>
      <c r="U34" s="63">
        <f t="shared" si="5"/>
        <v>0</v>
      </c>
      <c r="V34" s="63">
        <f t="shared" si="6"/>
        <v>0</v>
      </c>
      <c r="X34" s="63">
        <f t="shared" si="7"/>
        <v>0</v>
      </c>
      <c r="Y34" s="63">
        <f t="shared" si="8"/>
        <v>0</v>
      </c>
      <c r="Z34" s="63">
        <f t="shared" si="9"/>
        <v>0</v>
      </c>
    </row>
    <row r="35" spans="1:40" s="16" customFormat="1" x14ac:dyDescent="0.2">
      <c r="A35" s="65"/>
      <c r="B35" s="66"/>
      <c r="C35" s="65"/>
      <c r="D35" s="65"/>
      <c r="E35" s="65"/>
      <c r="F35" s="67"/>
      <c r="G35" s="65"/>
      <c r="H35" s="67"/>
      <c r="I35" s="67"/>
      <c r="J35" s="68"/>
      <c r="K35" s="69"/>
      <c r="L35" s="69"/>
      <c r="M35" s="67"/>
      <c r="N35" s="69"/>
      <c r="O35" s="62">
        <f>MIN(C35,E35)*(D35/60)</f>
        <v>0</v>
      </c>
      <c r="P35" s="62">
        <f t="shared" si="0"/>
        <v>0</v>
      </c>
      <c r="Q35" s="62">
        <f t="shared" si="1"/>
        <v>0</v>
      </c>
      <c r="R35" s="62">
        <f t="shared" si="2"/>
        <v>0</v>
      </c>
      <c r="S35" s="62">
        <f t="shared" si="3"/>
        <v>0</v>
      </c>
      <c r="T35" s="63">
        <f t="shared" si="4"/>
        <v>0</v>
      </c>
      <c r="U35" s="63">
        <f t="shared" si="5"/>
        <v>0</v>
      </c>
      <c r="V35" s="63">
        <f t="shared" si="6"/>
        <v>0</v>
      </c>
      <c r="X35" s="63">
        <f t="shared" si="7"/>
        <v>0</v>
      </c>
      <c r="Y35" s="63">
        <f t="shared" si="8"/>
        <v>0</v>
      </c>
      <c r="Z35" s="63">
        <f t="shared" si="9"/>
        <v>0</v>
      </c>
    </row>
    <row r="36" spans="1:40" s="16" customFormat="1" x14ac:dyDescent="0.2">
      <c r="A36" s="65"/>
      <c r="B36" s="66"/>
      <c r="C36" s="65"/>
      <c r="D36" s="65"/>
      <c r="E36" s="65"/>
      <c r="F36" s="67"/>
      <c r="G36" s="65"/>
      <c r="H36" s="67"/>
      <c r="I36" s="67"/>
      <c r="J36" s="68"/>
      <c r="K36" s="69"/>
      <c r="L36" s="69"/>
      <c r="M36" s="67"/>
      <c r="N36" s="69"/>
      <c r="O36" s="62">
        <f>MIN(C36,E36)*(D36/60)</f>
        <v>0</v>
      </c>
      <c r="P36" s="62">
        <f t="shared" si="0"/>
        <v>0</v>
      </c>
      <c r="Q36" s="62">
        <f t="shared" si="1"/>
        <v>0</v>
      </c>
      <c r="R36" s="62">
        <f t="shared" si="2"/>
        <v>0</v>
      </c>
      <c r="S36" s="62">
        <f t="shared" si="3"/>
        <v>0</v>
      </c>
      <c r="T36" s="63">
        <f t="shared" si="4"/>
        <v>0</v>
      </c>
      <c r="U36" s="63">
        <f t="shared" si="5"/>
        <v>0</v>
      </c>
      <c r="V36" s="63">
        <f t="shared" si="6"/>
        <v>0</v>
      </c>
      <c r="X36" s="63">
        <f t="shared" si="7"/>
        <v>0</v>
      </c>
      <c r="Y36" s="63">
        <f t="shared" si="8"/>
        <v>0</v>
      </c>
      <c r="Z36" s="63">
        <f t="shared" si="9"/>
        <v>0</v>
      </c>
    </row>
    <row r="37" spans="1:40" s="7" customFormat="1" ht="15.75" x14ac:dyDescent="0.25">
      <c r="A37" s="11"/>
      <c r="C37" s="11"/>
      <c r="Y37" s="17" t="s">
        <v>111</v>
      </c>
      <c r="Z37" s="21">
        <f>SUM(Z17:Z36)</f>
        <v>0</v>
      </c>
    </row>
    <row r="38" spans="1:40" x14ac:dyDescent="0.2">
      <c r="A38" s="127"/>
      <c r="B38" s="128"/>
      <c r="C38" s="128"/>
      <c r="D38" s="128"/>
      <c r="E38" s="7"/>
      <c r="F38" s="7"/>
      <c r="G38" s="7"/>
      <c r="H38" s="7"/>
      <c r="I38" s="7"/>
      <c r="J38" s="7"/>
      <c r="K38" s="7"/>
      <c r="L38" s="7"/>
      <c r="M38" s="7"/>
      <c r="N38" s="7"/>
      <c r="O38" s="7"/>
      <c r="P38" s="7"/>
      <c r="Q38" s="7"/>
      <c r="R38" s="7"/>
      <c r="T38" s="7"/>
      <c r="U38" s="7"/>
      <c r="V38" s="7"/>
      <c r="W38" s="7"/>
      <c r="X38" s="7"/>
      <c r="Y38" s="7"/>
      <c r="Z38" s="7"/>
      <c r="AA38" s="7"/>
      <c r="AB38" s="7"/>
      <c r="AC38" s="7"/>
      <c r="AD38" s="7"/>
      <c r="AE38" s="7"/>
      <c r="AF38" s="7"/>
      <c r="AG38" s="7"/>
      <c r="AH38" s="7"/>
      <c r="AI38" s="7"/>
      <c r="AJ38" s="7"/>
      <c r="AK38" s="7"/>
      <c r="AL38" s="7"/>
      <c r="AM38" s="7"/>
      <c r="AN38" s="7"/>
    </row>
    <row r="39" spans="1:40"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
      <c r="A40" s="130"/>
      <c r="B40" s="130"/>
      <c r="C40" s="130"/>
      <c r="D40" s="130"/>
      <c r="E40" s="130"/>
      <c r="F40" s="130"/>
      <c r="G40" s="130"/>
      <c r="H40" s="129"/>
      <c r="I40" s="129"/>
      <c r="J40" s="129"/>
      <c r="K40" s="129"/>
      <c r="L40" s="129"/>
      <c r="M40" s="129"/>
      <c r="N40" s="129"/>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
      <c r="A41" s="11"/>
      <c r="B41" s="11"/>
      <c r="C41" s="56"/>
      <c r="D41" s="7"/>
      <c r="E41" s="5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
      <c r="A42" s="11"/>
      <c r="B42" s="11"/>
      <c r="C42" s="56"/>
      <c r="D42" s="7"/>
      <c r="E42" s="5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
      <c r="A43" s="11"/>
      <c r="B43" s="11"/>
      <c r="C43" s="56"/>
      <c r="D43" s="7"/>
      <c r="E43" s="5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
      <c r="A44" s="11"/>
      <c r="B44" s="11"/>
      <c r="C44" s="56"/>
      <c r="D44" s="7"/>
      <c r="E44" s="5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
      <c r="A45" s="11"/>
      <c r="B45" s="11"/>
      <c r="C45" s="56"/>
      <c r="D45" s="7"/>
      <c r="E45" s="5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
      <c r="A46" s="11"/>
      <c r="B46" s="11"/>
      <c r="C46" s="56"/>
      <c r="D46" s="7"/>
      <c r="E46" s="5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
      <c r="A47" s="11"/>
      <c r="B47" s="11"/>
      <c r="C47" s="56"/>
      <c r="D47" s="7"/>
      <c r="E47" s="5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
      <c r="A48" s="11"/>
      <c r="B48" s="11"/>
      <c r="C48" s="56"/>
      <c r="D48" s="7"/>
      <c r="E48" s="5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
      <c r="A49" s="11"/>
      <c r="B49" s="11"/>
      <c r="C49" s="56"/>
      <c r="D49" s="7"/>
      <c r="E49" s="5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
      <c r="A50" s="11"/>
      <c r="B50" s="11"/>
      <c r="C50" s="56"/>
      <c r="D50" s="7"/>
      <c r="E50" s="5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
      <c r="A51" s="11"/>
      <c r="B51" s="11"/>
      <c r="C51" s="56"/>
      <c r="D51" s="7"/>
      <c r="E51" s="5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
      <c r="A52" s="11"/>
      <c r="B52" s="11"/>
      <c r="C52" s="56"/>
      <c r="D52" s="7"/>
      <c r="E52" s="5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x14ac:dyDescent="0.2">
      <c r="A53" s="11"/>
      <c r="B53" s="11"/>
      <c r="C53" s="56"/>
      <c r="D53" s="7"/>
      <c r="E53" s="5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x14ac:dyDescent="0.2">
      <c r="A54" s="11"/>
      <c r="B54" s="11"/>
      <c r="C54" s="56"/>
      <c r="D54" s="7"/>
      <c r="E54" s="5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x14ac:dyDescent="0.2">
      <c r="A55" s="11"/>
      <c r="B55" s="11"/>
      <c r="C55" s="56"/>
      <c r="D55" s="7"/>
      <c r="E55" s="5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x14ac:dyDescent="0.2">
      <c r="A56" s="11"/>
      <c r="B56" s="11"/>
      <c r="C56" s="56"/>
      <c r="D56" s="7"/>
      <c r="E56" s="5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1:40" x14ac:dyDescent="0.2">
      <c r="A57" s="11"/>
      <c r="B57" s="11"/>
      <c r="C57" s="56"/>
      <c r="D57" s="7"/>
      <c r="E57" s="5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1:40" x14ac:dyDescent="0.2">
      <c r="A58" s="11"/>
      <c r="B58" s="11"/>
      <c r="C58" s="56"/>
      <c r="D58" s="7"/>
      <c r="E58" s="5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1:40" x14ac:dyDescent="0.2">
      <c r="A59" s="11"/>
      <c r="B59" s="11"/>
      <c r="C59" s="56"/>
      <c r="D59" s="7"/>
      <c r="E59" s="5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x14ac:dyDescent="0.2">
      <c r="A60" s="11"/>
      <c r="B60" s="11"/>
      <c r="C60" s="11"/>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x14ac:dyDescent="0.2">
      <c r="A61" s="11"/>
      <c r="B61" s="11"/>
      <c r="C61" s="11"/>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x14ac:dyDescent="0.2">
      <c r="A62" s="11"/>
      <c r="B62" s="11"/>
      <c r="C62" s="11"/>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1:40" x14ac:dyDescent="0.2">
      <c r="A63" s="11"/>
      <c r="B63" s="11"/>
      <c r="C63" s="11"/>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row>
    <row r="64" spans="1:40" x14ac:dyDescent="0.2">
      <c r="A64" s="11"/>
      <c r="B64" s="11"/>
      <c r="C64" s="11"/>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1:40" x14ac:dyDescent="0.2">
      <c r="A65" s="11"/>
      <c r="B65" s="11"/>
      <c r="C65" s="11"/>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x14ac:dyDescent="0.2">
      <c r="A66" s="11"/>
      <c r="B66" s="11"/>
      <c r="C66" s="11"/>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x14ac:dyDescent="0.2">
      <c r="A67" s="11"/>
      <c r="B67" s="11"/>
      <c r="C67" s="11"/>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1:40" x14ac:dyDescent="0.2">
      <c r="A68" s="11"/>
      <c r="B68" s="11"/>
      <c r="C68" s="11"/>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row>
    <row r="69" spans="1:40" x14ac:dyDescent="0.2">
      <c r="A69" s="11"/>
      <c r="B69" s="11"/>
      <c r="C69" s="11"/>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row>
    <row r="70" spans="1:40" x14ac:dyDescent="0.2">
      <c r="A70" s="11"/>
      <c r="B70" s="11"/>
      <c r="C70" s="11"/>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1:40" x14ac:dyDescent="0.2">
      <c r="A71" s="11"/>
      <c r="B71" s="11"/>
      <c r="C71" s="11"/>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row>
    <row r="72" spans="1:40" x14ac:dyDescent="0.2">
      <c r="A72" s="11"/>
      <c r="B72" s="11"/>
      <c r="C72" s="11"/>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row>
    <row r="73" spans="1:40" x14ac:dyDescent="0.2">
      <c r="A73" s="11"/>
      <c r="B73" s="11"/>
      <c r="C73" s="11"/>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row>
    <row r="74" spans="1:40" x14ac:dyDescent="0.2">
      <c r="A74" s="11"/>
      <c r="B74" s="11"/>
      <c r="C74" s="11"/>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row>
    <row r="75" spans="1:40" x14ac:dyDescent="0.2">
      <c r="A75" s="11"/>
      <c r="B75" s="11"/>
      <c r="C75" s="11"/>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row>
    <row r="76" spans="1:40" x14ac:dyDescent="0.2">
      <c r="A76" s="11"/>
      <c r="B76" s="11"/>
      <c r="C76" s="11"/>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1:40" x14ac:dyDescent="0.2">
      <c r="A77" s="11"/>
      <c r="B77" s="11"/>
      <c r="C77" s="11"/>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row>
    <row r="78" spans="1:40" x14ac:dyDescent="0.2">
      <c r="A78" s="11"/>
      <c r="B78" s="11"/>
      <c r="C78" s="11"/>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row>
    <row r="79" spans="1:40" x14ac:dyDescent="0.2">
      <c r="A79" s="11"/>
      <c r="B79" s="11"/>
      <c r="C79" s="11"/>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row>
    <row r="80" spans="1:40" x14ac:dyDescent="0.2">
      <c r="A80" s="11"/>
      <c r="B80" s="11"/>
      <c r="C80" s="11"/>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1:40" x14ac:dyDescent="0.2">
      <c r="A81" s="11"/>
      <c r="B81" s="11"/>
      <c r="C81" s="11"/>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1:40" x14ac:dyDescent="0.2">
      <c r="A82" s="11"/>
      <c r="B82" s="11"/>
      <c r="C82" s="11"/>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row>
    <row r="83" spans="1:40" x14ac:dyDescent="0.2">
      <c r="A83" s="11"/>
      <c r="B83" s="11"/>
      <c r="C83" s="11"/>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x14ac:dyDescent="0.2">
      <c r="A84" s="11"/>
      <c r="B84" s="11"/>
      <c r="C84" s="11"/>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row>
    <row r="85" spans="1:40" x14ac:dyDescent="0.2">
      <c r="A85" s="11"/>
      <c r="B85" s="11"/>
      <c r="C85" s="11"/>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1:40" x14ac:dyDescent="0.2">
      <c r="A86" s="11"/>
      <c r="B86" s="11"/>
      <c r="C86" s="11"/>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1:40" x14ac:dyDescent="0.2">
      <c r="A87" s="11"/>
      <c r="B87" s="11"/>
      <c r="C87" s="11"/>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row>
    <row r="88" spans="1:40" x14ac:dyDescent="0.2">
      <c r="A88" s="11"/>
      <c r="B88" s="11"/>
      <c r="C88" s="11"/>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row r="89" spans="1:40" x14ac:dyDescent="0.2">
      <c r="A89" s="11"/>
      <c r="B89" s="11"/>
      <c r="C89" s="11"/>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row>
    <row r="90" spans="1:40" x14ac:dyDescent="0.2">
      <c r="A90" s="11"/>
      <c r="B90" s="11"/>
      <c r="C90" s="11"/>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row>
    <row r="91" spans="1:40" x14ac:dyDescent="0.2">
      <c r="A91" s="11"/>
      <c r="B91" s="11"/>
      <c r="C91" s="11"/>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x14ac:dyDescent="0.2">
      <c r="A92" s="11"/>
      <c r="B92" s="11"/>
      <c r="C92" s="11"/>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row>
    <row r="93" spans="1:40" x14ac:dyDescent="0.2">
      <c r="A93" s="11"/>
      <c r="B93" s="11"/>
      <c r="C93" s="11"/>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row>
    <row r="94" spans="1:40" x14ac:dyDescent="0.2">
      <c r="A94" s="11"/>
      <c r="B94" s="11"/>
      <c r="C94" s="11"/>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row>
    <row r="95" spans="1:40" x14ac:dyDescent="0.2">
      <c r="A95" s="11"/>
      <c r="B95" s="11"/>
      <c r="C95" s="11"/>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row>
    <row r="96" spans="1:40" x14ac:dyDescent="0.2">
      <c r="A96" s="11"/>
      <c r="B96" s="11"/>
      <c r="C96" s="11"/>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row>
    <row r="97" spans="1:40" x14ac:dyDescent="0.2">
      <c r="A97" s="11"/>
      <c r="B97" s="11"/>
      <c r="C97" s="11"/>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row>
    <row r="98" spans="1:40" x14ac:dyDescent="0.2">
      <c r="A98" s="11"/>
      <c r="B98" s="11"/>
      <c r="C98" s="11"/>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row>
    <row r="99" spans="1:40" x14ac:dyDescent="0.2">
      <c r="A99" s="11"/>
      <c r="B99" s="11"/>
      <c r="C99" s="11"/>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row>
    <row r="100" spans="1:40" x14ac:dyDescent="0.2">
      <c r="A100" s="11"/>
      <c r="B100" s="11"/>
      <c r="C100" s="11"/>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row>
    <row r="101" spans="1:40" x14ac:dyDescent="0.2">
      <c r="A101" s="11"/>
      <c r="B101" s="11"/>
      <c r="C101" s="11"/>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row>
    <row r="102" spans="1:40" x14ac:dyDescent="0.2">
      <c r="A102" s="11"/>
      <c r="B102" s="11"/>
      <c r="C102" s="11"/>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row>
    <row r="103" spans="1:40" x14ac:dyDescent="0.2">
      <c r="A103" s="11"/>
      <c r="B103" s="11"/>
      <c r="C103" s="11"/>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row>
    <row r="104" spans="1:40" x14ac:dyDescent="0.2">
      <c r="A104" s="11"/>
      <c r="B104" s="11"/>
      <c r="C104" s="11"/>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row>
    <row r="105" spans="1:40" x14ac:dyDescent="0.2">
      <c r="A105" s="11"/>
      <c r="B105" s="11"/>
      <c r="C105" s="11"/>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row>
    <row r="106" spans="1:40" x14ac:dyDescent="0.2">
      <c r="A106" s="11"/>
      <c r="B106" s="11"/>
      <c r="C106" s="11"/>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row>
    <row r="107" spans="1:40" x14ac:dyDescent="0.2">
      <c r="A107" s="11"/>
      <c r="B107" s="11"/>
      <c r="C107" s="11"/>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row>
    <row r="108" spans="1:40" x14ac:dyDescent="0.2">
      <c r="A108" s="11"/>
      <c r="B108" s="11"/>
      <c r="C108" s="11"/>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row>
    <row r="109" spans="1:40" x14ac:dyDescent="0.2">
      <c r="A109" s="11"/>
      <c r="B109" s="11"/>
      <c r="C109" s="11"/>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row>
    <row r="110" spans="1:40" x14ac:dyDescent="0.2">
      <c r="A110" s="11"/>
      <c r="B110" s="11"/>
      <c r="C110" s="11"/>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row>
    <row r="111" spans="1:40" x14ac:dyDescent="0.2">
      <c r="A111" s="11"/>
      <c r="B111" s="11"/>
      <c r="C111" s="11"/>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row>
    <row r="112" spans="1:40" x14ac:dyDescent="0.2">
      <c r="A112" s="11"/>
      <c r="B112" s="11"/>
      <c r="C112" s="11"/>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row>
    <row r="113" spans="1:40" x14ac:dyDescent="0.2">
      <c r="A113" s="11"/>
      <c r="B113" s="11"/>
      <c r="C113" s="11"/>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row>
    <row r="114" spans="1:40" x14ac:dyDescent="0.2">
      <c r="A114" s="11"/>
      <c r="B114" s="11"/>
      <c r="C114" s="11"/>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row>
    <row r="115" spans="1:40" x14ac:dyDescent="0.2">
      <c r="A115" s="11"/>
      <c r="B115" s="11"/>
      <c r="C115" s="11"/>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row>
    <row r="116" spans="1:40" x14ac:dyDescent="0.2">
      <c r="A116" s="11"/>
      <c r="B116" s="11"/>
      <c r="C116" s="11"/>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row>
    <row r="117" spans="1:40" x14ac:dyDescent="0.2">
      <c r="A117" s="11"/>
      <c r="B117" s="11"/>
      <c r="C117" s="11"/>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row>
    <row r="118" spans="1:40" x14ac:dyDescent="0.2">
      <c r="A118" s="11"/>
      <c r="B118" s="11"/>
      <c r="C118" s="11"/>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row>
    <row r="119" spans="1:40" x14ac:dyDescent="0.2">
      <c r="A119" s="11"/>
      <c r="B119" s="11"/>
      <c r="C119" s="11"/>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row>
    <row r="120" spans="1:40" x14ac:dyDescent="0.2">
      <c r="A120" s="11"/>
      <c r="B120" s="11"/>
      <c r="C120" s="11"/>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row>
    <row r="121" spans="1:40" x14ac:dyDescent="0.2">
      <c r="A121" s="11"/>
      <c r="B121" s="11"/>
      <c r="C121" s="11"/>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row>
    <row r="122" spans="1:40" x14ac:dyDescent="0.2">
      <c r="A122" s="11"/>
      <c r="B122" s="11"/>
      <c r="C122" s="11"/>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row>
    <row r="123" spans="1:40" x14ac:dyDescent="0.2">
      <c r="A123" s="11"/>
      <c r="B123" s="11"/>
      <c r="C123" s="11"/>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row>
    <row r="124" spans="1:40" x14ac:dyDescent="0.2">
      <c r="A124" s="11"/>
      <c r="B124" s="11"/>
      <c r="C124" s="11"/>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row>
    <row r="125" spans="1:40" x14ac:dyDescent="0.2">
      <c r="A125" s="11"/>
      <c r="B125" s="11"/>
      <c r="C125" s="11"/>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row>
    <row r="126" spans="1:40" x14ac:dyDescent="0.2">
      <c r="A126" s="11"/>
      <c r="B126" s="11"/>
      <c r="C126" s="11"/>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row>
    <row r="127" spans="1:40" x14ac:dyDescent="0.2">
      <c r="A127" s="11"/>
      <c r="B127" s="11"/>
      <c r="C127" s="11"/>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row>
    <row r="128" spans="1:40" x14ac:dyDescent="0.2">
      <c r="A128" s="11"/>
      <c r="B128" s="11"/>
      <c r="C128" s="11"/>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row>
    <row r="129" spans="1:40" x14ac:dyDescent="0.2">
      <c r="A129" s="11"/>
      <c r="B129" s="11"/>
      <c r="C129" s="11"/>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row>
    <row r="130" spans="1:40" x14ac:dyDescent="0.2">
      <c r="A130" s="11"/>
      <c r="B130" s="11"/>
      <c r="C130" s="11"/>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row>
    <row r="131" spans="1:40" x14ac:dyDescent="0.2">
      <c r="A131" s="11"/>
      <c r="B131" s="11"/>
      <c r="C131" s="11"/>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row>
    <row r="132" spans="1:40" x14ac:dyDescent="0.2">
      <c r="A132" s="11"/>
      <c r="B132" s="11"/>
      <c r="C132" s="11"/>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row>
    <row r="133" spans="1:40" x14ac:dyDescent="0.2">
      <c r="A133" s="11"/>
      <c r="B133" s="11"/>
      <c r="C133" s="11"/>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row>
    <row r="134" spans="1:40" x14ac:dyDescent="0.2">
      <c r="A134" s="11"/>
      <c r="B134" s="11"/>
      <c r="C134" s="11"/>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row>
    <row r="135" spans="1:40" x14ac:dyDescent="0.2">
      <c r="A135" s="11"/>
      <c r="B135" s="11"/>
      <c r="C135" s="11"/>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row>
    <row r="136" spans="1:40" x14ac:dyDescent="0.2">
      <c r="A136" s="11"/>
      <c r="B136" s="11"/>
      <c r="C136" s="11"/>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row>
    <row r="137" spans="1:40" x14ac:dyDescent="0.2">
      <c r="A137" s="11"/>
      <c r="B137" s="11"/>
      <c r="C137" s="11"/>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row>
    <row r="138" spans="1:40" x14ac:dyDescent="0.2">
      <c r="A138" s="11"/>
      <c r="B138" s="11"/>
      <c r="C138" s="11"/>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row>
    <row r="139" spans="1:40" x14ac:dyDescent="0.2">
      <c r="A139" s="11"/>
      <c r="B139" s="11"/>
      <c r="C139" s="11"/>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row>
    <row r="140" spans="1:40" x14ac:dyDescent="0.2">
      <c r="A140" s="11"/>
      <c r="B140" s="11"/>
      <c r="C140" s="11"/>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row>
    <row r="141" spans="1:40" x14ac:dyDescent="0.2">
      <c r="A141" s="11"/>
      <c r="B141" s="11"/>
      <c r="C141" s="11"/>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row>
    <row r="142" spans="1:40" x14ac:dyDescent="0.2">
      <c r="A142" s="11"/>
      <c r="B142" s="11"/>
      <c r="C142" s="11"/>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row>
    <row r="143" spans="1:40" x14ac:dyDescent="0.2">
      <c r="A143" s="11"/>
      <c r="B143" s="11"/>
      <c r="C143" s="11"/>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row>
    <row r="144" spans="1:40" x14ac:dyDescent="0.2">
      <c r="A144" s="11"/>
      <c r="B144" s="11"/>
      <c r="C144" s="11"/>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row>
    <row r="145" spans="1:40" x14ac:dyDescent="0.2">
      <c r="A145" s="11"/>
      <c r="B145" s="11"/>
      <c r="C145" s="11"/>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row>
    <row r="146" spans="1:40" x14ac:dyDescent="0.2">
      <c r="A146" s="11"/>
      <c r="B146" s="11"/>
      <c r="C146" s="11"/>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row>
    <row r="147" spans="1:40" x14ac:dyDescent="0.2">
      <c r="A147" s="11"/>
      <c r="B147" s="11"/>
      <c r="C147" s="11"/>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row>
    <row r="148" spans="1:40" x14ac:dyDescent="0.2">
      <c r="A148" s="11"/>
      <c r="B148" s="11"/>
      <c r="C148" s="11"/>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row>
    <row r="149" spans="1:40" x14ac:dyDescent="0.2">
      <c r="A149" s="11"/>
      <c r="B149" s="11"/>
      <c r="C149" s="11"/>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row>
    <row r="150" spans="1:40" x14ac:dyDescent="0.2">
      <c r="A150" s="11"/>
      <c r="B150" s="11"/>
      <c r="C150" s="11"/>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row>
    <row r="151" spans="1:40" x14ac:dyDescent="0.2">
      <c r="A151" s="11"/>
      <c r="B151" s="11"/>
      <c r="C151" s="11"/>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row>
    <row r="152" spans="1:40" x14ac:dyDescent="0.2">
      <c r="A152" s="11"/>
      <c r="B152" s="11"/>
      <c r="C152" s="11"/>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row>
    <row r="153" spans="1:40" x14ac:dyDescent="0.2">
      <c r="A153" s="11"/>
      <c r="B153" s="11"/>
      <c r="C153" s="11"/>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row>
    <row r="154" spans="1:40" x14ac:dyDescent="0.2">
      <c r="A154" s="11"/>
      <c r="B154" s="11"/>
      <c r="C154" s="11"/>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row>
    <row r="155" spans="1:40" x14ac:dyDescent="0.2">
      <c r="A155" s="11"/>
      <c r="B155" s="11"/>
      <c r="C155" s="11"/>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row>
    <row r="156" spans="1:40" x14ac:dyDescent="0.2">
      <c r="A156" s="11"/>
      <c r="B156" s="11"/>
      <c r="C156" s="11"/>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row>
    <row r="157" spans="1:40" x14ac:dyDescent="0.2">
      <c r="A157" s="11"/>
      <c r="B157" s="11"/>
      <c r="C157" s="11"/>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row>
    <row r="158" spans="1:40" x14ac:dyDescent="0.2">
      <c r="A158" s="11"/>
      <c r="B158" s="11"/>
      <c r="C158" s="11"/>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row>
    <row r="159" spans="1:40" x14ac:dyDescent="0.2">
      <c r="A159" s="11"/>
      <c r="B159" s="11"/>
      <c r="C159" s="11"/>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row>
    <row r="160" spans="1:40" x14ac:dyDescent="0.2">
      <c r="A160" s="11"/>
      <c r="B160" s="11"/>
      <c r="C160" s="11"/>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row>
    <row r="161" spans="1:40" x14ac:dyDescent="0.2">
      <c r="A161" s="11"/>
      <c r="B161" s="11"/>
      <c r="C161" s="11"/>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row>
    <row r="162" spans="1:40" x14ac:dyDescent="0.2">
      <c r="A162" s="11"/>
      <c r="B162" s="11"/>
      <c r="C162" s="11"/>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row>
    <row r="163" spans="1:40" x14ac:dyDescent="0.2">
      <c r="A163" s="11"/>
      <c r="B163" s="11"/>
      <c r="C163" s="11"/>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row>
    <row r="164" spans="1:40" x14ac:dyDescent="0.2">
      <c r="A164" s="11"/>
      <c r="B164" s="11"/>
      <c r="C164" s="11"/>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row>
    <row r="165" spans="1:40" x14ac:dyDescent="0.2">
      <c r="A165" s="11"/>
      <c r="B165" s="11"/>
      <c r="C165" s="11"/>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row>
    <row r="166" spans="1:40" x14ac:dyDescent="0.2">
      <c r="A166" s="11"/>
      <c r="B166" s="11"/>
      <c r="C166" s="11"/>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row>
    <row r="167" spans="1:40" x14ac:dyDescent="0.2">
      <c r="A167" s="11"/>
      <c r="B167" s="11"/>
      <c r="C167" s="11"/>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row>
    <row r="168" spans="1:40" x14ac:dyDescent="0.2">
      <c r="A168" s="11"/>
      <c r="B168" s="11"/>
      <c r="C168" s="11"/>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row>
    <row r="169" spans="1:40" x14ac:dyDescent="0.2">
      <c r="A169" s="11"/>
      <c r="B169" s="11"/>
      <c r="C169" s="11"/>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row>
    <row r="170" spans="1:40" x14ac:dyDescent="0.2">
      <c r="A170" s="11"/>
      <c r="B170" s="11"/>
      <c r="C170" s="11"/>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row>
    <row r="171" spans="1:40" x14ac:dyDescent="0.2">
      <c r="A171" s="11"/>
      <c r="B171" s="11"/>
      <c r="C171" s="11"/>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row>
    <row r="172" spans="1:40" x14ac:dyDescent="0.2">
      <c r="A172" s="11"/>
      <c r="B172" s="11"/>
      <c r="C172" s="11"/>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row>
    <row r="173" spans="1:40" x14ac:dyDescent="0.2">
      <c r="A173" s="11"/>
      <c r="B173" s="11"/>
      <c r="C173" s="11"/>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row>
    <row r="174" spans="1:40" x14ac:dyDescent="0.2">
      <c r="A174" s="11"/>
      <c r="B174" s="11"/>
      <c r="C174" s="11"/>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row>
    <row r="175" spans="1:40" x14ac:dyDescent="0.2">
      <c r="A175" s="11"/>
      <c r="B175" s="11"/>
      <c r="C175" s="11"/>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row>
    <row r="176" spans="1:40" x14ac:dyDescent="0.2">
      <c r="A176" s="11"/>
      <c r="B176" s="11"/>
      <c r="C176" s="11"/>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row>
    <row r="177" spans="1:40" x14ac:dyDescent="0.2">
      <c r="A177" s="11"/>
      <c r="B177" s="11"/>
      <c r="C177" s="11"/>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row>
    <row r="178" spans="1:40" x14ac:dyDescent="0.2">
      <c r="A178" s="11"/>
      <c r="B178" s="11"/>
      <c r="C178" s="11"/>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row>
    <row r="179" spans="1:40" x14ac:dyDescent="0.2">
      <c r="A179" s="11"/>
      <c r="B179" s="11"/>
      <c r="C179" s="11"/>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row>
    <row r="180" spans="1:40" x14ac:dyDescent="0.2">
      <c r="A180" s="11"/>
      <c r="B180" s="11"/>
      <c r="C180" s="11"/>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row>
    <row r="181" spans="1:40" x14ac:dyDescent="0.2">
      <c r="A181" s="11"/>
      <c r="B181" s="11"/>
      <c r="C181" s="11"/>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row>
    <row r="182" spans="1:40" x14ac:dyDescent="0.2">
      <c r="A182" s="11"/>
      <c r="B182" s="11"/>
      <c r="C182" s="11"/>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row>
    <row r="183" spans="1:40" x14ac:dyDescent="0.2">
      <c r="A183" s="11"/>
      <c r="B183" s="11"/>
      <c r="C183" s="11"/>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row>
    <row r="184" spans="1:40" x14ac:dyDescent="0.2">
      <c r="A184" s="11"/>
      <c r="B184" s="11"/>
      <c r="C184" s="11"/>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row>
    <row r="185" spans="1:40" x14ac:dyDescent="0.2">
      <c r="A185" s="11"/>
      <c r="B185" s="11"/>
      <c r="C185" s="11"/>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row>
    <row r="186" spans="1:40" x14ac:dyDescent="0.2">
      <c r="A186" s="11"/>
      <c r="B186" s="11"/>
      <c r="C186" s="11"/>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row>
    <row r="187" spans="1:40" x14ac:dyDescent="0.2">
      <c r="A187" s="11"/>
      <c r="B187" s="11"/>
      <c r="C187" s="11"/>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row>
    <row r="188" spans="1:40" x14ac:dyDescent="0.2">
      <c r="A188" s="11"/>
      <c r="B188" s="11"/>
      <c r="C188" s="11"/>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row>
    <row r="189" spans="1:40" x14ac:dyDescent="0.2">
      <c r="A189" s="11"/>
      <c r="B189" s="11"/>
      <c r="C189" s="11"/>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row>
    <row r="190" spans="1:40" x14ac:dyDescent="0.2">
      <c r="A190" s="11"/>
      <c r="B190" s="11"/>
      <c r="C190" s="11"/>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row>
    <row r="191" spans="1:40" x14ac:dyDescent="0.2">
      <c r="A191" s="11"/>
      <c r="B191" s="11"/>
      <c r="C191" s="11"/>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row>
    <row r="192" spans="1:40" x14ac:dyDescent="0.2">
      <c r="A192" s="11"/>
      <c r="B192" s="11"/>
      <c r="C192" s="11"/>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row>
    <row r="193" spans="1:40" x14ac:dyDescent="0.2">
      <c r="A193" s="11"/>
      <c r="B193" s="11"/>
      <c r="C193" s="11"/>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row>
    <row r="194" spans="1:40" x14ac:dyDescent="0.2">
      <c r="A194" s="11"/>
      <c r="B194" s="11"/>
      <c r="C194" s="11"/>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row>
    <row r="195" spans="1:40" x14ac:dyDescent="0.2">
      <c r="A195" s="11"/>
      <c r="B195" s="11"/>
      <c r="C195" s="11"/>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row>
    <row r="196" spans="1:40" x14ac:dyDescent="0.2">
      <c r="A196" s="11"/>
      <c r="B196" s="11"/>
      <c r="C196" s="11"/>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row>
    <row r="197" spans="1:40" x14ac:dyDescent="0.2">
      <c r="A197" s="11"/>
      <c r="B197" s="11"/>
      <c r="C197" s="11"/>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row>
    <row r="198" spans="1:40" x14ac:dyDescent="0.2">
      <c r="A198" s="11"/>
      <c r="B198" s="11"/>
      <c r="C198" s="11"/>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row>
    <row r="199" spans="1:40" x14ac:dyDescent="0.2">
      <c r="A199" s="11"/>
      <c r="B199" s="11"/>
      <c r="C199" s="11"/>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row>
    <row r="200" spans="1:40" x14ac:dyDescent="0.2">
      <c r="A200" s="11"/>
      <c r="B200" s="11"/>
      <c r="C200" s="11"/>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row>
    <row r="201" spans="1:40" x14ac:dyDescent="0.2">
      <c r="A201" s="11"/>
      <c r="B201" s="11"/>
      <c r="C201" s="11"/>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row>
    <row r="202" spans="1:40" x14ac:dyDescent="0.2">
      <c r="A202" s="11"/>
      <c r="B202" s="11"/>
      <c r="C202" s="11"/>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row>
    <row r="203" spans="1:40" x14ac:dyDescent="0.2">
      <c r="A203" s="11"/>
      <c r="B203" s="11"/>
      <c r="C203" s="11"/>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row>
    <row r="204" spans="1:40" x14ac:dyDescent="0.2">
      <c r="A204" s="11"/>
      <c r="B204" s="11"/>
      <c r="C204" s="11"/>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row>
    <row r="205" spans="1:40" x14ac:dyDescent="0.2">
      <c r="A205" s="11"/>
      <c r="B205" s="11"/>
      <c r="C205" s="11"/>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row>
    <row r="206" spans="1:40" x14ac:dyDescent="0.2">
      <c r="A206" s="11"/>
      <c r="B206" s="11"/>
      <c r="C206" s="11"/>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row>
    <row r="207" spans="1:40" x14ac:dyDescent="0.2">
      <c r="A207" s="11"/>
      <c r="B207" s="11"/>
      <c r="C207" s="11"/>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row>
    <row r="208" spans="1:40" x14ac:dyDescent="0.2">
      <c r="A208" s="11"/>
      <c r="B208" s="11"/>
      <c r="C208" s="11"/>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row>
    <row r="209" spans="1:40" x14ac:dyDescent="0.2">
      <c r="A209" s="11"/>
      <c r="B209" s="11"/>
      <c r="C209" s="11"/>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row>
    <row r="210" spans="1:40" x14ac:dyDescent="0.2">
      <c r="A210" s="11"/>
      <c r="B210" s="11"/>
      <c r="C210" s="11"/>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row>
    <row r="211" spans="1:40" x14ac:dyDescent="0.2">
      <c r="A211" s="11"/>
      <c r="B211" s="11"/>
      <c r="C211" s="11"/>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row>
    <row r="212" spans="1:40" x14ac:dyDescent="0.2">
      <c r="A212" s="11"/>
      <c r="B212" s="11"/>
      <c r="C212" s="11"/>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row>
    <row r="213" spans="1:40" x14ac:dyDescent="0.2">
      <c r="A213" s="11"/>
      <c r="B213" s="11"/>
      <c r="C213" s="11"/>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row>
    <row r="214" spans="1:40" x14ac:dyDescent="0.2">
      <c r="A214" s="11"/>
      <c r="B214" s="11"/>
      <c r="C214" s="11"/>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row>
    <row r="215" spans="1:40" x14ac:dyDescent="0.2">
      <c r="A215" s="11"/>
      <c r="B215" s="11"/>
      <c r="C215" s="11"/>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row>
    <row r="216" spans="1:40" x14ac:dyDescent="0.2">
      <c r="A216" s="11"/>
      <c r="B216" s="11"/>
      <c r="C216" s="11"/>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row>
    <row r="217" spans="1:40" x14ac:dyDescent="0.2">
      <c r="A217" s="11"/>
      <c r="B217" s="11"/>
      <c r="C217" s="11"/>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row>
    <row r="218" spans="1:40" x14ac:dyDescent="0.2">
      <c r="A218" s="11"/>
      <c r="B218" s="11"/>
      <c r="C218" s="11"/>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row>
    <row r="219" spans="1:40" x14ac:dyDescent="0.2">
      <c r="A219" s="11"/>
      <c r="B219" s="11"/>
      <c r="C219" s="11"/>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row>
    <row r="220" spans="1:40" x14ac:dyDescent="0.2">
      <c r="A220" s="11"/>
      <c r="B220" s="11"/>
      <c r="C220" s="11"/>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row>
    <row r="221" spans="1:40" x14ac:dyDescent="0.2">
      <c r="A221" s="11"/>
      <c r="B221" s="11"/>
      <c r="C221" s="11"/>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row>
    <row r="222" spans="1:40" x14ac:dyDescent="0.2">
      <c r="A222" s="11"/>
      <c r="B222" s="11"/>
      <c r="C222" s="11"/>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row>
    <row r="223" spans="1:40" x14ac:dyDescent="0.2">
      <c r="A223" s="11"/>
      <c r="B223" s="11"/>
      <c r="C223" s="11"/>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row>
    <row r="224" spans="1:40" x14ac:dyDescent="0.2">
      <c r="A224" s="11"/>
      <c r="B224" s="11"/>
      <c r="C224" s="11"/>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row>
    <row r="225" spans="1:40" x14ac:dyDescent="0.2">
      <c r="A225" s="11"/>
      <c r="B225" s="11"/>
      <c r="C225" s="11"/>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row>
    <row r="226" spans="1:40" x14ac:dyDescent="0.2">
      <c r="A226" s="11"/>
      <c r="B226" s="11"/>
      <c r="C226" s="11"/>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row>
    <row r="227" spans="1:40" x14ac:dyDescent="0.2">
      <c r="A227" s="11"/>
      <c r="B227" s="11"/>
      <c r="C227" s="11"/>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row>
    <row r="228" spans="1:40" x14ac:dyDescent="0.2">
      <c r="A228" s="11"/>
      <c r="B228" s="11"/>
      <c r="C228" s="11"/>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row>
    <row r="229" spans="1:40" x14ac:dyDescent="0.2">
      <c r="A229" s="11"/>
      <c r="B229" s="11"/>
      <c r="C229" s="11"/>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row>
    <row r="230" spans="1:40" x14ac:dyDescent="0.2">
      <c r="A230" s="11"/>
      <c r="B230" s="11"/>
      <c r="C230" s="11"/>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row>
    <row r="231" spans="1:40" x14ac:dyDescent="0.2">
      <c r="A231" s="11"/>
      <c r="B231" s="11"/>
      <c r="C231" s="11"/>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row>
    <row r="232" spans="1:40" x14ac:dyDescent="0.2">
      <c r="A232" s="11"/>
      <c r="B232" s="11"/>
      <c r="C232" s="11"/>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row>
    <row r="233" spans="1:40" x14ac:dyDescent="0.2">
      <c r="A233" s="11"/>
      <c r="B233" s="11"/>
      <c r="C233" s="11"/>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row>
    <row r="234" spans="1:40" x14ac:dyDescent="0.2">
      <c r="A234" s="11"/>
      <c r="B234" s="11"/>
      <c r="C234" s="11"/>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row>
    <row r="235" spans="1:40" x14ac:dyDescent="0.2">
      <c r="A235" s="11"/>
      <c r="B235" s="11"/>
      <c r="C235" s="11"/>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row>
    <row r="236" spans="1:40" x14ac:dyDescent="0.2">
      <c r="A236" s="11"/>
      <c r="B236" s="11"/>
      <c r="C236" s="11"/>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row>
    <row r="237" spans="1:40" x14ac:dyDescent="0.2">
      <c r="A237" s="11"/>
      <c r="B237" s="11"/>
      <c r="C237" s="11"/>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row>
    <row r="238" spans="1:40" x14ac:dyDescent="0.2">
      <c r="A238" s="11"/>
      <c r="B238" s="11"/>
      <c r="C238" s="11"/>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row>
    <row r="239" spans="1:40" x14ac:dyDescent="0.2">
      <c r="A239" s="11"/>
      <c r="B239" s="11"/>
      <c r="C239" s="11"/>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row>
    <row r="240" spans="1:40" x14ac:dyDescent="0.2">
      <c r="A240" s="11"/>
      <c r="B240" s="11"/>
      <c r="C240" s="11"/>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row>
    <row r="241" spans="1:40" x14ac:dyDescent="0.2">
      <c r="A241" s="11"/>
      <c r="B241" s="11"/>
      <c r="C241" s="11"/>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row>
    <row r="242" spans="1:40" x14ac:dyDescent="0.2">
      <c r="A242" s="11"/>
      <c r="B242" s="11"/>
      <c r="C242" s="11"/>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row>
    <row r="243" spans="1:40" x14ac:dyDescent="0.2">
      <c r="A243" s="11"/>
      <c r="B243" s="11"/>
      <c r="C243" s="11"/>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row>
    <row r="244" spans="1:40" x14ac:dyDescent="0.2">
      <c r="A244" s="11"/>
      <c r="B244" s="11"/>
      <c r="C244" s="11"/>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row>
    <row r="245" spans="1:40" x14ac:dyDescent="0.2">
      <c r="A245" s="11"/>
      <c r="B245" s="11"/>
      <c r="C245" s="11"/>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row>
    <row r="246" spans="1:40" x14ac:dyDescent="0.2">
      <c r="A246" s="11"/>
      <c r="B246" s="11"/>
      <c r="C246" s="11"/>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row>
    <row r="247" spans="1:40" x14ac:dyDescent="0.2">
      <c r="A247" s="11"/>
      <c r="B247" s="11"/>
      <c r="C247" s="11"/>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row>
    <row r="248" spans="1:40" x14ac:dyDescent="0.2">
      <c r="A248" s="11"/>
      <c r="B248" s="11"/>
      <c r="C248" s="11"/>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row>
    <row r="249" spans="1:40" x14ac:dyDescent="0.2">
      <c r="A249" s="11"/>
      <c r="B249" s="11"/>
      <c r="C249" s="11"/>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row>
    <row r="250" spans="1:40" x14ac:dyDescent="0.2">
      <c r="A250" s="11"/>
      <c r="B250" s="11"/>
      <c r="C250" s="11"/>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row>
    <row r="251" spans="1:40" x14ac:dyDescent="0.2">
      <c r="A251" s="11"/>
      <c r="B251" s="11"/>
      <c r="C251" s="11"/>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row>
    <row r="252" spans="1:40" x14ac:dyDescent="0.2">
      <c r="A252" s="11"/>
      <c r="B252" s="11"/>
      <c r="C252" s="11"/>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row>
    <row r="253" spans="1:40" x14ac:dyDescent="0.2">
      <c r="A253" s="11"/>
      <c r="B253" s="11"/>
      <c r="C253" s="11"/>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row>
    <row r="254" spans="1:40" x14ac:dyDescent="0.2">
      <c r="A254" s="11"/>
      <c r="B254" s="11"/>
      <c r="C254" s="11"/>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row>
    <row r="255" spans="1:40" x14ac:dyDescent="0.2">
      <c r="A255" s="11"/>
      <c r="B255" s="11"/>
      <c r="C255" s="11"/>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row>
    <row r="256" spans="1:40" x14ac:dyDescent="0.2">
      <c r="A256" s="11"/>
      <c r="B256" s="11"/>
      <c r="C256" s="11"/>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row>
    <row r="257" spans="1:40" x14ac:dyDescent="0.2">
      <c r="A257" s="11"/>
      <c r="B257" s="11"/>
      <c r="C257" s="11"/>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row>
    <row r="258" spans="1:40" x14ac:dyDescent="0.2">
      <c r="A258" s="11"/>
      <c r="B258" s="11"/>
      <c r="C258" s="11"/>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row>
    <row r="259" spans="1:40" x14ac:dyDescent="0.2">
      <c r="A259" s="11"/>
      <c r="B259" s="11"/>
      <c r="C259" s="11"/>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row>
    <row r="260" spans="1:40" x14ac:dyDescent="0.2">
      <c r="A260" s="11"/>
      <c r="B260" s="11"/>
      <c r="C260" s="11"/>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row>
    <row r="261" spans="1:40" x14ac:dyDescent="0.2">
      <c r="A261" s="11"/>
      <c r="B261" s="11"/>
      <c r="C261" s="11"/>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row>
    <row r="262" spans="1:40" x14ac:dyDescent="0.2">
      <c r="A262" s="11"/>
      <c r="B262" s="11"/>
      <c r="C262" s="11"/>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row>
    <row r="263" spans="1:40" x14ac:dyDescent="0.2">
      <c r="A263" s="11"/>
      <c r="B263" s="11"/>
      <c r="C263" s="11"/>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row>
    <row r="264" spans="1:40" x14ac:dyDescent="0.2">
      <c r="A264" s="11"/>
      <c r="B264" s="11"/>
      <c r="C264" s="11"/>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row>
    <row r="265" spans="1:40" x14ac:dyDescent="0.2">
      <c r="A265" s="11"/>
      <c r="B265" s="11"/>
      <c r="C265" s="11"/>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row>
    <row r="266" spans="1:40" x14ac:dyDescent="0.2">
      <c r="A266" s="11"/>
      <c r="B266" s="11"/>
      <c r="C266" s="11"/>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row>
    <row r="267" spans="1:40" x14ac:dyDescent="0.2">
      <c r="A267" s="11"/>
      <c r="B267" s="11"/>
      <c r="C267" s="11"/>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row>
    <row r="268" spans="1:40" x14ac:dyDescent="0.2">
      <c r="A268" s="11"/>
      <c r="B268" s="11"/>
      <c r="C268" s="11"/>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row>
    <row r="269" spans="1:40" x14ac:dyDescent="0.2">
      <c r="A269" s="11"/>
      <c r="B269" s="11"/>
      <c r="C269" s="11"/>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row>
    <row r="270" spans="1:40" x14ac:dyDescent="0.2">
      <c r="A270" s="11"/>
      <c r="B270" s="11"/>
      <c r="C270" s="11"/>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row>
    <row r="271" spans="1:40" x14ac:dyDescent="0.2">
      <c r="A271" s="11"/>
      <c r="B271" s="11"/>
      <c r="C271" s="11"/>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row>
    <row r="272" spans="1:40" x14ac:dyDescent="0.2">
      <c r="A272" s="11"/>
      <c r="B272" s="11"/>
      <c r="C272" s="11"/>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row>
    <row r="273" spans="1:40" x14ac:dyDescent="0.2">
      <c r="A273" s="11"/>
      <c r="B273" s="11"/>
      <c r="C273" s="11"/>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row>
    <row r="274" spans="1:40" x14ac:dyDescent="0.2">
      <c r="A274" s="11"/>
      <c r="B274" s="11"/>
      <c r="C274" s="11"/>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row>
    <row r="275" spans="1:40" x14ac:dyDescent="0.2">
      <c r="A275" s="11"/>
      <c r="B275" s="11"/>
      <c r="C275" s="11"/>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row>
    <row r="276" spans="1:40" x14ac:dyDescent="0.2">
      <c r="A276" s="11"/>
      <c r="B276" s="11"/>
      <c r="C276" s="11"/>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row>
    <row r="277" spans="1:40" x14ac:dyDescent="0.2">
      <c r="A277" s="11"/>
      <c r="B277" s="11"/>
      <c r="C277" s="11"/>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row>
    <row r="278" spans="1:40" x14ac:dyDescent="0.2">
      <c r="A278" s="11"/>
      <c r="B278" s="11"/>
      <c r="C278" s="11"/>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row>
    <row r="279" spans="1:40" x14ac:dyDescent="0.2">
      <c r="A279" s="11"/>
      <c r="B279" s="11"/>
      <c r="C279" s="11"/>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row>
    <row r="280" spans="1:40" x14ac:dyDescent="0.2">
      <c r="A280" s="11"/>
      <c r="B280" s="11"/>
      <c r="C280" s="11"/>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row>
    <row r="281" spans="1:40" x14ac:dyDescent="0.2">
      <c r="A281" s="11"/>
      <c r="B281" s="11"/>
      <c r="C281" s="11"/>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row>
    <row r="282" spans="1:40" x14ac:dyDescent="0.2">
      <c r="A282" s="11"/>
      <c r="B282" s="11"/>
      <c r="C282" s="11"/>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row>
    <row r="283" spans="1:40" x14ac:dyDescent="0.2">
      <c r="A283" s="11"/>
      <c r="B283" s="11"/>
      <c r="C283" s="11"/>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row>
    <row r="284" spans="1:40" x14ac:dyDescent="0.2">
      <c r="A284" s="11"/>
      <c r="B284" s="11"/>
      <c r="C284" s="11"/>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row>
    <row r="285" spans="1:40" x14ac:dyDescent="0.2">
      <c r="A285" s="11"/>
      <c r="B285" s="11"/>
      <c r="C285" s="11"/>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row>
    <row r="286" spans="1:40" x14ac:dyDescent="0.2">
      <c r="A286" s="11"/>
      <c r="B286" s="11"/>
      <c r="C286" s="11"/>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row>
    <row r="287" spans="1:40" x14ac:dyDescent="0.2">
      <c r="A287" s="11"/>
      <c r="B287" s="11"/>
      <c r="C287" s="11"/>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row>
    <row r="288" spans="1:40" x14ac:dyDescent="0.2">
      <c r="A288" s="11"/>
      <c r="B288" s="11"/>
      <c r="C288" s="11"/>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row>
    <row r="289" spans="1:40" x14ac:dyDescent="0.2">
      <c r="A289" s="11"/>
      <c r="B289" s="11"/>
      <c r="C289" s="11"/>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row>
    <row r="290" spans="1:40" x14ac:dyDescent="0.2">
      <c r="A290" s="11"/>
      <c r="B290" s="11"/>
      <c r="C290" s="11"/>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row>
    <row r="291" spans="1:40" x14ac:dyDescent="0.2">
      <c r="A291" s="11"/>
      <c r="B291" s="11"/>
      <c r="C291" s="11"/>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row>
    <row r="292" spans="1:40" x14ac:dyDescent="0.2">
      <c r="A292" s="11"/>
      <c r="B292" s="11"/>
      <c r="C292" s="11"/>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row>
    <row r="293" spans="1:40" x14ac:dyDescent="0.2">
      <c r="A293" s="11"/>
      <c r="B293" s="11"/>
      <c r="C293" s="11"/>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row>
    <row r="294" spans="1:40" x14ac:dyDescent="0.2">
      <c r="A294" s="11"/>
      <c r="B294" s="11"/>
      <c r="C294" s="11"/>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row>
    <row r="295" spans="1:40" x14ac:dyDescent="0.2">
      <c r="A295" s="11"/>
      <c r="B295" s="11"/>
      <c r="C295" s="11"/>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row>
    <row r="296" spans="1:40" x14ac:dyDescent="0.2">
      <c r="A296" s="11"/>
      <c r="B296" s="11"/>
      <c r="C296" s="11"/>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row>
    <row r="297" spans="1:40" x14ac:dyDescent="0.2">
      <c r="A297" s="11"/>
      <c r="B297" s="11"/>
      <c r="C297" s="11"/>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row>
    <row r="298" spans="1:40" x14ac:dyDescent="0.2">
      <c r="A298" s="11"/>
      <c r="B298" s="11"/>
      <c r="C298" s="11"/>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row>
    <row r="299" spans="1:40" x14ac:dyDescent="0.2">
      <c r="A299" s="11"/>
      <c r="B299" s="11"/>
      <c r="C299" s="11"/>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row>
    <row r="300" spans="1:40" x14ac:dyDescent="0.2">
      <c r="A300" s="11"/>
      <c r="B300" s="11"/>
      <c r="C300" s="11"/>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row>
    <row r="301" spans="1:40" x14ac:dyDescent="0.2">
      <c r="A301" s="11"/>
      <c r="B301" s="11"/>
      <c r="C301" s="11"/>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row>
    <row r="302" spans="1:40" x14ac:dyDescent="0.2">
      <c r="A302" s="11"/>
      <c r="B302" s="11"/>
      <c r="C302" s="11"/>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row>
    <row r="303" spans="1:40" x14ac:dyDescent="0.2">
      <c r="A303" s="11"/>
      <c r="B303" s="11"/>
      <c r="C303" s="11"/>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row>
    <row r="304" spans="1:40" x14ac:dyDescent="0.2">
      <c r="A304" s="11"/>
      <c r="B304" s="11"/>
      <c r="C304" s="11"/>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row>
    <row r="305" spans="1:40" x14ac:dyDescent="0.2">
      <c r="A305" s="11"/>
      <c r="B305" s="11"/>
      <c r="C305" s="11"/>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row>
    <row r="306" spans="1:40" x14ac:dyDescent="0.2">
      <c r="A306" s="11"/>
      <c r="B306" s="11"/>
      <c r="C306" s="11"/>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row>
    <row r="307" spans="1:40" x14ac:dyDescent="0.2">
      <c r="A307" s="11"/>
      <c r="B307" s="11"/>
      <c r="C307" s="11"/>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row>
    <row r="308" spans="1:40" x14ac:dyDescent="0.2">
      <c r="A308" s="11"/>
      <c r="B308" s="11"/>
      <c r="C308" s="11"/>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row>
    <row r="309" spans="1:40" x14ac:dyDescent="0.2">
      <c r="A309" s="11"/>
      <c r="B309" s="11"/>
      <c r="C309" s="11"/>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row>
    <row r="310" spans="1:40" x14ac:dyDescent="0.2">
      <c r="A310" s="11"/>
      <c r="B310" s="11"/>
      <c r="C310" s="11"/>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row>
    <row r="311" spans="1:40" x14ac:dyDescent="0.2">
      <c r="A311" s="11"/>
      <c r="B311" s="11"/>
      <c r="C311" s="11"/>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row>
    <row r="312" spans="1:40" x14ac:dyDescent="0.2">
      <c r="A312" s="11"/>
      <c r="B312" s="11"/>
      <c r="C312" s="11"/>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row>
    <row r="313" spans="1:40" x14ac:dyDescent="0.2">
      <c r="A313" s="11"/>
      <c r="B313" s="11"/>
      <c r="C313" s="11"/>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row>
    <row r="314" spans="1:40" x14ac:dyDescent="0.2">
      <c r="A314" s="11"/>
      <c r="B314" s="11"/>
      <c r="C314" s="11"/>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row>
    <row r="315" spans="1:40" x14ac:dyDescent="0.2">
      <c r="A315" s="11"/>
      <c r="B315" s="11"/>
      <c r="C315" s="11"/>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row>
    <row r="316" spans="1:40" x14ac:dyDescent="0.2">
      <c r="A316" s="11"/>
      <c r="B316" s="11"/>
      <c r="C316" s="11"/>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row>
    <row r="317" spans="1:40" x14ac:dyDescent="0.2">
      <c r="A317" s="11"/>
      <c r="B317" s="11"/>
      <c r="C317" s="11"/>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row>
    <row r="318" spans="1:40" x14ac:dyDescent="0.2">
      <c r="A318" s="11"/>
      <c r="B318" s="11"/>
      <c r="C318" s="11"/>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row>
    <row r="319" spans="1:40" x14ac:dyDescent="0.2">
      <c r="A319" s="11"/>
      <c r="B319" s="11"/>
      <c r="C319" s="11"/>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row>
    <row r="320" spans="1:40" x14ac:dyDescent="0.2">
      <c r="A320" s="11"/>
      <c r="B320" s="11"/>
      <c r="C320" s="11"/>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row>
    <row r="321" spans="1:40" x14ac:dyDescent="0.2">
      <c r="A321" s="11"/>
      <c r="B321" s="11"/>
      <c r="C321" s="11"/>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row>
    <row r="322" spans="1:40" x14ac:dyDescent="0.2">
      <c r="A322" s="11"/>
      <c r="B322" s="11"/>
      <c r="C322" s="11"/>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row>
    <row r="323" spans="1:40" x14ac:dyDescent="0.2">
      <c r="A323" s="11"/>
      <c r="B323" s="11"/>
      <c r="C323" s="11"/>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row>
    <row r="324" spans="1:40" x14ac:dyDescent="0.2">
      <c r="A324" s="11"/>
      <c r="B324" s="11"/>
      <c r="C324" s="11"/>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row>
    <row r="325" spans="1:40" x14ac:dyDescent="0.2">
      <c r="A325" s="11"/>
      <c r="B325" s="11"/>
      <c r="C325" s="11"/>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row>
    <row r="326" spans="1:40" x14ac:dyDescent="0.2">
      <c r="A326" s="11"/>
      <c r="B326" s="11"/>
      <c r="C326" s="11"/>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row>
    <row r="327" spans="1:40" x14ac:dyDescent="0.2">
      <c r="A327" s="11"/>
      <c r="B327" s="11"/>
      <c r="C327" s="11"/>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row>
    <row r="328" spans="1:40" x14ac:dyDescent="0.2">
      <c r="A328" s="11"/>
      <c r="B328" s="11"/>
      <c r="C328" s="11"/>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row>
    <row r="329" spans="1:40" x14ac:dyDescent="0.2">
      <c r="A329" s="11"/>
      <c r="B329" s="11"/>
      <c r="C329" s="11"/>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row>
    <row r="330" spans="1:40" x14ac:dyDescent="0.2">
      <c r="A330" s="11"/>
      <c r="B330" s="11"/>
      <c r="C330" s="11"/>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row>
    <row r="331" spans="1:40" x14ac:dyDescent="0.2">
      <c r="A331" s="11"/>
      <c r="B331" s="11"/>
      <c r="C331" s="11"/>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row>
    <row r="332" spans="1:40" x14ac:dyDescent="0.2">
      <c r="A332" s="11"/>
      <c r="B332" s="11"/>
      <c r="C332" s="11"/>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row>
    <row r="333" spans="1:40" x14ac:dyDescent="0.2">
      <c r="A333" s="11"/>
      <c r="B333" s="11"/>
      <c r="C333" s="11"/>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row>
    <row r="334" spans="1:40" x14ac:dyDescent="0.2">
      <c r="A334" s="11"/>
      <c r="B334" s="11"/>
      <c r="C334" s="11"/>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row>
    <row r="335" spans="1:40" x14ac:dyDescent="0.2">
      <c r="A335" s="11"/>
      <c r="B335" s="11"/>
      <c r="C335" s="11"/>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row>
    <row r="336" spans="1:40" x14ac:dyDescent="0.2">
      <c r="A336" s="11"/>
      <c r="B336" s="11"/>
      <c r="C336" s="11"/>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row>
    <row r="337" spans="1:40" x14ac:dyDescent="0.2">
      <c r="A337" s="11"/>
      <c r="B337" s="11"/>
      <c r="C337" s="11"/>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row>
    <row r="338" spans="1:40" x14ac:dyDescent="0.2">
      <c r="A338" s="11"/>
      <c r="B338" s="11"/>
      <c r="C338" s="11"/>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row>
    <row r="339" spans="1:40" x14ac:dyDescent="0.2">
      <c r="A339" s="11"/>
      <c r="B339" s="11"/>
      <c r="C339" s="11"/>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row>
    <row r="340" spans="1:40" x14ac:dyDescent="0.2">
      <c r="A340" s="11"/>
      <c r="B340" s="11"/>
      <c r="C340" s="11"/>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row>
    <row r="341" spans="1:40" x14ac:dyDescent="0.2">
      <c r="A341" s="11"/>
      <c r="B341" s="11"/>
      <c r="C341" s="11"/>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row>
    <row r="342" spans="1:40" x14ac:dyDescent="0.2">
      <c r="A342" s="11"/>
      <c r="B342" s="11"/>
      <c r="C342" s="11"/>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row>
    <row r="343" spans="1:40" x14ac:dyDescent="0.2">
      <c r="A343" s="11"/>
      <c r="B343" s="11"/>
      <c r="C343" s="11"/>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row>
    <row r="344" spans="1:40" x14ac:dyDescent="0.2">
      <c r="A344" s="11"/>
      <c r="B344" s="11"/>
      <c r="C344" s="11"/>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row>
    <row r="345" spans="1:40" x14ac:dyDescent="0.2">
      <c r="A345" s="11"/>
      <c r="B345" s="11"/>
      <c r="C345" s="11"/>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row>
    <row r="346" spans="1:40" x14ac:dyDescent="0.2">
      <c r="A346" s="11"/>
      <c r="B346" s="11"/>
      <c r="C346" s="11"/>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row>
    <row r="347" spans="1:40" x14ac:dyDescent="0.2">
      <c r="A347" s="11"/>
      <c r="B347" s="11"/>
      <c r="C347" s="11"/>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row>
    <row r="348" spans="1:40" x14ac:dyDescent="0.2">
      <c r="A348" s="11"/>
      <c r="B348" s="11"/>
      <c r="C348" s="11"/>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row>
    <row r="349" spans="1:40" x14ac:dyDescent="0.2">
      <c r="A349" s="11"/>
      <c r="B349" s="11"/>
      <c r="C349" s="11"/>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row>
    <row r="350" spans="1:40" x14ac:dyDescent="0.2">
      <c r="A350" s="11"/>
      <c r="B350" s="11"/>
      <c r="C350" s="11"/>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row>
    <row r="351" spans="1:40" x14ac:dyDescent="0.2">
      <c r="A351" s="11"/>
      <c r="B351" s="11"/>
      <c r="C351" s="11"/>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row>
    <row r="352" spans="1:40" x14ac:dyDescent="0.2">
      <c r="A352" s="11"/>
      <c r="B352" s="11"/>
      <c r="C352" s="11"/>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row>
    <row r="353" spans="1:40" x14ac:dyDescent="0.2">
      <c r="A353" s="11"/>
      <c r="B353" s="11"/>
      <c r="C353" s="11"/>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row>
    <row r="354" spans="1:40" x14ac:dyDescent="0.2">
      <c r="A354" s="11"/>
      <c r="B354" s="11"/>
      <c r="C354" s="11"/>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row>
    <row r="355" spans="1:40" x14ac:dyDescent="0.2">
      <c r="A355" s="11"/>
      <c r="B355" s="11"/>
      <c r="C355" s="11"/>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row>
    <row r="356" spans="1:40" x14ac:dyDescent="0.2">
      <c r="A356" s="11"/>
      <c r="B356" s="11"/>
      <c r="C356" s="11"/>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row>
    <row r="357" spans="1:40" x14ac:dyDescent="0.2">
      <c r="A357" s="11"/>
      <c r="B357" s="11"/>
      <c r="C357" s="11"/>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row>
    <row r="358" spans="1:40" x14ac:dyDescent="0.2">
      <c r="A358" s="11"/>
      <c r="B358" s="11"/>
      <c r="C358" s="11"/>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row>
    <row r="359" spans="1:40" x14ac:dyDescent="0.2">
      <c r="A359" s="11"/>
      <c r="B359" s="11"/>
      <c r="C359" s="11"/>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row>
    <row r="360" spans="1:40" x14ac:dyDescent="0.2">
      <c r="A360" s="11"/>
      <c r="B360" s="11"/>
      <c r="C360" s="11"/>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row>
    <row r="361" spans="1:40" x14ac:dyDescent="0.2">
      <c r="A361" s="11"/>
      <c r="B361" s="11"/>
      <c r="C361" s="11"/>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row>
    <row r="362" spans="1:40" x14ac:dyDescent="0.2">
      <c r="A362" s="11"/>
      <c r="B362" s="11"/>
      <c r="C362" s="11"/>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row>
    <row r="363" spans="1:40" x14ac:dyDescent="0.2">
      <c r="A363" s="11"/>
      <c r="B363" s="11"/>
      <c r="C363" s="11"/>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row>
    <row r="364" spans="1:40" x14ac:dyDescent="0.2">
      <c r="A364" s="11"/>
      <c r="B364" s="11"/>
      <c r="C364" s="11"/>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row>
    <row r="365" spans="1:40" x14ac:dyDescent="0.2">
      <c r="A365" s="11"/>
      <c r="B365" s="11"/>
      <c r="C365" s="11"/>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row>
    <row r="366" spans="1:40" x14ac:dyDescent="0.2">
      <c r="A366" s="11"/>
      <c r="B366" s="11"/>
      <c r="C366" s="11"/>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row>
    <row r="367" spans="1:40" x14ac:dyDescent="0.2">
      <c r="A367" s="11"/>
      <c r="B367" s="11"/>
      <c r="C367" s="11"/>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row>
    <row r="368" spans="1:40" x14ac:dyDescent="0.2">
      <c r="A368" s="11"/>
      <c r="B368" s="11"/>
      <c r="C368" s="11"/>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row>
    <row r="369" spans="1:40" x14ac:dyDescent="0.2">
      <c r="A369" s="11"/>
      <c r="B369" s="11"/>
      <c r="C369" s="11"/>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row>
    <row r="370" spans="1:40" x14ac:dyDescent="0.2">
      <c r="A370" s="11"/>
      <c r="B370" s="11"/>
      <c r="C370" s="11"/>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row>
    <row r="371" spans="1:40" x14ac:dyDescent="0.2">
      <c r="A371" s="11"/>
      <c r="B371" s="11"/>
      <c r="C371" s="11"/>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row>
    <row r="372" spans="1:40" x14ac:dyDescent="0.2">
      <c r="A372" s="11"/>
      <c r="B372" s="11"/>
      <c r="C372" s="11"/>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row>
    <row r="373" spans="1:40" x14ac:dyDescent="0.2">
      <c r="A373" s="11"/>
      <c r="B373" s="11"/>
      <c r="C373" s="11"/>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row>
    <row r="374" spans="1:40" x14ac:dyDescent="0.2">
      <c r="A374" s="11"/>
      <c r="B374" s="11"/>
      <c r="C374" s="11"/>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row>
    <row r="375" spans="1:40" x14ac:dyDescent="0.2">
      <c r="A375" s="11"/>
      <c r="B375" s="11"/>
      <c r="C375" s="11"/>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row>
    <row r="376" spans="1:40" x14ac:dyDescent="0.2">
      <c r="A376" s="11"/>
      <c r="B376" s="11"/>
      <c r="C376" s="11"/>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row>
    <row r="377" spans="1:40" x14ac:dyDescent="0.2">
      <c r="A377" s="11"/>
      <c r="B377" s="11"/>
      <c r="C377" s="11"/>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row>
    <row r="378" spans="1:40" x14ac:dyDescent="0.2">
      <c r="A378" s="11"/>
      <c r="B378" s="11"/>
      <c r="C378" s="11"/>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row>
    <row r="379" spans="1:40" x14ac:dyDescent="0.2">
      <c r="A379" s="11"/>
      <c r="B379" s="11"/>
      <c r="C379" s="11"/>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row>
    <row r="380" spans="1:40" x14ac:dyDescent="0.2">
      <c r="A380" s="11"/>
      <c r="B380" s="11"/>
      <c r="C380" s="11"/>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row>
    <row r="381" spans="1:40" x14ac:dyDescent="0.2">
      <c r="A381" s="11"/>
      <c r="B381" s="11"/>
      <c r="C381" s="11"/>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row>
    <row r="382" spans="1:40" x14ac:dyDescent="0.2">
      <c r="A382" s="11"/>
      <c r="B382" s="11"/>
      <c r="C382" s="11"/>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row>
    <row r="383" spans="1:40" x14ac:dyDescent="0.2">
      <c r="A383" s="11"/>
      <c r="B383" s="11"/>
      <c r="C383" s="11"/>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row>
    <row r="384" spans="1:40" x14ac:dyDescent="0.2">
      <c r="A384" s="11"/>
      <c r="B384" s="11"/>
      <c r="C384" s="11"/>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row>
    <row r="385" spans="1:40" x14ac:dyDescent="0.2">
      <c r="A385" s="11"/>
      <c r="B385" s="11"/>
      <c r="C385" s="11"/>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row>
    <row r="386" spans="1:40" x14ac:dyDescent="0.2">
      <c r="A386" s="11"/>
      <c r="B386" s="11"/>
      <c r="C386" s="11"/>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row>
    <row r="387" spans="1:40" x14ac:dyDescent="0.2">
      <c r="A387" s="11"/>
      <c r="B387" s="11"/>
      <c r="C387" s="11"/>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row>
    <row r="388" spans="1:40" x14ac:dyDescent="0.2">
      <c r="A388" s="11"/>
      <c r="B388" s="11"/>
      <c r="C388" s="11"/>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row>
    <row r="389" spans="1:40" x14ac:dyDescent="0.2">
      <c r="A389" s="11"/>
      <c r="B389" s="11"/>
      <c r="C389" s="11"/>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row>
    <row r="390" spans="1:40" x14ac:dyDescent="0.2">
      <c r="A390" s="11"/>
      <c r="B390" s="11"/>
      <c r="C390" s="11"/>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row>
    <row r="391" spans="1:40" x14ac:dyDescent="0.2">
      <c r="A391" s="11"/>
      <c r="B391" s="11"/>
      <c r="C391" s="11"/>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row>
    <row r="392" spans="1:40" x14ac:dyDescent="0.2">
      <c r="A392" s="11"/>
      <c r="B392" s="11"/>
      <c r="C392" s="11"/>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row>
    <row r="393" spans="1:40" x14ac:dyDescent="0.2">
      <c r="A393" s="11"/>
      <c r="B393" s="11"/>
      <c r="C393" s="11"/>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row>
    <row r="394" spans="1:40" x14ac:dyDescent="0.2">
      <c r="A394" s="11"/>
      <c r="B394" s="11"/>
      <c r="C394" s="11"/>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row>
    <row r="395" spans="1:40" x14ac:dyDescent="0.2">
      <c r="A395" s="11"/>
      <c r="B395" s="11"/>
      <c r="C395" s="11"/>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row>
    <row r="396" spans="1:40" x14ac:dyDescent="0.2">
      <c r="A396" s="11"/>
      <c r="B396" s="11"/>
      <c r="C396" s="11"/>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row>
    <row r="397" spans="1:40" x14ac:dyDescent="0.2">
      <c r="A397" s="11"/>
      <c r="B397" s="11"/>
      <c r="C397" s="11"/>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row>
    <row r="398" spans="1:40" x14ac:dyDescent="0.2">
      <c r="A398" s="11"/>
      <c r="B398" s="11"/>
      <c r="C398" s="11"/>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row>
    <row r="399" spans="1:40" x14ac:dyDescent="0.2">
      <c r="A399" s="11"/>
      <c r="B399" s="11"/>
      <c r="C399" s="11"/>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row>
    <row r="400" spans="1:40" x14ac:dyDescent="0.2">
      <c r="A400" s="11"/>
      <c r="B400" s="11"/>
      <c r="C400" s="11"/>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row>
    <row r="401" spans="1:40" x14ac:dyDescent="0.2">
      <c r="A401" s="11"/>
      <c r="B401" s="11"/>
      <c r="C401" s="11"/>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row>
    <row r="402" spans="1:40" x14ac:dyDescent="0.2">
      <c r="A402" s="11"/>
      <c r="B402" s="11"/>
      <c r="C402" s="11"/>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row>
    <row r="403" spans="1:40" x14ac:dyDescent="0.2">
      <c r="A403" s="11"/>
      <c r="B403" s="11"/>
      <c r="C403" s="11"/>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row>
    <row r="404" spans="1:40" x14ac:dyDescent="0.2">
      <c r="A404" s="11"/>
      <c r="B404" s="11"/>
      <c r="C404" s="11"/>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row>
    <row r="405" spans="1:40" x14ac:dyDescent="0.2">
      <c r="A405" s="11"/>
      <c r="B405" s="11"/>
      <c r="C405" s="11"/>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row>
    <row r="406" spans="1:40" x14ac:dyDescent="0.2">
      <c r="A406" s="11"/>
      <c r="B406" s="11"/>
      <c r="C406" s="11"/>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row>
    <row r="407" spans="1:40" x14ac:dyDescent="0.2">
      <c r="A407" s="11"/>
      <c r="B407" s="11"/>
      <c r="C407" s="11"/>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row>
    <row r="408" spans="1:40" x14ac:dyDescent="0.2">
      <c r="A408" s="11"/>
      <c r="B408" s="11"/>
      <c r="C408" s="11"/>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row>
    <row r="409" spans="1:40" x14ac:dyDescent="0.2">
      <c r="A409" s="11"/>
      <c r="B409" s="11"/>
      <c r="C409" s="11"/>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row>
    <row r="410" spans="1:40" x14ac:dyDescent="0.2">
      <c r="A410" s="11"/>
      <c r="B410" s="11"/>
      <c r="C410" s="11"/>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row>
    <row r="411" spans="1:40" x14ac:dyDescent="0.2">
      <c r="A411" s="11"/>
      <c r="B411" s="11"/>
      <c r="C411" s="11"/>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row>
    <row r="412" spans="1:40" x14ac:dyDescent="0.2">
      <c r="A412" s="11"/>
      <c r="B412" s="11"/>
      <c r="C412" s="11"/>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row>
    <row r="413" spans="1:40" x14ac:dyDescent="0.2">
      <c r="A413" s="11"/>
      <c r="B413" s="11"/>
      <c r="C413" s="11"/>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row>
    <row r="414" spans="1:40" x14ac:dyDescent="0.2">
      <c r="A414" s="11"/>
      <c r="B414" s="11"/>
      <c r="C414" s="11"/>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row>
    <row r="415" spans="1:40" x14ac:dyDescent="0.2">
      <c r="A415" s="11"/>
      <c r="B415" s="11"/>
      <c r="C415" s="11"/>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row>
    <row r="416" spans="1:40" x14ac:dyDescent="0.2">
      <c r="A416" s="11"/>
      <c r="B416" s="11"/>
      <c r="C416" s="11"/>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row>
    <row r="417" spans="1:40" x14ac:dyDescent="0.2">
      <c r="A417" s="11"/>
      <c r="B417" s="11"/>
      <c r="C417" s="11"/>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row>
    <row r="418" spans="1:40" x14ac:dyDescent="0.2">
      <c r="A418" s="11"/>
      <c r="B418" s="11"/>
      <c r="C418" s="11"/>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row>
    <row r="419" spans="1:40" x14ac:dyDescent="0.2">
      <c r="A419" s="11"/>
      <c r="B419" s="11"/>
      <c r="C419" s="11"/>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row>
    <row r="420" spans="1:40" x14ac:dyDescent="0.2">
      <c r="A420" s="11"/>
      <c r="B420" s="11"/>
      <c r="C420" s="11"/>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row>
    <row r="421" spans="1:40" x14ac:dyDescent="0.2">
      <c r="A421" s="11"/>
      <c r="B421" s="11"/>
      <c r="C421" s="11"/>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row>
    <row r="422" spans="1:40" x14ac:dyDescent="0.2">
      <c r="A422" s="11"/>
      <c r="B422" s="11"/>
      <c r="C422" s="11"/>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row>
    <row r="423" spans="1:40" x14ac:dyDescent="0.2">
      <c r="A423" s="11"/>
      <c r="B423" s="11"/>
      <c r="C423" s="11"/>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row>
    <row r="424" spans="1:40" x14ac:dyDescent="0.2">
      <c r="A424" s="11"/>
      <c r="B424" s="11"/>
      <c r="C424" s="11"/>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row>
    <row r="425" spans="1:40" x14ac:dyDescent="0.2">
      <c r="A425" s="11"/>
      <c r="B425" s="11"/>
      <c r="C425" s="11"/>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row>
    <row r="426" spans="1:40" x14ac:dyDescent="0.2">
      <c r="A426" s="11"/>
      <c r="B426" s="11"/>
      <c r="C426" s="11"/>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row>
    <row r="427" spans="1:40" x14ac:dyDescent="0.2">
      <c r="A427" s="11"/>
      <c r="B427" s="11"/>
      <c r="C427" s="11"/>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row>
    <row r="428" spans="1:40" x14ac:dyDescent="0.2">
      <c r="A428" s="11"/>
      <c r="B428" s="11"/>
      <c r="C428" s="11"/>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row>
    <row r="429" spans="1:40" x14ac:dyDescent="0.2">
      <c r="A429" s="11"/>
      <c r="B429" s="11"/>
      <c r="C429" s="11"/>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row>
    <row r="430" spans="1:40" x14ac:dyDescent="0.2">
      <c r="A430" s="11"/>
      <c r="B430" s="11"/>
      <c r="C430" s="11"/>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row>
    <row r="431" spans="1:40" x14ac:dyDescent="0.2">
      <c r="A431" s="11"/>
      <c r="B431" s="11"/>
      <c r="C431" s="11"/>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row>
    <row r="432" spans="1:40" x14ac:dyDescent="0.2">
      <c r="A432" s="11"/>
      <c r="B432" s="11"/>
      <c r="C432" s="11"/>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row>
    <row r="433" spans="1:40" x14ac:dyDescent="0.2">
      <c r="A433" s="11"/>
      <c r="B433" s="11"/>
      <c r="C433" s="11"/>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row>
    <row r="434" spans="1:40" x14ac:dyDescent="0.2">
      <c r="A434" s="11"/>
      <c r="B434" s="11"/>
      <c r="C434" s="11"/>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row>
    <row r="435" spans="1:40" x14ac:dyDescent="0.2">
      <c r="A435" s="11"/>
      <c r="B435" s="11"/>
      <c r="C435" s="11"/>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row>
    <row r="436" spans="1:40" x14ac:dyDescent="0.2">
      <c r="A436" s="11"/>
      <c r="B436" s="11"/>
      <c r="C436" s="11"/>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row>
    <row r="437" spans="1:40" x14ac:dyDescent="0.2">
      <c r="A437" s="11"/>
      <c r="B437" s="11"/>
      <c r="C437" s="11"/>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row>
    <row r="438" spans="1:40" x14ac:dyDescent="0.2">
      <c r="A438" s="11"/>
      <c r="B438" s="11"/>
      <c r="C438" s="11"/>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row>
    <row r="439" spans="1:40" x14ac:dyDescent="0.2">
      <c r="A439" s="11"/>
      <c r="B439" s="11"/>
      <c r="C439" s="11"/>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row>
    <row r="440" spans="1:40" x14ac:dyDescent="0.2">
      <c r="A440" s="11"/>
      <c r="B440" s="11"/>
      <c r="C440" s="11"/>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row>
    <row r="441" spans="1:40" x14ac:dyDescent="0.2">
      <c r="A441" s="11"/>
      <c r="B441" s="11"/>
      <c r="C441" s="11"/>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row>
    <row r="442" spans="1:40" x14ac:dyDescent="0.2">
      <c r="A442" s="11"/>
      <c r="B442" s="11"/>
      <c r="C442" s="11"/>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row>
    <row r="443" spans="1:40" x14ac:dyDescent="0.2">
      <c r="A443" s="11"/>
      <c r="B443" s="11"/>
      <c r="C443" s="11"/>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row>
    <row r="444" spans="1:40" x14ac:dyDescent="0.2">
      <c r="A444" s="11"/>
      <c r="B444" s="11"/>
      <c r="C444" s="11"/>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row>
    <row r="445" spans="1:40" x14ac:dyDescent="0.2">
      <c r="A445" s="11"/>
      <c r="B445" s="11"/>
      <c r="C445" s="11"/>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row>
    <row r="446" spans="1:40" x14ac:dyDescent="0.2">
      <c r="A446" s="11"/>
      <c r="B446" s="11"/>
      <c r="C446" s="11"/>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row>
    <row r="447" spans="1:40" x14ac:dyDescent="0.2">
      <c r="A447" s="11"/>
      <c r="B447" s="11"/>
      <c r="C447" s="11"/>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row>
    <row r="448" spans="1:40" x14ac:dyDescent="0.2">
      <c r="A448" s="11"/>
      <c r="B448" s="11"/>
      <c r="C448" s="11"/>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row>
    <row r="449" spans="1:40" x14ac:dyDescent="0.2">
      <c r="A449" s="11"/>
      <c r="B449" s="11"/>
      <c r="C449" s="11"/>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row>
    <row r="450" spans="1:40" x14ac:dyDescent="0.2">
      <c r="A450" s="11"/>
      <c r="B450" s="11"/>
      <c r="C450" s="11"/>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row>
    <row r="451" spans="1:40" x14ac:dyDescent="0.2">
      <c r="A451" s="11"/>
      <c r="B451" s="11"/>
      <c r="C451" s="11"/>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row>
    <row r="452" spans="1:40" x14ac:dyDescent="0.2">
      <c r="A452" s="11"/>
      <c r="B452" s="11"/>
      <c r="C452" s="11"/>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row>
    <row r="453" spans="1:40" x14ac:dyDescent="0.2">
      <c r="A453" s="11"/>
      <c r="B453" s="11"/>
      <c r="C453" s="11"/>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row>
    <row r="454" spans="1:40" x14ac:dyDescent="0.2">
      <c r="A454" s="11"/>
      <c r="B454" s="11"/>
      <c r="C454" s="11"/>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row>
    <row r="455" spans="1:40" x14ac:dyDescent="0.2">
      <c r="A455" s="11"/>
      <c r="B455" s="11"/>
      <c r="C455" s="11"/>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row>
    <row r="456" spans="1:40" x14ac:dyDescent="0.2">
      <c r="A456" s="11"/>
      <c r="B456" s="11"/>
      <c r="C456" s="11"/>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row>
    <row r="457" spans="1:40" x14ac:dyDescent="0.2">
      <c r="A457" s="11"/>
      <c r="B457" s="11"/>
      <c r="C457" s="11"/>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row>
    <row r="458" spans="1:40" x14ac:dyDescent="0.2">
      <c r="A458" s="11"/>
      <c r="B458" s="11"/>
      <c r="C458" s="11"/>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row>
    <row r="459" spans="1:40" x14ac:dyDescent="0.2">
      <c r="A459" s="11"/>
      <c r="B459" s="11"/>
      <c r="C459" s="11"/>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row>
    <row r="460" spans="1:40" x14ac:dyDescent="0.2">
      <c r="A460" s="11"/>
      <c r="B460" s="11"/>
      <c r="C460" s="11"/>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row>
    <row r="461" spans="1:40" x14ac:dyDescent="0.2">
      <c r="A461" s="11"/>
      <c r="B461" s="11"/>
      <c r="C461" s="11"/>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row>
    <row r="462" spans="1:40" x14ac:dyDescent="0.2">
      <c r="A462" s="11"/>
      <c r="B462" s="11"/>
      <c r="C462" s="11"/>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row>
    <row r="463" spans="1:40" x14ac:dyDescent="0.2">
      <c r="A463" s="11"/>
      <c r="B463" s="11"/>
      <c r="C463" s="11"/>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row>
    <row r="464" spans="1:40" x14ac:dyDescent="0.2">
      <c r="A464" s="11"/>
      <c r="B464" s="11"/>
      <c r="C464" s="11"/>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row>
    <row r="465" spans="1:40" x14ac:dyDescent="0.2">
      <c r="A465" s="11"/>
      <c r="B465" s="11"/>
      <c r="C465" s="11"/>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row>
    <row r="466" spans="1:40" x14ac:dyDescent="0.2">
      <c r="A466" s="11"/>
      <c r="B466" s="11"/>
      <c r="C466" s="11"/>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row>
    <row r="467" spans="1:40" x14ac:dyDescent="0.2">
      <c r="A467" s="11"/>
      <c r="B467" s="11"/>
      <c r="C467" s="11"/>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row>
    <row r="468" spans="1:40" x14ac:dyDescent="0.2">
      <c r="A468" s="11"/>
      <c r="B468" s="11"/>
      <c r="C468" s="11"/>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row>
    <row r="469" spans="1:40" x14ac:dyDescent="0.2">
      <c r="A469" s="11"/>
      <c r="B469" s="11"/>
      <c r="C469" s="11"/>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row>
    <row r="470" spans="1:40" x14ac:dyDescent="0.2">
      <c r="A470" s="11"/>
      <c r="B470" s="11"/>
      <c r="C470" s="11"/>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row>
    <row r="471" spans="1:40" x14ac:dyDescent="0.2">
      <c r="A471" s="11"/>
      <c r="B471" s="11"/>
      <c r="C471" s="11"/>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row>
    <row r="472" spans="1:40" x14ac:dyDescent="0.2">
      <c r="A472" s="11"/>
      <c r="B472" s="11"/>
      <c r="C472" s="11"/>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row>
    <row r="473" spans="1:40" x14ac:dyDescent="0.2">
      <c r="A473" s="11"/>
      <c r="B473" s="11"/>
      <c r="C473" s="11"/>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row>
    <row r="474" spans="1:40" x14ac:dyDescent="0.2">
      <c r="A474" s="11"/>
      <c r="B474" s="11"/>
      <c r="C474" s="11"/>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row>
    <row r="475" spans="1:40" x14ac:dyDescent="0.2">
      <c r="A475" s="11"/>
      <c r="B475" s="11"/>
      <c r="C475" s="11"/>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row>
    <row r="476" spans="1:40" x14ac:dyDescent="0.2">
      <c r="A476" s="11"/>
      <c r="B476" s="11"/>
      <c r="C476" s="11"/>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row>
    <row r="477" spans="1:40" x14ac:dyDescent="0.2">
      <c r="A477" s="11"/>
      <c r="B477" s="11"/>
      <c r="C477" s="11"/>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row>
    <row r="478" spans="1:40" x14ac:dyDescent="0.2">
      <c r="A478" s="11"/>
      <c r="B478" s="11"/>
      <c r="C478" s="11"/>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row>
    <row r="479" spans="1:40" x14ac:dyDescent="0.2">
      <c r="A479" s="11"/>
      <c r="B479" s="11"/>
      <c r="C479" s="11"/>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row>
    <row r="480" spans="1:40" x14ac:dyDescent="0.2">
      <c r="A480" s="11"/>
      <c r="B480" s="11"/>
      <c r="C480" s="11"/>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row>
    <row r="481" spans="1:40" x14ac:dyDescent="0.2">
      <c r="A481" s="11"/>
      <c r="B481" s="11"/>
      <c r="C481" s="11"/>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row>
    <row r="482" spans="1:40" x14ac:dyDescent="0.2">
      <c r="A482" s="11"/>
      <c r="B482" s="11"/>
      <c r="C482" s="11"/>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row>
    <row r="483" spans="1:40" x14ac:dyDescent="0.2">
      <c r="A483" s="11"/>
      <c r="B483" s="11"/>
      <c r="C483" s="11"/>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row>
    <row r="484" spans="1:40" x14ac:dyDescent="0.2">
      <c r="A484" s="11"/>
      <c r="B484" s="11"/>
      <c r="C484" s="11"/>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row>
    <row r="485" spans="1:40" x14ac:dyDescent="0.2">
      <c r="A485" s="11"/>
      <c r="B485" s="11"/>
      <c r="C485" s="11"/>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row>
    <row r="486" spans="1:40" x14ac:dyDescent="0.2">
      <c r="A486" s="11"/>
      <c r="B486" s="11"/>
      <c r="C486" s="11"/>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row>
    <row r="487" spans="1:40" x14ac:dyDescent="0.2">
      <c r="A487" s="11"/>
      <c r="B487" s="11"/>
      <c r="C487" s="11"/>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row>
    <row r="488" spans="1:40" x14ac:dyDescent="0.2">
      <c r="A488" s="11"/>
      <c r="B488" s="11"/>
      <c r="C488" s="11"/>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row>
    <row r="489" spans="1:40" x14ac:dyDescent="0.2">
      <c r="A489" s="11"/>
      <c r="B489" s="11"/>
      <c r="C489" s="11"/>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row>
    <row r="490" spans="1:40" x14ac:dyDescent="0.2">
      <c r="A490" s="11"/>
      <c r="B490" s="11"/>
      <c r="C490" s="11"/>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row>
    <row r="491" spans="1:40" x14ac:dyDescent="0.2">
      <c r="A491" s="11"/>
      <c r="B491" s="11"/>
      <c r="C491" s="11"/>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row>
    <row r="492" spans="1:40" x14ac:dyDescent="0.2">
      <c r="A492" s="11"/>
      <c r="B492" s="11"/>
      <c r="C492" s="11"/>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row>
    <row r="493" spans="1:40" x14ac:dyDescent="0.2">
      <c r="A493" s="11"/>
      <c r="B493" s="11"/>
      <c r="C493" s="11"/>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row>
    <row r="494" spans="1:40" x14ac:dyDescent="0.2">
      <c r="A494" s="11"/>
      <c r="B494" s="11"/>
      <c r="C494" s="11"/>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row>
    <row r="495" spans="1:40" x14ac:dyDescent="0.2">
      <c r="A495" s="11"/>
      <c r="B495" s="11"/>
      <c r="C495" s="11"/>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row>
    <row r="496" spans="1:40" x14ac:dyDescent="0.2">
      <c r="A496" s="11"/>
      <c r="B496" s="11"/>
      <c r="C496" s="11"/>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row>
    <row r="497" spans="1:40" x14ac:dyDescent="0.2">
      <c r="A497" s="11"/>
      <c r="B497" s="11"/>
      <c r="C497" s="11"/>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row>
    <row r="498" spans="1:40" x14ac:dyDescent="0.2">
      <c r="A498" s="11"/>
      <c r="B498" s="11"/>
      <c r="C498" s="11"/>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row>
    <row r="499" spans="1:40" x14ac:dyDescent="0.2">
      <c r="A499" s="11"/>
      <c r="B499" s="11"/>
      <c r="C499" s="11"/>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row>
    <row r="500" spans="1:40" x14ac:dyDescent="0.2">
      <c r="A500" s="11"/>
      <c r="B500" s="11"/>
      <c r="C500" s="11"/>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row>
    <row r="501" spans="1:40" x14ac:dyDescent="0.2">
      <c r="A501" s="11"/>
      <c r="B501" s="11"/>
      <c r="C501" s="11"/>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row>
    <row r="502" spans="1:40" x14ac:dyDescent="0.2">
      <c r="A502" s="11"/>
      <c r="B502" s="11"/>
      <c r="C502" s="11"/>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row>
    <row r="503" spans="1:40" x14ac:dyDescent="0.2">
      <c r="A503" s="11"/>
      <c r="B503" s="11"/>
      <c r="C503" s="11"/>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row>
    <row r="504" spans="1:40" x14ac:dyDescent="0.2">
      <c r="A504" s="11"/>
      <c r="B504" s="11"/>
      <c r="C504" s="11"/>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row>
    <row r="505" spans="1:40" x14ac:dyDescent="0.2">
      <c r="A505" s="11"/>
      <c r="B505" s="11"/>
      <c r="C505" s="11"/>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row>
    <row r="506" spans="1:40" x14ac:dyDescent="0.2">
      <c r="A506" s="11"/>
      <c r="B506" s="11"/>
      <c r="C506" s="11"/>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row>
    <row r="507" spans="1:40" x14ac:dyDescent="0.2">
      <c r="A507" s="11"/>
      <c r="B507" s="11"/>
      <c r="C507" s="11"/>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row>
    <row r="508" spans="1:40" x14ac:dyDescent="0.2">
      <c r="A508" s="11"/>
      <c r="B508" s="11"/>
      <c r="C508" s="11"/>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row>
    <row r="509" spans="1:40" x14ac:dyDescent="0.2">
      <c r="A509" s="11"/>
      <c r="B509" s="11"/>
      <c r="C509" s="11"/>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row>
    <row r="510" spans="1:40" x14ac:dyDescent="0.2">
      <c r="A510" s="11"/>
      <c r="B510" s="11"/>
      <c r="C510" s="11"/>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row>
    <row r="511" spans="1:40" x14ac:dyDescent="0.2">
      <c r="A511" s="11"/>
      <c r="B511" s="11"/>
      <c r="C511" s="11"/>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row>
    <row r="512" spans="1:40" x14ac:dyDescent="0.2">
      <c r="A512" s="11"/>
      <c r="B512" s="11"/>
      <c r="C512" s="11"/>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row>
    <row r="513" spans="1:40" x14ac:dyDescent="0.2">
      <c r="A513" s="11"/>
      <c r="B513" s="11"/>
      <c r="C513" s="11"/>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row>
    <row r="514" spans="1:40" x14ac:dyDescent="0.2">
      <c r="A514" s="11"/>
      <c r="B514" s="11"/>
      <c r="C514" s="11"/>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row>
    <row r="515" spans="1:40" x14ac:dyDescent="0.2">
      <c r="A515" s="11"/>
      <c r="B515" s="11"/>
      <c r="C515" s="11"/>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row>
    <row r="516" spans="1:40" x14ac:dyDescent="0.2">
      <c r="A516" s="11"/>
      <c r="B516" s="11"/>
      <c r="C516" s="11"/>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row>
    <row r="517" spans="1:40" x14ac:dyDescent="0.2">
      <c r="A517" s="11"/>
      <c r="B517" s="11"/>
      <c r="C517" s="11"/>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row>
    <row r="518" spans="1:40" x14ac:dyDescent="0.2">
      <c r="A518" s="11"/>
      <c r="B518" s="11"/>
      <c r="C518" s="11"/>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row>
    <row r="519" spans="1:40" x14ac:dyDescent="0.2">
      <c r="A519" s="11"/>
      <c r="B519" s="11"/>
      <c r="C519" s="11"/>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row>
    <row r="520" spans="1:40" x14ac:dyDescent="0.2">
      <c r="A520" s="11"/>
      <c r="B520" s="11"/>
      <c r="C520" s="11"/>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row>
    <row r="521" spans="1:40" x14ac:dyDescent="0.2">
      <c r="A521" s="11"/>
      <c r="B521" s="11"/>
      <c r="C521" s="11"/>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row>
    <row r="522" spans="1:40" x14ac:dyDescent="0.2">
      <c r="A522" s="11"/>
      <c r="B522" s="11"/>
      <c r="C522" s="11"/>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row>
    <row r="523" spans="1:40" x14ac:dyDescent="0.2">
      <c r="A523" s="11"/>
      <c r="B523" s="11"/>
      <c r="C523" s="11"/>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row>
    <row r="524" spans="1:40" x14ac:dyDescent="0.2">
      <c r="A524" s="11"/>
      <c r="B524" s="11"/>
      <c r="C524" s="11"/>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row>
    <row r="525" spans="1:40" x14ac:dyDescent="0.2">
      <c r="A525" s="11"/>
      <c r="B525" s="11"/>
      <c r="C525" s="11"/>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row>
    <row r="526" spans="1:40" x14ac:dyDescent="0.2">
      <c r="A526" s="11"/>
      <c r="B526" s="11"/>
      <c r="C526" s="11"/>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row>
    <row r="527" spans="1:40" x14ac:dyDescent="0.2">
      <c r="A527" s="11"/>
      <c r="B527" s="11"/>
      <c r="C527" s="11"/>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row>
    <row r="528" spans="1:40" x14ac:dyDescent="0.2">
      <c r="A528" s="11"/>
      <c r="B528" s="11"/>
      <c r="C528" s="11"/>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row>
    <row r="529" spans="1:40" x14ac:dyDescent="0.2">
      <c r="A529" s="11"/>
      <c r="B529" s="11"/>
      <c r="C529" s="11"/>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row>
    <row r="530" spans="1:40" x14ac:dyDescent="0.2">
      <c r="A530" s="11"/>
      <c r="B530" s="11"/>
      <c r="C530" s="11"/>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row>
    <row r="531" spans="1:40" x14ac:dyDescent="0.2">
      <c r="A531" s="11"/>
      <c r="B531" s="11"/>
      <c r="C531" s="11"/>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row>
    <row r="532" spans="1:40" x14ac:dyDescent="0.2">
      <c r="A532" s="11"/>
      <c r="B532" s="11"/>
      <c r="C532" s="11"/>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row>
    <row r="533" spans="1:40" x14ac:dyDescent="0.2">
      <c r="A533" s="11"/>
      <c r="B533" s="11"/>
      <c r="C533" s="11"/>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row>
    <row r="534" spans="1:40" x14ac:dyDescent="0.2">
      <c r="A534" s="11"/>
      <c r="B534" s="11"/>
      <c r="C534" s="11"/>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row>
    <row r="535" spans="1:40" x14ac:dyDescent="0.2">
      <c r="A535" s="11"/>
      <c r="B535" s="11"/>
      <c r="C535" s="11"/>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row>
    <row r="536" spans="1:40" x14ac:dyDescent="0.2">
      <c r="A536" s="11"/>
      <c r="B536" s="11"/>
      <c r="C536" s="11"/>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row>
    <row r="537" spans="1:40" x14ac:dyDescent="0.2">
      <c r="A537" s="11"/>
      <c r="B537" s="11"/>
      <c r="C537" s="11"/>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row>
    <row r="538" spans="1:40" x14ac:dyDescent="0.2">
      <c r="A538" s="11"/>
      <c r="B538" s="11"/>
      <c r="C538" s="11"/>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row>
    <row r="539" spans="1:40" x14ac:dyDescent="0.2">
      <c r="A539" s="11"/>
      <c r="B539" s="11"/>
      <c r="C539" s="11"/>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row>
    <row r="540" spans="1:40" x14ac:dyDescent="0.2">
      <c r="A540" s="11"/>
      <c r="B540" s="11"/>
      <c r="C540" s="11"/>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row>
    <row r="541" spans="1:40" x14ac:dyDescent="0.2">
      <c r="A541" s="11"/>
      <c r="B541" s="11"/>
      <c r="C541" s="11"/>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row>
    <row r="542" spans="1:40" x14ac:dyDescent="0.2">
      <c r="A542" s="11"/>
      <c r="B542" s="11"/>
      <c r="C542" s="11"/>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row>
    <row r="543" spans="1:40" x14ac:dyDescent="0.2">
      <c r="A543" s="11"/>
      <c r="B543" s="11"/>
      <c r="C543" s="11"/>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row>
    <row r="544" spans="1:40" x14ac:dyDescent="0.2">
      <c r="A544" s="11"/>
      <c r="B544" s="11"/>
      <c r="C544" s="11"/>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row>
    <row r="545" spans="1:40" x14ac:dyDescent="0.2">
      <c r="A545" s="11"/>
      <c r="B545" s="11"/>
      <c r="C545" s="11"/>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row>
    <row r="546" spans="1:40" x14ac:dyDescent="0.2">
      <c r="A546" s="11"/>
      <c r="B546" s="11"/>
      <c r="C546" s="11"/>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row>
    <row r="547" spans="1:40" x14ac:dyDescent="0.2">
      <c r="A547" s="11"/>
      <c r="B547" s="11"/>
      <c r="C547" s="11"/>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row>
    <row r="548" spans="1:40" x14ac:dyDescent="0.2">
      <c r="A548" s="11"/>
      <c r="B548" s="11"/>
      <c r="C548" s="11"/>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row>
    <row r="549" spans="1:40" x14ac:dyDescent="0.2">
      <c r="A549" s="11"/>
      <c r="B549" s="11"/>
      <c r="C549" s="11"/>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row>
    <row r="550" spans="1:40" x14ac:dyDescent="0.2">
      <c r="A550" s="11"/>
      <c r="B550" s="11"/>
      <c r="C550" s="11"/>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row>
    <row r="551" spans="1:40" x14ac:dyDescent="0.2">
      <c r="A551" s="11"/>
      <c r="B551" s="11"/>
      <c r="C551" s="11"/>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row>
    <row r="552" spans="1:40" x14ac:dyDescent="0.2">
      <c r="A552" s="11"/>
      <c r="B552" s="11"/>
      <c r="C552" s="11"/>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row>
    <row r="553" spans="1:40" x14ac:dyDescent="0.2">
      <c r="A553" s="11"/>
      <c r="B553" s="11"/>
      <c r="C553" s="11"/>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row>
    <row r="554" spans="1:40" x14ac:dyDescent="0.2">
      <c r="A554" s="11"/>
      <c r="B554" s="11"/>
      <c r="C554" s="11"/>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row>
    <row r="555" spans="1:40" x14ac:dyDescent="0.2">
      <c r="A555" s="11"/>
      <c r="B555" s="11"/>
      <c r="C555" s="11"/>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row>
    <row r="556" spans="1:40" x14ac:dyDescent="0.2">
      <c r="A556" s="11"/>
      <c r="B556" s="11"/>
      <c r="C556" s="11"/>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row>
    <row r="557" spans="1:40" x14ac:dyDescent="0.2">
      <c r="A557" s="11"/>
      <c r="B557" s="11"/>
      <c r="C557" s="11"/>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row>
    <row r="558" spans="1:40" x14ac:dyDescent="0.2">
      <c r="A558" s="11"/>
      <c r="B558" s="11"/>
      <c r="C558" s="11"/>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row>
    <row r="559" spans="1:40" x14ac:dyDescent="0.2">
      <c r="A559" s="11"/>
      <c r="B559" s="11"/>
      <c r="C559" s="11"/>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row>
    <row r="560" spans="1:40" x14ac:dyDescent="0.2">
      <c r="A560" s="11"/>
      <c r="B560" s="11"/>
      <c r="C560" s="11"/>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row>
    <row r="561" spans="1:40" x14ac:dyDescent="0.2">
      <c r="A561" s="11"/>
      <c r="B561" s="11"/>
      <c r="C561" s="11"/>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row>
    <row r="562" spans="1:40" x14ac:dyDescent="0.2">
      <c r="A562" s="11"/>
      <c r="B562" s="11"/>
      <c r="C562" s="11"/>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row>
    <row r="563" spans="1:40" x14ac:dyDescent="0.2">
      <c r="A563" s="11"/>
      <c r="B563" s="11"/>
      <c r="C563" s="11"/>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row>
    <row r="564" spans="1:40" x14ac:dyDescent="0.2">
      <c r="A564" s="11"/>
      <c r="B564" s="11"/>
      <c r="C564" s="11"/>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row>
    <row r="565" spans="1:40" x14ac:dyDescent="0.2">
      <c r="A565" s="11"/>
      <c r="B565" s="11"/>
      <c r="C565" s="11"/>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row>
    <row r="566" spans="1:40" x14ac:dyDescent="0.2">
      <c r="A566" s="11"/>
      <c r="B566" s="11"/>
      <c r="C566" s="11"/>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row>
    <row r="567" spans="1:40" x14ac:dyDescent="0.2">
      <c r="A567" s="11"/>
      <c r="B567" s="11"/>
      <c r="C567" s="11"/>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row>
    <row r="568" spans="1:40" x14ac:dyDescent="0.2">
      <c r="A568" s="11"/>
      <c r="B568" s="11"/>
      <c r="C568" s="11"/>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row>
    <row r="569" spans="1:40" x14ac:dyDescent="0.2">
      <c r="A569" s="11"/>
      <c r="B569" s="11"/>
      <c r="C569" s="11"/>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row>
    <row r="570" spans="1:40" x14ac:dyDescent="0.2">
      <c r="A570" s="11"/>
      <c r="B570" s="11"/>
      <c r="C570" s="11"/>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row>
    <row r="571" spans="1:40" x14ac:dyDescent="0.2">
      <c r="A571" s="11"/>
      <c r="B571" s="11"/>
      <c r="C571" s="11"/>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row>
    <row r="572" spans="1:40" x14ac:dyDescent="0.2">
      <c r="A572" s="11"/>
      <c r="B572" s="11"/>
      <c r="C572" s="11"/>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row>
    <row r="573" spans="1:40" x14ac:dyDescent="0.2">
      <c r="A573" s="11"/>
      <c r="B573" s="11"/>
      <c r="C573" s="11"/>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row>
    <row r="574" spans="1:40" x14ac:dyDescent="0.2">
      <c r="A574" s="11"/>
      <c r="B574" s="11"/>
      <c r="C574" s="11"/>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row>
    <row r="575" spans="1:40" x14ac:dyDescent="0.2">
      <c r="A575" s="11"/>
      <c r="B575" s="11"/>
      <c r="C575" s="11"/>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row>
    <row r="576" spans="1:40" x14ac:dyDescent="0.2">
      <c r="A576" s="11"/>
      <c r="B576" s="11"/>
      <c r="C576" s="11"/>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row>
    <row r="577" spans="1:40" x14ac:dyDescent="0.2">
      <c r="A577" s="11"/>
      <c r="B577" s="11"/>
      <c r="C577" s="11"/>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row>
    <row r="578" spans="1:40" x14ac:dyDescent="0.2">
      <c r="A578" s="11"/>
      <c r="B578" s="11"/>
      <c r="C578" s="11"/>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row>
    <row r="579" spans="1:40" x14ac:dyDescent="0.2">
      <c r="A579" s="11"/>
      <c r="B579" s="11"/>
      <c r="C579" s="11"/>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row>
    <row r="580" spans="1:40" x14ac:dyDescent="0.2">
      <c r="A580" s="11"/>
      <c r="B580" s="11"/>
      <c r="C580" s="11"/>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row>
    <row r="581" spans="1:40" x14ac:dyDescent="0.2">
      <c r="A581" s="11"/>
      <c r="B581" s="11"/>
      <c r="C581" s="11"/>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row>
    <row r="582" spans="1:40" x14ac:dyDescent="0.2">
      <c r="A582" s="11"/>
      <c r="B582" s="11"/>
      <c r="C582" s="11"/>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row>
    <row r="583" spans="1:40" x14ac:dyDescent="0.2">
      <c r="A583" s="11"/>
      <c r="B583" s="11"/>
      <c r="C583" s="11"/>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row>
    <row r="584" spans="1:40" x14ac:dyDescent="0.2">
      <c r="A584" s="11"/>
      <c r="B584" s="11"/>
      <c r="C584" s="11"/>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row>
    <row r="585" spans="1:40" x14ac:dyDescent="0.2">
      <c r="A585" s="11"/>
      <c r="B585" s="11"/>
      <c r="C585" s="11"/>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row>
    <row r="586" spans="1:40" x14ac:dyDescent="0.2">
      <c r="A586" s="11"/>
      <c r="B586" s="11"/>
      <c r="C586" s="11"/>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row>
    <row r="587" spans="1:40" x14ac:dyDescent="0.2">
      <c r="A587" s="11"/>
      <c r="B587" s="11"/>
      <c r="C587" s="11"/>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row>
    <row r="588" spans="1:40" x14ac:dyDescent="0.2">
      <c r="A588" s="11"/>
      <c r="B588" s="11"/>
      <c r="C588" s="11"/>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row>
    <row r="589" spans="1:40" x14ac:dyDescent="0.2">
      <c r="A589" s="11"/>
      <c r="B589" s="11"/>
      <c r="C589" s="11"/>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row>
    <row r="590" spans="1:40" x14ac:dyDescent="0.2">
      <c r="A590" s="11"/>
      <c r="B590" s="11"/>
      <c r="C590" s="11"/>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row>
    <row r="591" spans="1:40" x14ac:dyDescent="0.2">
      <c r="A591" s="11"/>
      <c r="B591" s="11"/>
      <c r="C591" s="11"/>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row>
    <row r="592" spans="1:40" x14ac:dyDescent="0.2">
      <c r="A592" s="11"/>
      <c r="B592" s="11"/>
      <c r="C592" s="11"/>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row>
    <row r="593" spans="1:40" x14ac:dyDescent="0.2">
      <c r="A593" s="11"/>
      <c r="B593" s="11"/>
      <c r="C593" s="11"/>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row>
    <row r="594" spans="1:40" x14ac:dyDescent="0.2">
      <c r="A594" s="11"/>
      <c r="B594" s="11"/>
      <c r="C594" s="11"/>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row>
    <row r="595" spans="1:40" x14ac:dyDescent="0.2">
      <c r="A595" s="11"/>
      <c r="B595" s="11"/>
      <c r="C595" s="11"/>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row>
    <row r="596" spans="1:40" x14ac:dyDescent="0.2">
      <c r="A596" s="11"/>
      <c r="B596" s="11"/>
      <c r="C596" s="11"/>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row>
    <row r="597" spans="1:40" x14ac:dyDescent="0.2">
      <c r="A597" s="11"/>
      <c r="B597" s="11"/>
      <c r="C597" s="11"/>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row>
    <row r="598" spans="1:40" x14ac:dyDescent="0.2">
      <c r="A598" s="11"/>
      <c r="B598" s="11"/>
      <c r="C598" s="11"/>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row>
    <row r="599" spans="1:40" x14ac:dyDescent="0.2">
      <c r="A599" s="11"/>
      <c r="B599" s="11"/>
      <c r="C599" s="11"/>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row>
    <row r="600" spans="1:40" x14ac:dyDescent="0.2">
      <c r="A600" s="11"/>
      <c r="B600" s="11"/>
      <c r="C600" s="11"/>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row>
    <row r="601" spans="1:40" x14ac:dyDescent="0.2">
      <c r="A601" s="11"/>
      <c r="B601" s="11"/>
      <c r="C601" s="11"/>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row>
    <row r="602" spans="1:40" x14ac:dyDescent="0.2">
      <c r="A602" s="11"/>
      <c r="B602" s="11"/>
      <c r="C602" s="11"/>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row>
    <row r="603" spans="1:40" x14ac:dyDescent="0.2">
      <c r="A603" s="11"/>
      <c r="B603" s="11"/>
      <c r="C603" s="11"/>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row>
    <row r="604" spans="1:40" x14ac:dyDescent="0.2">
      <c r="A604" s="11"/>
      <c r="B604" s="11"/>
      <c r="C604" s="11"/>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row>
    <row r="605" spans="1:40" x14ac:dyDescent="0.2">
      <c r="A605" s="11"/>
      <c r="B605" s="11"/>
      <c r="C605" s="11"/>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row>
    <row r="606" spans="1:40" x14ac:dyDescent="0.2">
      <c r="A606" s="11"/>
      <c r="B606" s="11"/>
      <c r="C606" s="11"/>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row>
    <row r="607" spans="1:40" x14ac:dyDescent="0.2">
      <c r="A607" s="11"/>
      <c r="B607" s="11"/>
      <c r="C607" s="11"/>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row>
    <row r="608" spans="1:40" x14ac:dyDescent="0.2">
      <c r="A608" s="11"/>
      <c r="B608" s="11"/>
      <c r="C608" s="11"/>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row>
    <row r="609" spans="1:40" x14ac:dyDescent="0.2">
      <c r="A609" s="11"/>
      <c r="B609" s="11"/>
      <c r="C609" s="11"/>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row>
    <row r="610" spans="1:40" x14ac:dyDescent="0.2">
      <c r="A610" s="11"/>
      <c r="B610" s="11"/>
      <c r="C610" s="11"/>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row>
    <row r="611" spans="1:40" x14ac:dyDescent="0.2">
      <c r="A611" s="11"/>
      <c r="B611" s="11"/>
      <c r="C611" s="11"/>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row>
    <row r="612" spans="1:40" x14ac:dyDescent="0.2">
      <c r="A612" s="11"/>
      <c r="B612" s="11"/>
      <c r="C612" s="11"/>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row>
    <row r="613" spans="1:40" x14ac:dyDescent="0.2">
      <c r="A613" s="11"/>
      <c r="B613" s="11"/>
      <c r="C613" s="11"/>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row>
    <row r="614" spans="1:40" x14ac:dyDescent="0.2">
      <c r="A614" s="11"/>
      <c r="B614" s="11"/>
      <c r="C614" s="11"/>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row>
    <row r="615" spans="1:40" x14ac:dyDescent="0.2">
      <c r="A615" s="11"/>
      <c r="B615" s="11"/>
      <c r="C615" s="11"/>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row>
    <row r="616" spans="1:40" x14ac:dyDescent="0.2">
      <c r="A616" s="11"/>
      <c r="B616" s="11"/>
      <c r="C616" s="11"/>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row>
    <row r="617" spans="1:40" x14ac:dyDescent="0.2">
      <c r="A617" s="11"/>
      <c r="B617" s="11"/>
      <c r="C617" s="11"/>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row>
    <row r="618" spans="1:40" x14ac:dyDescent="0.2">
      <c r="A618" s="11"/>
      <c r="B618" s="11"/>
      <c r="C618" s="11"/>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row>
    <row r="619" spans="1:40" x14ac:dyDescent="0.2">
      <c r="A619" s="11"/>
      <c r="B619" s="11"/>
      <c r="C619" s="11"/>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row>
    <row r="620" spans="1:40" x14ac:dyDescent="0.2">
      <c r="A620" s="11"/>
      <c r="B620" s="11"/>
      <c r="C620" s="11"/>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row>
    <row r="621" spans="1:40" x14ac:dyDescent="0.2">
      <c r="A621" s="11"/>
      <c r="B621" s="11"/>
      <c r="C621" s="11"/>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row>
    <row r="622" spans="1:40" x14ac:dyDescent="0.2">
      <c r="A622" s="11"/>
      <c r="B622" s="11"/>
      <c r="C622" s="11"/>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row>
    <row r="623" spans="1:40" x14ac:dyDescent="0.2">
      <c r="A623" s="11"/>
      <c r="B623" s="11"/>
      <c r="C623" s="11"/>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row>
    <row r="624" spans="1:40" x14ac:dyDescent="0.2">
      <c r="A624" s="11"/>
      <c r="B624" s="11"/>
      <c r="C624" s="11"/>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row>
    <row r="625" spans="1:40" x14ac:dyDescent="0.2">
      <c r="A625" s="11"/>
      <c r="B625" s="11"/>
      <c r="C625" s="11"/>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row>
    <row r="626" spans="1:40" x14ac:dyDescent="0.2">
      <c r="A626" s="11"/>
      <c r="B626" s="11"/>
      <c r="C626" s="11"/>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row>
    <row r="627" spans="1:40" x14ac:dyDescent="0.2">
      <c r="A627" s="11"/>
      <c r="B627" s="11"/>
      <c r="C627" s="11"/>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row>
    <row r="628" spans="1:40" x14ac:dyDescent="0.2">
      <c r="A628" s="11"/>
      <c r="B628" s="11"/>
      <c r="C628" s="11"/>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row>
    <row r="629" spans="1:40" x14ac:dyDescent="0.2">
      <c r="A629" s="11"/>
      <c r="B629" s="11"/>
      <c r="C629" s="11"/>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row>
    <row r="630" spans="1:40" x14ac:dyDescent="0.2">
      <c r="A630" s="11"/>
      <c r="B630" s="11"/>
      <c r="C630" s="11"/>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row>
    <row r="631" spans="1:40" x14ac:dyDescent="0.2">
      <c r="A631" s="11"/>
      <c r="B631" s="11"/>
      <c r="C631" s="11"/>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row>
    <row r="632" spans="1:40" x14ac:dyDescent="0.2">
      <c r="A632" s="11"/>
      <c r="B632" s="11"/>
      <c r="C632" s="11"/>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row>
    <row r="633" spans="1:40" x14ac:dyDescent="0.2">
      <c r="A633" s="11"/>
      <c r="B633" s="11"/>
      <c r="C633" s="11"/>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row>
    <row r="634" spans="1:40" x14ac:dyDescent="0.2">
      <c r="A634" s="11"/>
      <c r="B634" s="11"/>
      <c r="C634" s="11"/>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row>
    <row r="635" spans="1:40" x14ac:dyDescent="0.2">
      <c r="A635" s="11"/>
      <c r="B635" s="11"/>
      <c r="C635" s="11"/>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row>
    <row r="636" spans="1:40" x14ac:dyDescent="0.2">
      <c r="A636" s="11"/>
      <c r="B636" s="11"/>
      <c r="C636" s="11"/>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row>
    <row r="637" spans="1:40" x14ac:dyDescent="0.2">
      <c r="A637" s="11"/>
      <c r="B637" s="11"/>
      <c r="C637" s="11"/>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row>
    <row r="638" spans="1:40" x14ac:dyDescent="0.2">
      <c r="A638" s="11"/>
      <c r="B638" s="11"/>
      <c r="C638" s="11"/>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row>
    <row r="639" spans="1:40" x14ac:dyDescent="0.2">
      <c r="A639" s="11"/>
      <c r="B639" s="11"/>
      <c r="C639" s="11"/>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row>
    <row r="640" spans="1:40" x14ac:dyDescent="0.2">
      <c r="A640" s="11"/>
      <c r="B640" s="11"/>
      <c r="C640" s="11"/>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row>
    <row r="641" spans="1:40" x14ac:dyDescent="0.2">
      <c r="A641" s="11"/>
      <c r="B641" s="11"/>
      <c r="C641" s="11"/>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row>
    <row r="642" spans="1:40" x14ac:dyDescent="0.2">
      <c r="A642" s="11"/>
      <c r="B642" s="11"/>
      <c r="C642" s="11"/>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row>
    <row r="643" spans="1:40" x14ac:dyDescent="0.2">
      <c r="A643" s="11"/>
      <c r="B643" s="11"/>
      <c r="C643" s="11"/>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row>
    <row r="644" spans="1:40" x14ac:dyDescent="0.2">
      <c r="A644" s="11"/>
      <c r="B644" s="11"/>
      <c r="C644" s="11"/>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row>
    <row r="645" spans="1:40" x14ac:dyDescent="0.2">
      <c r="A645" s="11"/>
      <c r="B645" s="11"/>
      <c r="C645" s="11"/>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row>
    <row r="646" spans="1:40" x14ac:dyDescent="0.2">
      <c r="A646" s="11"/>
      <c r="B646" s="11"/>
      <c r="C646" s="11"/>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row>
    <row r="647" spans="1:40" x14ac:dyDescent="0.2">
      <c r="A647" s="11"/>
      <c r="B647" s="11"/>
      <c r="C647" s="11"/>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row>
    <row r="648" spans="1:40" x14ac:dyDescent="0.2">
      <c r="A648" s="11"/>
      <c r="B648" s="11"/>
      <c r="C648" s="11"/>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row>
    <row r="649" spans="1:40" x14ac:dyDescent="0.2">
      <c r="A649" s="11"/>
      <c r="B649" s="11"/>
      <c r="C649" s="11"/>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row>
    <row r="650" spans="1:40" x14ac:dyDescent="0.2">
      <c r="A650" s="11"/>
      <c r="B650" s="11"/>
      <c r="C650" s="11"/>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row>
    <row r="651" spans="1:40" x14ac:dyDescent="0.2">
      <c r="A651" s="11"/>
      <c r="B651" s="11"/>
      <c r="C651" s="11"/>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row>
    <row r="652" spans="1:40" x14ac:dyDescent="0.2">
      <c r="A652" s="11"/>
      <c r="B652" s="11"/>
      <c r="C652" s="11"/>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row>
    <row r="653" spans="1:40" x14ac:dyDescent="0.2">
      <c r="A653" s="11"/>
      <c r="B653" s="11"/>
      <c r="C653" s="11"/>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row>
    <row r="654" spans="1:40" x14ac:dyDescent="0.2">
      <c r="A654" s="11"/>
      <c r="B654" s="11"/>
      <c r="C654" s="11"/>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row>
    <row r="655" spans="1:40" x14ac:dyDescent="0.2">
      <c r="A655" s="11"/>
      <c r="B655" s="11"/>
      <c r="C655" s="11"/>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row>
    <row r="656" spans="1:40" x14ac:dyDescent="0.2">
      <c r="A656" s="11"/>
      <c r="B656" s="11"/>
      <c r="C656" s="11"/>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row>
    <row r="657" spans="1:40" x14ac:dyDescent="0.2">
      <c r="A657" s="11"/>
      <c r="B657" s="11"/>
      <c r="C657" s="11"/>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row>
    <row r="658" spans="1:40" x14ac:dyDescent="0.2">
      <c r="A658" s="11"/>
      <c r="B658" s="11"/>
      <c r="C658" s="11"/>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row>
    <row r="659" spans="1:40" x14ac:dyDescent="0.2">
      <c r="A659" s="11"/>
      <c r="B659" s="11"/>
      <c r="C659" s="11"/>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row>
    <row r="660" spans="1:40" x14ac:dyDescent="0.2">
      <c r="A660" s="11"/>
      <c r="B660" s="11"/>
      <c r="C660" s="11"/>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row>
    <row r="661" spans="1:40" x14ac:dyDescent="0.2">
      <c r="A661" s="11"/>
      <c r="B661" s="11"/>
      <c r="C661" s="11"/>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row>
    <row r="662" spans="1:40" x14ac:dyDescent="0.2">
      <c r="A662" s="11"/>
      <c r="B662" s="11"/>
      <c r="C662" s="11"/>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row>
    <row r="663" spans="1:40" x14ac:dyDescent="0.2">
      <c r="A663" s="11"/>
      <c r="B663" s="11"/>
      <c r="C663" s="11"/>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row>
    <row r="664" spans="1:40" x14ac:dyDescent="0.2">
      <c r="A664" s="11"/>
      <c r="B664" s="11"/>
      <c r="C664" s="11"/>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row>
    <row r="665" spans="1:40" x14ac:dyDescent="0.2">
      <c r="A665" s="11"/>
      <c r="B665" s="11"/>
      <c r="C665" s="11"/>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row>
    <row r="666" spans="1:40" x14ac:dyDescent="0.2">
      <c r="A666" s="11"/>
      <c r="B666" s="11"/>
      <c r="C666" s="11"/>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row>
    <row r="667" spans="1:40" x14ac:dyDescent="0.2">
      <c r="A667" s="11"/>
      <c r="B667" s="11"/>
      <c r="C667" s="11"/>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row>
    <row r="668" spans="1:40" x14ac:dyDescent="0.2">
      <c r="A668" s="11"/>
      <c r="B668" s="11"/>
      <c r="C668" s="11"/>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row>
    <row r="669" spans="1:40" x14ac:dyDescent="0.2">
      <c r="A669" s="11"/>
      <c r="B669" s="11"/>
      <c r="C669" s="11"/>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row>
    <row r="670" spans="1:40" x14ac:dyDescent="0.2">
      <c r="A670" s="11"/>
      <c r="B670" s="11"/>
      <c r="C670" s="11"/>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row>
    <row r="671" spans="1:40" x14ac:dyDescent="0.2">
      <c r="A671" s="11"/>
      <c r="B671" s="11"/>
      <c r="C671" s="11"/>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row>
    <row r="672" spans="1:40" x14ac:dyDescent="0.2">
      <c r="A672" s="11"/>
      <c r="B672" s="11"/>
      <c r="C672" s="11"/>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row>
    <row r="673" spans="1:40" x14ac:dyDescent="0.2">
      <c r="A673" s="11"/>
      <c r="B673" s="11"/>
      <c r="C673" s="11"/>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row>
    <row r="674" spans="1:40" x14ac:dyDescent="0.2">
      <c r="A674" s="11"/>
      <c r="B674" s="11"/>
      <c r="C674" s="11"/>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row>
    <row r="675" spans="1:40" x14ac:dyDescent="0.2">
      <c r="A675" s="11"/>
      <c r="B675" s="11"/>
      <c r="C675" s="11"/>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row>
    <row r="676" spans="1:40" x14ac:dyDescent="0.2">
      <c r="A676" s="11"/>
      <c r="B676" s="11"/>
      <c r="C676" s="11"/>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row>
    <row r="677" spans="1:40" x14ac:dyDescent="0.2">
      <c r="A677" s="11"/>
      <c r="B677" s="11"/>
      <c r="C677" s="11"/>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row>
    <row r="678" spans="1:40" x14ac:dyDescent="0.2">
      <c r="A678" s="11"/>
      <c r="B678" s="11"/>
      <c r="C678" s="11"/>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row>
    <row r="679" spans="1:40" x14ac:dyDescent="0.2">
      <c r="A679" s="11"/>
      <c r="B679" s="11"/>
      <c r="C679" s="11"/>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row>
    <row r="680" spans="1:40" x14ac:dyDescent="0.2">
      <c r="A680" s="11"/>
      <c r="B680" s="11"/>
      <c r="C680" s="11"/>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row>
    <row r="681" spans="1:40" x14ac:dyDescent="0.2">
      <c r="A681" s="11"/>
      <c r="B681" s="11"/>
      <c r="C681" s="11"/>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row>
    <row r="682" spans="1:40" x14ac:dyDescent="0.2">
      <c r="A682" s="11"/>
      <c r="B682" s="11"/>
      <c r="C682" s="11"/>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row>
    <row r="683" spans="1:40" x14ac:dyDescent="0.2">
      <c r="A683" s="11"/>
      <c r="B683" s="11"/>
      <c r="C683" s="11"/>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row>
    <row r="684" spans="1:40" x14ac:dyDescent="0.2">
      <c r="A684" s="11"/>
      <c r="B684" s="11"/>
      <c r="C684" s="11"/>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row>
    <row r="685" spans="1:40" x14ac:dyDescent="0.2">
      <c r="A685" s="11"/>
      <c r="B685" s="11"/>
      <c r="C685" s="11"/>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row>
    <row r="686" spans="1:40" x14ac:dyDescent="0.2">
      <c r="A686" s="11"/>
      <c r="B686" s="11"/>
      <c r="C686" s="11"/>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row>
    <row r="687" spans="1:40" x14ac:dyDescent="0.2">
      <c r="A687" s="11"/>
      <c r="B687" s="11"/>
      <c r="C687" s="11"/>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row>
    <row r="688" spans="1:40" x14ac:dyDescent="0.2">
      <c r="A688" s="11"/>
      <c r="B688" s="11"/>
      <c r="C688" s="11"/>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row>
    <row r="689" spans="1:40" x14ac:dyDescent="0.2">
      <c r="A689" s="11"/>
      <c r="B689" s="11"/>
      <c r="C689" s="11"/>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row>
    <row r="690" spans="1:40" x14ac:dyDescent="0.2">
      <c r="A690" s="11"/>
      <c r="B690" s="11"/>
      <c r="C690" s="11"/>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row>
    <row r="691" spans="1:40" x14ac:dyDescent="0.2">
      <c r="A691" s="11"/>
      <c r="B691" s="11"/>
      <c r="C691" s="11"/>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row>
    <row r="692" spans="1:40" x14ac:dyDescent="0.2">
      <c r="A692" s="11"/>
      <c r="B692" s="11"/>
      <c r="C692" s="11"/>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row>
    <row r="693" spans="1:40" x14ac:dyDescent="0.2">
      <c r="A693" s="11"/>
      <c r="B693" s="11"/>
      <c r="C693" s="11"/>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row>
    <row r="694" spans="1:40" x14ac:dyDescent="0.2">
      <c r="A694" s="11"/>
      <c r="B694" s="11"/>
      <c r="C694" s="11"/>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row>
    <row r="695" spans="1:40" x14ac:dyDescent="0.2">
      <c r="A695" s="11"/>
      <c r="B695" s="11"/>
      <c r="C695" s="11"/>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row>
    <row r="696" spans="1:40" x14ac:dyDescent="0.2">
      <c r="A696" s="11"/>
      <c r="B696" s="11"/>
      <c r="C696" s="11"/>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row>
    <row r="697" spans="1:40" x14ac:dyDescent="0.2">
      <c r="A697" s="11"/>
      <c r="B697" s="11"/>
      <c r="C697" s="11"/>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row>
    <row r="698" spans="1:40" x14ac:dyDescent="0.2">
      <c r="A698" s="11"/>
      <c r="B698" s="11"/>
      <c r="C698" s="11"/>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row>
    <row r="699" spans="1:40" x14ac:dyDescent="0.2">
      <c r="A699" s="11"/>
      <c r="B699" s="11"/>
      <c r="C699" s="11"/>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row>
    <row r="700" spans="1:40" x14ac:dyDescent="0.2">
      <c r="A700" s="11"/>
      <c r="B700" s="11"/>
      <c r="C700" s="11"/>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row>
    <row r="701" spans="1:40" x14ac:dyDescent="0.2">
      <c r="A701" s="11"/>
      <c r="B701" s="11"/>
      <c r="C701" s="11"/>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row>
    <row r="702" spans="1:40" x14ac:dyDescent="0.2">
      <c r="A702" s="11"/>
      <c r="B702" s="11"/>
      <c r="C702" s="11"/>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row>
    <row r="703" spans="1:40" x14ac:dyDescent="0.2">
      <c r="A703" s="11"/>
      <c r="B703" s="11"/>
      <c r="C703" s="11"/>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row>
    <row r="704" spans="1:40" x14ac:dyDescent="0.2">
      <c r="A704" s="11"/>
      <c r="B704" s="11"/>
      <c r="C704" s="11"/>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row>
    <row r="705" spans="1:40" x14ac:dyDescent="0.2">
      <c r="A705" s="11"/>
      <c r="B705" s="11"/>
      <c r="C705" s="11"/>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row>
    <row r="706" spans="1:40" x14ac:dyDescent="0.2">
      <c r="A706" s="11"/>
      <c r="B706" s="11"/>
      <c r="C706" s="11"/>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row>
    <row r="707" spans="1:40" x14ac:dyDescent="0.2">
      <c r="A707" s="11"/>
      <c r="B707" s="11"/>
      <c r="C707" s="11"/>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row>
    <row r="708" spans="1:40" x14ac:dyDescent="0.2">
      <c r="A708" s="11"/>
      <c r="B708" s="11"/>
      <c r="C708" s="11"/>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row>
    <row r="709" spans="1:40" x14ac:dyDescent="0.2">
      <c r="A709" s="11"/>
      <c r="B709" s="11"/>
      <c r="C709" s="11"/>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row>
    <row r="710" spans="1:40" x14ac:dyDescent="0.2">
      <c r="A710" s="11"/>
      <c r="B710" s="11"/>
      <c r="C710" s="11"/>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row>
    <row r="711" spans="1:40" x14ac:dyDescent="0.2">
      <c r="A711" s="11"/>
      <c r="B711" s="11"/>
      <c r="C711" s="11"/>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row>
    <row r="712" spans="1:40" x14ac:dyDescent="0.2">
      <c r="A712" s="11"/>
      <c r="B712" s="11"/>
      <c r="C712" s="11"/>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row>
    <row r="713" spans="1:40" x14ac:dyDescent="0.2">
      <c r="A713" s="11"/>
      <c r="B713" s="11"/>
      <c r="C713" s="11"/>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row>
    <row r="714" spans="1:40" x14ac:dyDescent="0.2">
      <c r="A714" s="11"/>
      <c r="B714" s="11"/>
      <c r="C714" s="11"/>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row>
    <row r="715" spans="1:40" x14ac:dyDescent="0.2">
      <c r="A715" s="11"/>
      <c r="B715" s="11"/>
      <c r="C715" s="11"/>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row>
    <row r="716" spans="1:40" x14ac:dyDescent="0.2">
      <c r="A716" s="11"/>
      <c r="B716" s="11"/>
      <c r="C716" s="11"/>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row>
    <row r="717" spans="1:40" x14ac:dyDescent="0.2">
      <c r="A717" s="11"/>
      <c r="B717" s="11"/>
      <c r="C717" s="11"/>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row>
    <row r="718" spans="1:40" x14ac:dyDescent="0.2">
      <c r="A718" s="11"/>
      <c r="B718" s="11"/>
      <c r="C718" s="11"/>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row>
    <row r="719" spans="1:40" x14ac:dyDescent="0.2">
      <c r="A719" s="11"/>
      <c r="B719" s="11"/>
      <c r="C719" s="11"/>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row>
    <row r="720" spans="1:40" x14ac:dyDescent="0.2">
      <c r="A720" s="11"/>
      <c r="B720" s="11"/>
      <c r="C720" s="11"/>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row>
    <row r="721" spans="1:40" x14ac:dyDescent="0.2">
      <c r="A721" s="11"/>
      <c r="B721" s="11"/>
      <c r="C721" s="11"/>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row>
    <row r="722" spans="1:40" x14ac:dyDescent="0.2">
      <c r="A722" s="11"/>
      <c r="B722" s="11"/>
      <c r="C722" s="11"/>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row>
    <row r="723" spans="1:40" x14ac:dyDescent="0.2">
      <c r="A723" s="11"/>
      <c r="B723" s="11"/>
      <c r="C723" s="11"/>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row>
    <row r="724" spans="1:40" x14ac:dyDescent="0.2">
      <c r="A724" s="11"/>
      <c r="B724" s="11"/>
      <c r="C724" s="11"/>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row>
    <row r="725" spans="1:40" x14ac:dyDescent="0.2">
      <c r="A725" s="11"/>
      <c r="B725" s="11"/>
      <c r="C725" s="11"/>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row>
    <row r="726" spans="1:40" x14ac:dyDescent="0.2">
      <c r="A726" s="11"/>
      <c r="B726" s="11"/>
      <c r="C726" s="11"/>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row>
    <row r="727" spans="1:40" x14ac:dyDescent="0.2">
      <c r="A727" s="11"/>
      <c r="B727" s="11"/>
      <c r="C727" s="11"/>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row>
    <row r="728" spans="1:40" x14ac:dyDescent="0.2">
      <c r="A728" s="11"/>
      <c r="B728" s="11"/>
      <c r="C728" s="11"/>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row>
    <row r="729" spans="1:40" x14ac:dyDescent="0.2">
      <c r="A729" s="11"/>
      <c r="B729" s="11"/>
      <c r="C729" s="11"/>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row>
    <row r="730" spans="1:40" x14ac:dyDescent="0.2">
      <c r="A730" s="11"/>
      <c r="B730" s="11"/>
      <c r="C730" s="11"/>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row>
    <row r="731" spans="1:40" x14ac:dyDescent="0.2">
      <c r="A731" s="11"/>
      <c r="B731" s="11"/>
      <c r="C731" s="11"/>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row>
    <row r="732" spans="1:40" x14ac:dyDescent="0.2">
      <c r="A732" s="11"/>
      <c r="B732" s="11"/>
      <c r="C732" s="11"/>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row>
    <row r="733" spans="1:40" x14ac:dyDescent="0.2">
      <c r="A733" s="11"/>
      <c r="B733" s="11"/>
      <c r="C733" s="11"/>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row>
    <row r="734" spans="1:40" x14ac:dyDescent="0.2">
      <c r="A734" s="11"/>
      <c r="B734" s="11"/>
      <c r="C734" s="11"/>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row>
    <row r="735" spans="1:40" x14ac:dyDescent="0.2">
      <c r="A735" s="11"/>
      <c r="B735" s="11"/>
      <c r="C735" s="11"/>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row>
    <row r="736" spans="1:40" x14ac:dyDescent="0.2">
      <c r="A736" s="11"/>
      <c r="B736" s="11"/>
      <c r="C736" s="11"/>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row>
    <row r="737" spans="1:40" x14ac:dyDescent="0.2">
      <c r="A737" s="11"/>
      <c r="B737" s="11"/>
      <c r="C737" s="11"/>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row>
    <row r="738" spans="1:40" x14ac:dyDescent="0.2">
      <c r="A738" s="11"/>
      <c r="B738" s="11"/>
      <c r="C738" s="11"/>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row>
    <row r="739" spans="1:40" x14ac:dyDescent="0.2">
      <c r="A739" s="11"/>
      <c r="B739" s="11"/>
      <c r="C739" s="11"/>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row>
    <row r="740" spans="1:40" x14ac:dyDescent="0.2">
      <c r="A740" s="11"/>
      <c r="B740" s="11"/>
      <c r="C740" s="11"/>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row>
    <row r="741" spans="1:40" x14ac:dyDescent="0.2">
      <c r="A741" s="11"/>
      <c r="B741" s="11"/>
      <c r="C741" s="11"/>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row>
    <row r="742" spans="1:40" x14ac:dyDescent="0.2">
      <c r="A742" s="11"/>
      <c r="B742" s="11"/>
      <c r="C742" s="11"/>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row>
    <row r="743" spans="1:40" x14ac:dyDescent="0.2">
      <c r="A743" s="11"/>
      <c r="B743" s="11"/>
      <c r="C743" s="11"/>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row>
    <row r="744" spans="1:40" x14ac:dyDescent="0.2">
      <c r="A744" s="11"/>
      <c r="B744" s="11"/>
      <c r="C744" s="11"/>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row>
    <row r="745" spans="1:40" x14ac:dyDescent="0.2">
      <c r="A745" s="11"/>
      <c r="B745" s="11"/>
      <c r="C745" s="11"/>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row>
    <row r="746" spans="1:40" x14ac:dyDescent="0.2">
      <c r="A746" s="11"/>
      <c r="B746" s="11"/>
      <c r="C746" s="11"/>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row>
    <row r="747" spans="1:40" x14ac:dyDescent="0.2">
      <c r="A747" s="11"/>
      <c r="B747" s="11"/>
      <c r="C747" s="11"/>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row>
    <row r="748" spans="1:40" x14ac:dyDescent="0.2">
      <c r="A748" s="11"/>
      <c r="B748" s="11"/>
      <c r="C748" s="11"/>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row>
    <row r="749" spans="1:40" x14ac:dyDescent="0.2">
      <c r="A749" s="11"/>
      <c r="B749" s="11"/>
      <c r="C749" s="11"/>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row>
    <row r="750" spans="1:40" x14ac:dyDescent="0.2">
      <c r="A750" s="11"/>
      <c r="B750" s="11"/>
      <c r="C750" s="11"/>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row>
    <row r="751" spans="1:40" x14ac:dyDescent="0.2">
      <c r="A751" s="11"/>
      <c r="B751" s="11"/>
      <c r="C751" s="11"/>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row>
    <row r="752" spans="1:40" x14ac:dyDescent="0.2">
      <c r="A752" s="11"/>
      <c r="B752" s="11"/>
      <c r="C752" s="11"/>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row>
    <row r="753" spans="1:40" x14ac:dyDescent="0.2">
      <c r="A753" s="11"/>
      <c r="B753" s="11"/>
      <c r="C753" s="11"/>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row>
    <row r="754" spans="1:40" x14ac:dyDescent="0.2">
      <c r="A754" s="11"/>
      <c r="B754" s="11"/>
      <c r="C754" s="11"/>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row>
    <row r="755" spans="1:40" x14ac:dyDescent="0.2">
      <c r="A755" s="11"/>
      <c r="B755" s="11"/>
      <c r="C755" s="11"/>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row>
    <row r="756" spans="1:40" x14ac:dyDescent="0.2">
      <c r="A756" s="11"/>
      <c r="B756" s="11"/>
      <c r="C756" s="11"/>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row>
    <row r="757" spans="1:40" x14ac:dyDescent="0.2">
      <c r="A757" s="11"/>
      <c r="B757" s="11"/>
      <c r="C757" s="11"/>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row>
    <row r="758" spans="1:40" x14ac:dyDescent="0.2">
      <c r="A758" s="11"/>
      <c r="B758" s="11"/>
      <c r="C758" s="11"/>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row>
    <row r="759" spans="1:40" x14ac:dyDescent="0.2">
      <c r="A759" s="11"/>
      <c r="B759" s="11"/>
      <c r="C759" s="11"/>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row>
    <row r="760" spans="1:40" x14ac:dyDescent="0.2">
      <c r="A760" s="11"/>
      <c r="B760" s="11"/>
      <c r="C760" s="11"/>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row>
    <row r="761" spans="1:40" x14ac:dyDescent="0.2">
      <c r="A761" s="11"/>
      <c r="B761" s="11"/>
      <c r="C761" s="11"/>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row>
  </sheetData>
  <customSheetViews>
    <customSheetView guid="{C0220A25-DFD1-467E-A2DC-214EE73FA540}" scale="85" showPageBreaks="1" printArea="1" showRuler="0">
      <selection activeCell="D37" sqref="D37"/>
      <colBreaks count="1" manualBreakCount="1">
        <brk id="13" min="1" max="44" man="1"/>
      </colBreaks>
      <pageMargins left="0" right="0" top="0" bottom="0" header="0" footer="0"/>
      <pageSetup scale="57" orientation="landscape" r:id="rId1"/>
      <headerFooter alignWithMargins="0">
        <oddHeader>&amp;C
&amp;R&amp;12Alberta utilities Commission Decision: 2008-014
Ancillary Services - Article 11 Negotiated settlement
Effective: February 12, 2008</oddHeader>
      </headerFooter>
    </customSheetView>
  </customSheetViews>
  <mergeCells count="7">
    <mergeCell ref="A40:G40"/>
    <mergeCell ref="A9:C9"/>
    <mergeCell ref="A11:C11"/>
    <mergeCell ref="D9:E9"/>
    <mergeCell ref="D10:E10"/>
    <mergeCell ref="D11:E11"/>
    <mergeCell ref="A10:C10"/>
  </mergeCells>
  <phoneticPr fontId="2" type="noConversion"/>
  <pageMargins left="0.5" right="0.5" top="0.75" bottom="0.75" header="0.25" footer="0.5"/>
  <pageSetup scale="24" orientation="landscape" r:id="rId2"/>
  <headerFooter alignWithMargins="0">
    <oddHeader xml:space="preserve">&amp;C
</oddHeader>
    <oddFooter>&amp;CPage &amp;P of &amp;N</oddFooter>
  </headerFooter>
  <colBreaks count="1" manualBreakCount="1">
    <brk id="27" max="36" man="1"/>
  </col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35235E1D959D45B79520F7BFC0CD02" ma:contentTypeVersion="14" ma:contentTypeDescription="Create a new document." ma:contentTypeScope="" ma:versionID="4bb753947f80de702958e97bc1a49998">
  <xsd:schema xmlns:xsd="http://www.w3.org/2001/XMLSchema" xmlns:xs="http://www.w3.org/2001/XMLSchema" xmlns:p="http://schemas.microsoft.com/office/2006/metadata/properties" xmlns:ns2="45f17e79-edf8-41b9-9007-15377f36dcc4" xmlns:ns3="29bc7e40-279d-4dfc-abdf-518564b9b310" xmlns:ns4="2129cd6e-ec2c-43df-8573-72d1c1e82fde" targetNamespace="http://schemas.microsoft.com/office/2006/metadata/properties" ma:root="true" ma:fieldsID="6c1823e9c323a61fd99fb038d7428cc4" ns2:_="" ns3:_="" ns4:_="">
    <xsd:import namespace="45f17e79-edf8-41b9-9007-15377f36dcc4"/>
    <xsd:import namespace="29bc7e40-279d-4dfc-abdf-518564b9b310"/>
    <xsd:import namespace="2129cd6e-ec2c-43df-8573-72d1c1e82fde"/>
    <xsd:element name="properties">
      <xsd:complexType>
        <xsd:sequence>
          <xsd:element name="documentManagement">
            <xsd:complexType>
              <xsd:all>
                <xsd:element ref="ns2:_dlc_DocId" minOccurs="0"/>
                <xsd:element ref="ns2:_dlc_DocIdUrl" minOccurs="0"/>
                <xsd:element ref="ns2:_dlc_DocIdPersistId" minOccurs="0"/>
                <xsd:element ref="ns3:Critical_x0020_Document" minOccurs="0"/>
                <xsd:element ref="ns3:bd57a86fc74b4b7c9f2476bb6068d691" minOccurs="0"/>
                <xsd:element ref="ns3:TaxCatchAll" minOccurs="0"/>
                <xsd:element ref="ns3:b46a122a75ae4ef494736491f1526a63"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f17e79-edf8-41b9-9007-15377f36dcc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bc7e40-279d-4dfc-abdf-518564b9b310" elementFormDefault="qualified">
    <xsd:import namespace="http://schemas.microsoft.com/office/2006/documentManagement/types"/>
    <xsd:import namespace="http://schemas.microsoft.com/office/infopath/2007/PartnerControls"/>
    <xsd:element name="Critical_x0020_Document" ma:index="11" nillable="true" ma:displayName="Critical Document" ma:default="1" ma:internalName="Critical_x0020_Document">
      <xsd:simpleType>
        <xsd:restriction base="dms:Boolean"/>
      </xsd:simpleType>
    </xsd:element>
    <xsd:element name="bd57a86fc74b4b7c9f2476bb6068d691" ma:index="13" ma:taxonomy="true" ma:internalName="bd57a86fc74b4b7c9f2476bb6068d691" ma:taxonomyFieldName="Facility" ma:displayName="Facility" ma:default="2;#Valleyview|4358d499-54a0-41a7-9142-a255632f5840" ma:fieldId="{bd57a86f-c74b-4b7c-9f24-76bb6068d691}" ma:sspId="1b220bcf-1d34-4c50-b401-375abd67e75a" ma:termSetId="013745c9-abae-4386-80a1-c700ede5d7d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9351e4cf-2623-4108-aab4-29c79c8c3430}" ma:internalName="TaxCatchAll" ma:showField="CatchAllData" ma:web="45f17e79-edf8-41b9-9007-15377f36dcc4">
      <xsd:complexType>
        <xsd:complexContent>
          <xsd:extension base="dms:MultiChoiceLookup">
            <xsd:sequence>
              <xsd:element name="Value" type="dms:Lookup" maxOccurs="unbounded" minOccurs="0" nillable="true"/>
            </xsd:sequence>
          </xsd:extension>
        </xsd:complexContent>
      </xsd:complexType>
    </xsd:element>
    <xsd:element name="b46a122a75ae4ef494736491f1526a63" ma:index="16" ma:taxonomy="true" ma:internalName="b46a122a75ae4ef494736491f1526a63" ma:taxonomyFieldName="Functional_x0020_Group" ma:displayName="Functional Group" ma:default="3;#Accounting and Finance|b146bf35-637b-4872-a765-d12d2267ed95" ma:fieldId="{b46a122a-75ae-4ef4-9473-6491f1526a63}" ma:sspId="1b220bcf-1d34-4c50-b401-375abd67e75a" ma:termSetId="0b8fdafb-1bd2-4db3-8ea3-058e0201618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29cd6e-ec2c-43df-8573-72d1c1e82fd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A63C871-403C-4773-A9DA-0111665415DB}">
  <ds:schemaRefs>
    <ds:schemaRef ds:uri="http://schemas.microsoft.com/sharepoint/events"/>
  </ds:schemaRefs>
</ds:datastoreItem>
</file>

<file path=customXml/itemProps2.xml><?xml version="1.0" encoding="utf-8"?>
<ds:datastoreItem xmlns:ds="http://schemas.openxmlformats.org/officeDocument/2006/customXml" ds:itemID="{07BE4FD1-4644-4621-B539-8F4FACB77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f17e79-edf8-41b9-9007-15377f36dcc4"/>
    <ds:schemaRef ds:uri="29bc7e40-279d-4dfc-abdf-518564b9b310"/>
    <ds:schemaRef ds:uri="2129cd6e-ec2c-43df-8573-72d1c1e82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E3D86-017D-494D-A955-BCF44C3510EC}">
  <ds:schemaRefs>
    <ds:schemaRef ds:uri="http://schemas.microsoft.com/sharepoint/v3/contenttype/forms"/>
  </ds:schemaRefs>
</ds:datastoreItem>
</file>

<file path=customXml/itemProps4.xml><?xml version="1.0" encoding="utf-8"?>
<ds:datastoreItem xmlns:ds="http://schemas.openxmlformats.org/officeDocument/2006/customXml" ds:itemID="{2B3E082D-3271-4553-ACC4-E93F547145BA}">
  <ds:schemaRefs>
    <ds:schemaRef ds:uri="http://schemas.microsoft.com/office/2006/metadata/longProperties"/>
  </ds:schemaRefs>
</ds:datastoreItem>
</file>

<file path=docMetadata/LabelInfo.xml><?xml version="1.0" encoding="utf-8"?>
<clbl:labelList xmlns:clbl="http://schemas.microsoft.com/office/2020/mipLabelMetadata">
  <clbl:label id="{854f2212-fe43-4578-b841-38c95b77cb60}"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Total Compensation</vt:lpstr>
      <vt:lpstr>Variable Cost Calculation</vt:lpstr>
      <vt:lpstr>'Total Compensation'!Print_Area</vt:lpstr>
      <vt:lpstr>'Variable Cost Calculation'!Print_Area</vt:lpstr>
    </vt:vector>
  </TitlesOfParts>
  <Manager/>
  <Company>AESO - Alberta Electric System Operators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Vinson Or</dc:creator>
  <cp:keywords/>
  <dc:description/>
  <cp:lastModifiedBy>Vinson Or</cp:lastModifiedBy>
  <cp:revision/>
  <dcterms:created xsi:type="dcterms:W3CDTF">2008-01-15T17:57:17Z</dcterms:created>
  <dcterms:modified xsi:type="dcterms:W3CDTF">2024-08-07T21:25:46Z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d57a86fc74b4b7c9f2476bb6068d691">
    <vt:lpwstr>Valleyview|4358d499-54a0-41a7-9142-a255632f5840</vt:lpwstr>
  </property>
  <property fmtid="{D5CDD505-2E9C-101B-9397-08002B2CF9AE}" pid="3" name="b46a122a75ae4ef494736491f1526a63">
    <vt:lpwstr>Accounting and Finance|b146bf35-637b-4872-a765-d12d2267ed95</vt:lpwstr>
  </property>
  <property fmtid="{D5CDD505-2E9C-101B-9397-08002B2CF9AE}" pid="4" name="TaxCatchAll">
    <vt:lpwstr>2;#Valleyview|4358d499-54a0-41a7-9142-a255632f5840;#3;#Accounting and Finance|b146bf35-637b-4872-a765-d12d2267ed95</vt:lpwstr>
  </property>
  <property fmtid="{D5CDD505-2E9C-101B-9397-08002B2CF9AE}" pid="5" name="_dlc_DocId">
    <vt:lpwstr>FINVVOA-167921216-3477</vt:lpwstr>
  </property>
  <property fmtid="{D5CDD505-2E9C-101B-9397-08002B2CF9AE}" pid="6" name="_dlc_DocIdItemGuid">
    <vt:lpwstr>24416c31-7dd9-4ee8-9dc1-d9a4a9d49767</vt:lpwstr>
  </property>
  <property fmtid="{D5CDD505-2E9C-101B-9397-08002B2CF9AE}" pid="7" name="_dlc_DocIdUrl">
    <vt:lpwstr>https://heartlandgeneration.sharepoint.com/sites/VVOA/_layouts/15/DocIdRedir.aspx?ID=FINVVOA-167921216-3477, FINVVOA-167921216-3477</vt:lpwstr>
  </property>
  <property fmtid="{D5CDD505-2E9C-101B-9397-08002B2CF9AE}" pid="8" name="Facility">
    <vt:lpwstr>2;#Valleyview|4358d499-54a0-41a7-9142-a255632f5840</vt:lpwstr>
  </property>
  <property fmtid="{D5CDD505-2E9C-101B-9397-08002B2CF9AE}" pid="9" name="Functional Group">
    <vt:lpwstr>3;#Accounting and Finance|b146bf35-637b-4872-a765-d12d2267ed95</vt:lpwstr>
  </property>
  <property fmtid="{D5CDD505-2E9C-101B-9397-08002B2CF9AE}" pid="10" name="Critical Document">
    <vt:lpwstr>1</vt:lpwstr>
  </property>
  <property fmtid="{D5CDD505-2E9C-101B-9397-08002B2CF9AE}" pid="11" name="MSIP_Label_854f2212-fe43-4578-b841-38c95b77cb60_Enabled">
    <vt:lpwstr>true</vt:lpwstr>
  </property>
  <property fmtid="{D5CDD505-2E9C-101B-9397-08002B2CF9AE}" pid="12" name="MSIP_Label_854f2212-fe43-4578-b841-38c95b77cb60_SetDate">
    <vt:lpwstr>2024-07-18T19:20:51Z</vt:lpwstr>
  </property>
  <property fmtid="{D5CDD505-2E9C-101B-9397-08002B2CF9AE}" pid="13" name="MSIP_Label_854f2212-fe43-4578-b841-38c95b77cb60_Method">
    <vt:lpwstr>Standard</vt:lpwstr>
  </property>
  <property fmtid="{D5CDD505-2E9C-101B-9397-08002B2CF9AE}" pid="14" name="MSIP_Label_854f2212-fe43-4578-b841-38c95b77cb60_Name">
    <vt:lpwstr>AESO Internal Protected Document</vt:lpwstr>
  </property>
  <property fmtid="{D5CDD505-2E9C-101B-9397-08002B2CF9AE}" pid="15" name="MSIP_Label_854f2212-fe43-4578-b841-38c95b77cb60_SiteId">
    <vt:lpwstr>9869aa0d-ebba-4f8c-9399-7dff7665b1d1</vt:lpwstr>
  </property>
  <property fmtid="{D5CDD505-2E9C-101B-9397-08002B2CF9AE}" pid="16" name="MSIP_Label_854f2212-fe43-4578-b841-38c95b77cb60_ActionId">
    <vt:lpwstr>8af391cf-84c9-47fb-a8e6-5e81ed896714</vt:lpwstr>
  </property>
  <property fmtid="{D5CDD505-2E9C-101B-9397-08002B2CF9AE}" pid="17" name="MSIP_Label_854f2212-fe43-4578-b841-38c95b77cb60_ContentBits">
    <vt:lpwstr>0</vt:lpwstr>
  </property>
</Properties>
</file>