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hird Period\"/>
    </mc:Choice>
  </mc:AlternateContent>
  <xr:revisionPtr revIDLastSave="0" documentId="8_{5065D82D-C92C-4ED4-8211-D92C85B15C3D}"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Tables'!$B$1:$B$304</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7" i="1" l="1"/>
  <c r="D137" i="1" s="1"/>
  <c r="BA137" i="1"/>
  <c r="BB137" i="1"/>
  <c r="BC137" i="1"/>
  <c r="BD137" i="1"/>
  <c r="BE137" i="1"/>
  <c r="BF137" i="1"/>
  <c r="BG137" i="1"/>
  <c r="BH137" i="1"/>
  <c r="BI137" i="1"/>
  <c r="BJ137" i="1"/>
  <c r="BK137" i="1"/>
  <c r="BL137" i="1"/>
  <c r="C138" i="1"/>
  <c r="BO138" i="1" s="1"/>
  <c r="BA138" i="1"/>
  <c r="BB138" i="1"/>
  <c r="BC138" i="1"/>
  <c r="BD138" i="1"/>
  <c r="BE138" i="1"/>
  <c r="BF138" i="1"/>
  <c r="BG138" i="1"/>
  <c r="BH138" i="1"/>
  <c r="BI138" i="1"/>
  <c r="BJ138" i="1"/>
  <c r="BK138" i="1"/>
  <c r="BL138" i="1"/>
  <c r="C139" i="1"/>
  <c r="BO139" i="1" s="1"/>
  <c r="BA139" i="1"/>
  <c r="BB139" i="1"/>
  <c r="BC139" i="1"/>
  <c r="BD139" i="1"/>
  <c r="BE139" i="1"/>
  <c r="BF139" i="1"/>
  <c r="BG139" i="1"/>
  <c r="BH139" i="1"/>
  <c r="BI139" i="1"/>
  <c r="BJ139" i="1"/>
  <c r="BK139" i="1"/>
  <c r="BL139" i="1"/>
  <c r="C140" i="1"/>
  <c r="BM140" i="1" s="1"/>
  <c r="BA140" i="1"/>
  <c r="BB140" i="1"/>
  <c r="BC140" i="1"/>
  <c r="BD140" i="1"/>
  <c r="BE140" i="1"/>
  <c r="BF140" i="1"/>
  <c r="BG140" i="1"/>
  <c r="BH140" i="1"/>
  <c r="BI140" i="1"/>
  <c r="BJ140" i="1"/>
  <c r="BK140" i="1"/>
  <c r="BL140" i="1"/>
  <c r="BS137" i="1" l="1"/>
  <c r="BW137" i="1"/>
  <c r="BO137" i="1"/>
  <c r="BU137" i="1"/>
  <c r="BQ137" i="1"/>
  <c r="BM137" i="1"/>
  <c r="BS140" i="1"/>
  <c r="BU138" i="1"/>
  <c r="BQ138" i="1"/>
  <c r="BM138" i="1"/>
  <c r="BX137" i="1"/>
  <c r="BV137" i="1"/>
  <c r="BT137" i="1"/>
  <c r="BR137" i="1"/>
  <c r="BP137" i="1"/>
  <c r="BN137" i="1"/>
  <c r="BW138" i="1"/>
  <c r="BS138" i="1"/>
  <c r="BW140" i="1"/>
  <c r="BO140" i="1"/>
  <c r="BS139" i="1"/>
  <c r="BU140" i="1"/>
  <c r="BQ140" i="1"/>
  <c r="BW139" i="1"/>
  <c r="D140" i="1"/>
  <c r="BN140" i="1"/>
  <c r="BP140" i="1"/>
  <c r="BR140" i="1"/>
  <c r="BT140" i="1"/>
  <c r="BV140" i="1"/>
  <c r="BX140" i="1"/>
  <c r="D139" i="1"/>
  <c r="BN139" i="1"/>
  <c r="BP139" i="1"/>
  <c r="BR139" i="1"/>
  <c r="BT139" i="1"/>
  <c r="BV139" i="1"/>
  <c r="BX139" i="1"/>
  <c r="BU139" i="1"/>
  <c r="BQ139" i="1"/>
  <c r="BM139" i="1"/>
  <c r="D138" i="1"/>
  <c r="BN138" i="1"/>
  <c r="BP138" i="1"/>
  <c r="BR138" i="1"/>
  <c r="BT138" i="1"/>
  <c r="BV138" i="1"/>
  <c r="BX138" i="1"/>
  <c r="D30" i="4"/>
  <c r="BY30" i="4"/>
  <c r="BZ30" i="4"/>
  <c r="CA30" i="4"/>
  <c r="CB30" i="4"/>
  <c r="CC30" i="4"/>
  <c r="CD30" i="4"/>
  <c r="CE30" i="4"/>
  <c r="CF30" i="4"/>
  <c r="CG30" i="4"/>
  <c r="CH30" i="4"/>
  <c r="CI30" i="4"/>
  <c r="CJ30" i="4"/>
  <c r="CK30" i="4"/>
  <c r="CW30" i="4" s="1"/>
  <c r="DI30" i="4" s="1"/>
  <c r="CL30" i="4"/>
  <c r="CX30" i="4" s="1"/>
  <c r="DJ30" i="4" s="1"/>
  <c r="DV30" i="4" s="1"/>
  <c r="EH30" i="4" s="1"/>
  <c r="CM30" i="4"/>
  <c r="CY30" i="4" s="1"/>
  <c r="DK30" i="4" s="1"/>
  <c r="DW30" i="4" s="1"/>
  <c r="EI30" i="4" s="1"/>
  <c r="CN30" i="4"/>
  <c r="CZ30" i="4" s="1"/>
  <c r="DL30" i="4" s="1"/>
  <c r="DX30" i="4" s="1"/>
  <c r="EJ30" i="4" s="1"/>
  <c r="CO30" i="4"/>
  <c r="CP30" i="4"/>
  <c r="DB30" i="4" s="1"/>
  <c r="DN30" i="4" s="1"/>
  <c r="CQ30" i="4"/>
  <c r="DC30" i="4" s="1"/>
  <c r="DO30" i="4" s="1"/>
  <c r="CR30" i="4"/>
  <c r="DD30" i="4" s="1"/>
  <c r="DP30" i="4" s="1"/>
  <c r="EB30" i="4" s="1"/>
  <c r="EN30" i="4" s="1"/>
  <c r="CS30" i="4"/>
  <c r="DE30" i="4" s="1"/>
  <c r="DQ30" i="4" s="1"/>
  <c r="CT30" i="4"/>
  <c r="DF30" i="4" s="1"/>
  <c r="DR30" i="4" s="1"/>
  <c r="ED30" i="4" s="1"/>
  <c r="EP30" i="4" s="1"/>
  <c r="CU30" i="4"/>
  <c r="DG30" i="4" s="1"/>
  <c r="DS30" i="4" s="1"/>
  <c r="EE30" i="4" s="1"/>
  <c r="EQ30" i="4" s="1"/>
  <c r="CV30" i="4"/>
  <c r="DH30" i="4" s="1"/>
  <c r="DT30" i="4" s="1"/>
  <c r="EF30" i="4" s="1"/>
  <c r="ER30" i="4" s="1"/>
  <c r="DA30" i="4"/>
  <c r="DM30" i="4" s="1"/>
  <c r="DY30" i="4" s="1"/>
  <c r="EK30" i="4" s="1"/>
  <c r="D31" i="4"/>
  <c r="BY31" i="4"/>
  <c r="BZ31" i="4"/>
  <c r="CA31" i="4"/>
  <c r="CB31" i="4"/>
  <c r="CC31" i="4"/>
  <c r="CD31" i="4"/>
  <c r="CE31" i="4"/>
  <c r="CF31" i="4"/>
  <c r="CG31" i="4"/>
  <c r="CH31" i="4"/>
  <c r="CI31" i="4"/>
  <c r="CJ31" i="4"/>
  <c r="CK31" i="4"/>
  <c r="CW31" i="4" s="1"/>
  <c r="DI31" i="4" s="1"/>
  <c r="DU31" i="4" s="1"/>
  <c r="EG31" i="4" s="1"/>
  <c r="CL31" i="4"/>
  <c r="CX31" i="4" s="1"/>
  <c r="DJ31" i="4" s="1"/>
  <c r="CM31" i="4"/>
  <c r="CY31" i="4" s="1"/>
  <c r="DK31" i="4" s="1"/>
  <c r="DW31" i="4" s="1"/>
  <c r="EI31" i="4" s="1"/>
  <c r="CN31" i="4"/>
  <c r="CZ31" i="4" s="1"/>
  <c r="DL31" i="4" s="1"/>
  <c r="CO31" i="4"/>
  <c r="DA31" i="4" s="1"/>
  <c r="DM31" i="4" s="1"/>
  <c r="CP31" i="4"/>
  <c r="DB31" i="4" s="1"/>
  <c r="DN31" i="4" s="1"/>
  <c r="CQ31" i="4"/>
  <c r="DC31" i="4" s="1"/>
  <c r="DO31" i="4" s="1"/>
  <c r="CR31" i="4"/>
  <c r="DD31" i="4" s="1"/>
  <c r="DP31" i="4" s="1"/>
  <c r="EB31" i="4" s="1"/>
  <c r="EN31" i="4" s="1"/>
  <c r="CS31" i="4"/>
  <c r="DE31" i="4" s="1"/>
  <c r="DQ31" i="4" s="1"/>
  <c r="EC31" i="4" s="1"/>
  <c r="EO31" i="4" s="1"/>
  <c r="CT31" i="4"/>
  <c r="DF31" i="4" s="1"/>
  <c r="DR31" i="4" s="1"/>
  <c r="ED31" i="4" s="1"/>
  <c r="EP31" i="4" s="1"/>
  <c r="CU31" i="4"/>
  <c r="DG31" i="4" s="1"/>
  <c r="DS31" i="4" s="1"/>
  <c r="EE31" i="4" s="1"/>
  <c r="EQ31" i="4" s="1"/>
  <c r="CV31" i="4"/>
  <c r="DH31" i="4" s="1"/>
  <c r="DT31" i="4" s="1"/>
  <c r="D32" i="4"/>
  <c r="BY32" i="4"/>
  <c r="BZ32" i="4"/>
  <c r="CA32" i="4"/>
  <c r="CB32" i="4"/>
  <c r="CC32" i="4"/>
  <c r="CD32" i="4"/>
  <c r="CE32" i="4"/>
  <c r="CF32" i="4"/>
  <c r="CG32" i="4"/>
  <c r="CH32" i="4"/>
  <c r="CI32" i="4"/>
  <c r="CJ32" i="4"/>
  <c r="CK32" i="4"/>
  <c r="CW32" i="4" s="1"/>
  <c r="DI32" i="4" s="1"/>
  <c r="DU32" i="4" s="1"/>
  <c r="EG32" i="4" s="1"/>
  <c r="CL32" i="4"/>
  <c r="CX32" i="4" s="1"/>
  <c r="DJ32" i="4" s="1"/>
  <c r="DV32" i="4" s="1"/>
  <c r="EH32" i="4" s="1"/>
  <c r="CM32" i="4"/>
  <c r="CY32" i="4" s="1"/>
  <c r="DK32" i="4" s="1"/>
  <c r="CN32" i="4"/>
  <c r="CZ32" i="4" s="1"/>
  <c r="DL32" i="4" s="1"/>
  <c r="CO32" i="4"/>
  <c r="DA32" i="4" s="1"/>
  <c r="DM32" i="4" s="1"/>
  <c r="CP32" i="4"/>
  <c r="DB32" i="4" s="1"/>
  <c r="DN32" i="4" s="1"/>
  <c r="CQ32" i="4"/>
  <c r="DC32" i="4" s="1"/>
  <c r="DO32" i="4" s="1"/>
  <c r="EA32" i="4" s="1"/>
  <c r="EM32" i="4" s="1"/>
  <c r="CR32" i="4"/>
  <c r="DD32" i="4" s="1"/>
  <c r="DP32" i="4" s="1"/>
  <c r="EB32" i="4" s="1"/>
  <c r="EN32" i="4" s="1"/>
  <c r="CS32" i="4"/>
  <c r="DE32" i="4" s="1"/>
  <c r="DQ32" i="4" s="1"/>
  <c r="EC32" i="4" s="1"/>
  <c r="EO32" i="4" s="1"/>
  <c r="CT32" i="4"/>
  <c r="DF32" i="4" s="1"/>
  <c r="DR32" i="4" s="1"/>
  <c r="ED32" i="4" s="1"/>
  <c r="EP32" i="4" s="1"/>
  <c r="CU32" i="4"/>
  <c r="DG32" i="4" s="1"/>
  <c r="DS32" i="4" s="1"/>
  <c r="CV32" i="4"/>
  <c r="DH32" i="4" s="1"/>
  <c r="DT32" i="4" s="1"/>
  <c r="D33" i="4"/>
  <c r="BY33" i="4"/>
  <c r="BZ33" i="4"/>
  <c r="CA33" i="4"/>
  <c r="CB33" i="4"/>
  <c r="CC33" i="4"/>
  <c r="CD33" i="4"/>
  <c r="CE33" i="4"/>
  <c r="CF33" i="4"/>
  <c r="CG33" i="4"/>
  <c r="CH33" i="4"/>
  <c r="CI33" i="4"/>
  <c r="CJ33" i="4"/>
  <c r="CK33" i="4"/>
  <c r="CW33" i="4" s="1"/>
  <c r="DI33" i="4" s="1"/>
  <c r="CL33" i="4"/>
  <c r="CX33" i="4" s="1"/>
  <c r="DJ33" i="4" s="1"/>
  <c r="CM33" i="4"/>
  <c r="CY33" i="4" s="1"/>
  <c r="DK33" i="4" s="1"/>
  <c r="CN33" i="4"/>
  <c r="CZ33" i="4" s="1"/>
  <c r="DL33" i="4" s="1"/>
  <c r="CO33" i="4"/>
  <c r="DA33" i="4" s="1"/>
  <c r="DM33" i="4" s="1"/>
  <c r="DY33" i="4" s="1"/>
  <c r="EK33" i="4" s="1"/>
  <c r="CP33" i="4"/>
  <c r="DB33" i="4" s="1"/>
  <c r="DN33" i="4" s="1"/>
  <c r="DZ33" i="4" s="1"/>
  <c r="EL33" i="4" s="1"/>
  <c r="CQ33" i="4"/>
  <c r="DC33" i="4" s="1"/>
  <c r="DO33" i="4" s="1"/>
  <c r="EA33" i="4" s="1"/>
  <c r="EM33" i="4" s="1"/>
  <c r="CR33" i="4"/>
  <c r="DD33" i="4" s="1"/>
  <c r="DP33" i="4" s="1"/>
  <c r="EB33" i="4" s="1"/>
  <c r="EN33" i="4" s="1"/>
  <c r="CS33" i="4"/>
  <c r="DE33" i="4" s="1"/>
  <c r="DQ33" i="4" s="1"/>
  <c r="CT33" i="4"/>
  <c r="DF33" i="4" s="1"/>
  <c r="DR33" i="4" s="1"/>
  <c r="CU33" i="4"/>
  <c r="DG33" i="4" s="1"/>
  <c r="DS33" i="4" s="1"/>
  <c r="CV33" i="4"/>
  <c r="DH33" i="4" s="1"/>
  <c r="DT33" i="4" s="1"/>
  <c r="D34" i="4"/>
  <c r="BY34" i="4"/>
  <c r="BZ34" i="4"/>
  <c r="CA34" i="4"/>
  <c r="CB34" i="4"/>
  <c r="CC34" i="4"/>
  <c r="CD34" i="4"/>
  <c r="CE34" i="4"/>
  <c r="CF34" i="4"/>
  <c r="CG34" i="4"/>
  <c r="CH34" i="4"/>
  <c r="CI34" i="4"/>
  <c r="CJ34" i="4"/>
  <c r="CK34" i="4"/>
  <c r="CW34" i="4" s="1"/>
  <c r="DI34" i="4" s="1"/>
  <c r="CL34" i="4"/>
  <c r="CX34" i="4" s="1"/>
  <c r="DJ34" i="4" s="1"/>
  <c r="CM34" i="4"/>
  <c r="CY34" i="4" s="1"/>
  <c r="DK34" i="4" s="1"/>
  <c r="DW34" i="4" s="1"/>
  <c r="EI34" i="4" s="1"/>
  <c r="CN34" i="4"/>
  <c r="CZ34" i="4" s="1"/>
  <c r="DL34" i="4" s="1"/>
  <c r="DX34" i="4" s="1"/>
  <c r="EJ34" i="4" s="1"/>
  <c r="CO34" i="4"/>
  <c r="DA34" i="4" s="1"/>
  <c r="DM34" i="4" s="1"/>
  <c r="DY34" i="4" s="1"/>
  <c r="EK34" i="4" s="1"/>
  <c r="CP34" i="4"/>
  <c r="DB34" i="4" s="1"/>
  <c r="DN34" i="4" s="1"/>
  <c r="DZ34" i="4" s="1"/>
  <c r="EL34" i="4" s="1"/>
  <c r="CQ34" i="4"/>
  <c r="DC34" i="4" s="1"/>
  <c r="DO34" i="4" s="1"/>
  <c r="CR34" i="4"/>
  <c r="DD34" i="4" s="1"/>
  <c r="DP34" i="4" s="1"/>
  <c r="CS34" i="4"/>
  <c r="DE34" i="4" s="1"/>
  <c r="DQ34" i="4" s="1"/>
  <c r="CT34" i="4"/>
  <c r="DF34" i="4" s="1"/>
  <c r="DR34" i="4" s="1"/>
  <c r="CU34" i="4"/>
  <c r="DG34" i="4" s="1"/>
  <c r="DS34" i="4" s="1"/>
  <c r="EE34" i="4" s="1"/>
  <c r="EQ34" i="4" s="1"/>
  <c r="CV34" i="4"/>
  <c r="DH34" i="4" s="1"/>
  <c r="DT34" i="4" s="1"/>
  <c r="EF34" i="4" s="1"/>
  <c r="ER34" i="4" s="1"/>
  <c r="D35" i="4"/>
  <c r="BY35" i="4"/>
  <c r="BZ35" i="4"/>
  <c r="CA35" i="4"/>
  <c r="CB35" i="4"/>
  <c r="CC35" i="4"/>
  <c r="CD35" i="4"/>
  <c r="CE35" i="4"/>
  <c r="CF35" i="4"/>
  <c r="CG35" i="4"/>
  <c r="CH35" i="4"/>
  <c r="CI35" i="4"/>
  <c r="CJ35" i="4"/>
  <c r="CK35" i="4"/>
  <c r="CW35" i="4" s="1"/>
  <c r="DI35" i="4" s="1"/>
  <c r="CL35" i="4"/>
  <c r="CX35" i="4" s="1"/>
  <c r="DJ35" i="4" s="1"/>
  <c r="DV35" i="4" s="1"/>
  <c r="EH35" i="4" s="1"/>
  <c r="CM35" i="4"/>
  <c r="CY35" i="4" s="1"/>
  <c r="DK35" i="4" s="1"/>
  <c r="DW35" i="4" s="1"/>
  <c r="EI35" i="4" s="1"/>
  <c r="CN35" i="4"/>
  <c r="CZ35" i="4" s="1"/>
  <c r="DL35" i="4" s="1"/>
  <c r="DX35" i="4" s="1"/>
  <c r="EJ35" i="4" s="1"/>
  <c r="CO35" i="4"/>
  <c r="DA35" i="4" s="1"/>
  <c r="DM35" i="4" s="1"/>
  <c r="DY35" i="4" s="1"/>
  <c r="EK35" i="4" s="1"/>
  <c r="CP35" i="4"/>
  <c r="DB35" i="4" s="1"/>
  <c r="DN35" i="4" s="1"/>
  <c r="CQ35" i="4"/>
  <c r="DC35" i="4" s="1"/>
  <c r="DO35" i="4" s="1"/>
  <c r="CR35" i="4"/>
  <c r="DD35" i="4" s="1"/>
  <c r="DP35" i="4" s="1"/>
  <c r="CS35" i="4"/>
  <c r="DE35" i="4" s="1"/>
  <c r="DQ35" i="4" s="1"/>
  <c r="CT35" i="4"/>
  <c r="DF35" i="4" s="1"/>
  <c r="DR35" i="4" s="1"/>
  <c r="ED35" i="4" s="1"/>
  <c r="EP35" i="4" s="1"/>
  <c r="CU35" i="4"/>
  <c r="DG35" i="4" s="1"/>
  <c r="DS35" i="4" s="1"/>
  <c r="EE35" i="4" s="1"/>
  <c r="EQ35" i="4" s="1"/>
  <c r="CV35" i="4"/>
  <c r="DH35" i="4" s="1"/>
  <c r="DT35" i="4" s="1"/>
  <c r="EF35" i="4" s="1"/>
  <c r="ER35" i="4" s="1"/>
  <c r="D36" i="4"/>
  <c r="BY36" i="4"/>
  <c r="BZ36" i="4"/>
  <c r="CA36" i="4"/>
  <c r="CB36" i="4"/>
  <c r="CC36" i="4"/>
  <c r="CD36" i="4"/>
  <c r="CE36" i="4"/>
  <c r="CF36" i="4"/>
  <c r="CG36" i="4"/>
  <c r="CH36" i="4"/>
  <c r="CI36" i="4"/>
  <c r="CJ36" i="4"/>
  <c r="CK36" i="4"/>
  <c r="CW36" i="4" s="1"/>
  <c r="DI36" i="4" s="1"/>
  <c r="DU36" i="4" s="1"/>
  <c r="EG36" i="4" s="1"/>
  <c r="CL36" i="4"/>
  <c r="CX36" i="4" s="1"/>
  <c r="DJ36" i="4" s="1"/>
  <c r="DV36" i="4" s="1"/>
  <c r="EH36" i="4" s="1"/>
  <c r="CM36" i="4"/>
  <c r="CY36" i="4" s="1"/>
  <c r="DK36" i="4" s="1"/>
  <c r="CN36" i="4"/>
  <c r="CZ36" i="4" s="1"/>
  <c r="DL36" i="4" s="1"/>
  <c r="CO36" i="4"/>
  <c r="DA36" i="4" s="1"/>
  <c r="DM36" i="4" s="1"/>
  <c r="CP36" i="4"/>
  <c r="DB36" i="4" s="1"/>
  <c r="DN36" i="4" s="1"/>
  <c r="CQ36" i="4"/>
  <c r="DC36" i="4" s="1"/>
  <c r="DO36" i="4" s="1"/>
  <c r="EA36" i="4" s="1"/>
  <c r="EM36" i="4" s="1"/>
  <c r="CR36" i="4"/>
  <c r="DD36" i="4" s="1"/>
  <c r="DP36" i="4" s="1"/>
  <c r="EB36" i="4" s="1"/>
  <c r="EN36" i="4" s="1"/>
  <c r="CS36" i="4"/>
  <c r="DE36" i="4" s="1"/>
  <c r="DQ36" i="4" s="1"/>
  <c r="EC36" i="4" s="1"/>
  <c r="EO36" i="4" s="1"/>
  <c r="CT36" i="4"/>
  <c r="DF36" i="4" s="1"/>
  <c r="DR36" i="4" s="1"/>
  <c r="ED36" i="4" s="1"/>
  <c r="EP36" i="4" s="1"/>
  <c r="CU36" i="4"/>
  <c r="DG36" i="4" s="1"/>
  <c r="DS36" i="4" s="1"/>
  <c r="CV36" i="4"/>
  <c r="DH36" i="4" s="1"/>
  <c r="DT36" i="4" s="1"/>
  <c r="D37" i="4"/>
  <c r="BY37" i="4"/>
  <c r="BZ37" i="4"/>
  <c r="CA37" i="4"/>
  <c r="CB37" i="4"/>
  <c r="CC37" i="4"/>
  <c r="CD37" i="4"/>
  <c r="CE37" i="4"/>
  <c r="CF37" i="4"/>
  <c r="CG37" i="4"/>
  <c r="CH37" i="4"/>
  <c r="CI37" i="4"/>
  <c r="CJ37" i="4"/>
  <c r="CK37" i="4"/>
  <c r="CW37" i="4" s="1"/>
  <c r="DI37" i="4" s="1"/>
  <c r="DU37" i="4" s="1"/>
  <c r="EG37" i="4" s="1"/>
  <c r="CL37" i="4"/>
  <c r="CX37" i="4" s="1"/>
  <c r="DJ37" i="4" s="1"/>
  <c r="CM37" i="4"/>
  <c r="CY37" i="4" s="1"/>
  <c r="DK37" i="4" s="1"/>
  <c r="CN37" i="4"/>
  <c r="CZ37" i="4" s="1"/>
  <c r="DL37" i="4" s="1"/>
  <c r="CO37" i="4"/>
  <c r="DA37" i="4" s="1"/>
  <c r="DM37" i="4" s="1"/>
  <c r="CP37" i="4"/>
  <c r="DB37" i="4" s="1"/>
  <c r="DN37" i="4" s="1"/>
  <c r="DZ37" i="4" s="1"/>
  <c r="EL37" i="4" s="1"/>
  <c r="CQ37" i="4"/>
  <c r="DC37" i="4" s="1"/>
  <c r="DO37" i="4" s="1"/>
  <c r="EA37" i="4" s="1"/>
  <c r="EM37" i="4" s="1"/>
  <c r="CR37" i="4"/>
  <c r="DD37" i="4" s="1"/>
  <c r="DP37" i="4" s="1"/>
  <c r="EB37" i="4" s="1"/>
  <c r="EN37" i="4" s="1"/>
  <c r="CS37" i="4"/>
  <c r="DE37" i="4" s="1"/>
  <c r="DQ37" i="4" s="1"/>
  <c r="EC37" i="4" s="1"/>
  <c r="EO37" i="4" s="1"/>
  <c r="CT37" i="4"/>
  <c r="DF37" i="4" s="1"/>
  <c r="DR37" i="4" s="1"/>
  <c r="CU37" i="4"/>
  <c r="DG37" i="4" s="1"/>
  <c r="DS37" i="4" s="1"/>
  <c r="CV37" i="4"/>
  <c r="DH37" i="4" s="1"/>
  <c r="DT37" i="4" s="1"/>
  <c r="D23" i="4"/>
  <c r="BY23" i="4"/>
  <c r="BZ23" i="4"/>
  <c r="CA23" i="4"/>
  <c r="CB23" i="4"/>
  <c r="CC23" i="4"/>
  <c r="CD23" i="4"/>
  <c r="CE23" i="4"/>
  <c r="CF23" i="4"/>
  <c r="CG23" i="4"/>
  <c r="CH23" i="4"/>
  <c r="CI23" i="4"/>
  <c r="CJ23" i="4"/>
  <c r="CK23" i="4"/>
  <c r="CW23" i="4" s="1"/>
  <c r="DI23" i="4" s="1"/>
  <c r="DU23" i="4" s="1"/>
  <c r="EG23" i="4" s="1"/>
  <c r="CL23" i="4"/>
  <c r="CX23" i="4" s="1"/>
  <c r="DJ23" i="4" s="1"/>
  <c r="DV23" i="4" s="1"/>
  <c r="EH23" i="4" s="1"/>
  <c r="CM23" i="4"/>
  <c r="CY23" i="4" s="1"/>
  <c r="DK23" i="4" s="1"/>
  <c r="DW23" i="4" s="1"/>
  <c r="EI23" i="4" s="1"/>
  <c r="CN23" i="4"/>
  <c r="CZ23" i="4" s="1"/>
  <c r="DL23" i="4" s="1"/>
  <c r="DX23" i="4" s="1"/>
  <c r="EJ23" i="4" s="1"/>
  <c r="CO23" i="4"/>
  <c r="DA23" i="4" s="1"/>
  <c r="DM23" i="4" s="1"/>
  <c r="DY23" i="4" s="1"/>
  <c r="EK23" i="4" s="1"/>
  <c r="CP23" i="4"/>
  <c r="DB23" i="4" s="1"/>
  <c r="DN23" i="4" s="1"/>
  <c r="DZ23" i="4" s="1"/>
  <c r="EL23" i="4" s="1"/>
  <c r="CQ23" i="4"/>
  <c r="DC23" i="4" s="1"/>
  <c r="DO23" i="4" s="1"/>
  <c r="EA23" i="4" s="1"/>
  <c r="EM23" i="4" s="1"/>
  <c r="CR23" i="4"/>
  <c r="DD23" i="4" s="1"/>
  <c r="DP23" i="4" s="1"/>
  <c r="EB23" i="4" s="1"/>
  <c r="EN23" i="4" s="1"/>
  <c r="CS23" i="4"/>
  <c r="DE23" i="4" s="1"/>
  <c r="DQ23" i="4" s="1"/>
  <c r="CT23" i="4"/>
  <c r="DF23" i="4" s="1"/>
  <c r="DR23" i="4" s="1"/>
  <c r="ED23" i="4" s="1"/>
  <c r="EP23" i="4" s="1"/>
  <c r="CU23" i="4"/>
  <c r="DG23" i="4" s="1"/>
  <c r="DS23" i="4" s="1"/>
  <c r="EE23" i="4" s="1"/>
  <c r="EQ23" i="4" s="1"/>
  <c r="CV23" i="4"/>
  <c r="DH23" i="4" s="1"/>
  <c r="DT23" i="4" s="1"/>
  <c r="EF23" i="4" s="1"/>
  <c r="ER23" i="4" s="1"/>
  <c r="D24" i="4"/>
  <c r="BY24" i="4"/>
  <c r="BZ24" i="4"/>
  <c r="CA24" i="4"/>
  <c r="CB24" i="4"/>
  <c r="CC24" i="4"/>
  <c r="CD24" i="4"/>
  <c r="CE24" i="4"/>
  <c r="CF24" i="4"/>
  <c r="CG24" i="4"/>
  <c r="CH24" i="4"/>
  <c r="CI24" i="4"/>
  <c r="CJ24" i="4"/>
  <c r="CK24" i="4"/>
  <c r="CW24" i="4" s="1"/>
  <c r="DI24" i="4" s="1"/>
  <c r="DU24" i="4" s="1"/>
  <c r="EG24" i="4" s="1"/>
  <c r="CL24" i="4"/>
  <c r="CX24" i="4" s="1"/>
  <c r="DJ24" i="4" s="1"/>
  <c r="DV24" i="4" s="1"/>
  <c r="EH24" i="4" s="1"/>
  <c r="CM24" i="4"/>
  <c r="CY24" i="4" s="1"/>
  <c r="DK24" i="4" s="1"/>
  <c r="CN24" i="4"/>
  <c r="CZ24" i="4" s="1"/>
  <c r="DL24" i="4" s="1"/>
  <c r="CO24" i="4"/>
  <c r="DA24" i="4" s="1"/>
  <c r="DM24" i="4" s="1"/>
  <c r="CP24" i="4"/>
  <c r="DB24" i="4" s="1"/>
  <c r="DN24" i="4" s="1"/>
  <c r="CQ24" i="4"/>
  <c r="DC24" i="4" s="1"/>
  <c r="DO24" i="4" s="1"/>
  <c r="EA24" i="4" s="1"/>
  <c r="EM24" i="4" s="1"/>
  <c r="CR24" i="4"/>
  <c r="DD24" i="4" s="1"/>
  <c r="DP24" i="4" s="1"/>
  <c r="EB24" i="4" s="1"/>
  <c r="EN24" i="4" s="1"/>
  <c r="CS24" i="4"/>
  <c r="DE24" i="4" s="1"/>
  <c r="DQ24" i="4" s="1"/>
  <c r="EC24" i="4" s="1"/>
  <c r="EO24" i="4" s="1"/>
  <c r="CT24" i="4"/>
  <c r="DF24" i="4" s="1"/>
  <c r="DR24" i="4" s="1"/>
  <c r="ED24" i="4" s="1"/>
  <c r="EP24" i="4" s="1"/>
  <c r="CU24" i="4"/>
  <c r="DG24" i="4" s="1"/>
  <c r="DS24" i="4" s="1"/>
  <c r="CV24" i="4"/>
  <c r="DH24" i="4" s="1"/>
  <c r="DT24" i="4" s="1"/>
  <c r="D25" i="4"/>
  <c r="BY25" i="4"/>
  <c r="BZ25" i="4"/>
  <c r="CA25" i="4"/>
  <c r="CB25" i="4"/>
  <c r="CC25" i="4"/>
  <c r="CD25" i="4"/>
  <c r="CE25" i="4"/>
  <c r="CF25" i="4"/>
  <c r="CG25" i="4"/>
  <c r="CH25" i="4"/>
  <c r="CI25" i="4"/>
  <c r="CJ25" i="4"/>
  <c r="CK25" i="4"/>
  <c r="CW25" i="4" s="1"/>
  <c r="DI25" i="4" s="1"/>
  <c r="DU25" i="4" s="1"/>
  <c r="EG25" i="4" s="1"/>
  <c r="CL25" i="4"/>
  <c r="CX25" i="4" s="1"/>
  <c r="DJ25" i="4" s="1"/>
  <c r="DV25" i="4" s="1"/>
  <c r="EH25" i="4" s="1"/>
  <c r="CM25" i="4"/>
  <c r="CY25" i="4" s="1"/>
  <c r="DK25" i="4" s="1"/>
  <c r="DW25" i="4" s="1"/>
  <c r="EI25" i="4" s="1"/>
  <c r="CN25" i="4"/>
  <c r="CZ25" i="4" s="1"/>
  <c r="DL25" i="4" s="1"/>
  <c r="CO25" i="4"/>
  <c r="DA25" i="4" s="1"/>
  <c r="DM25" i="4" s="1"/>
  <c r="CP25" i="4"/>
  <c r="DB25" i="4" s="1"/>
  <c r="DN25" i="4" s="1"/>
  <c r="CQ25" i="4"/>
  <c r="DC25" i="4" s="1"/>
  <c r="DO25" i="4" s="1"/>
  <c r="CR25" i="4"/>
  <c r="DD25" i="4" s="1"/>
  <c r="DP25" i="4" s="1"/>
  <c r="EB25" i="4" s="1"/>
  <c r="EN25" i="4" s="1"/>
  <c r="CS25" i="4"/>
  <c r="DE25" i="4" s="1"/>
  <c r="DQ25" i="4" s="1"/>
  <c r="EC25" i="4" s="1"/>
  <c r="EO25" i="4" s="1"/>
  <c r="CT25" i="4"/>
  <c r="DF25" i="4" s="1"/>
  <c r="DR25" i="4" s="1"/>
  <c r="ED25" i="4" s="1"/>
  <c r="EP25" i="4" s="1"/>
  <c r="CU25" i="4"/>
  <c r="DG25" i="4" s="1"/>
  <c r="DS25" i="4" s="1"/>
  <c r="CV25" i="4"/>
  <c r="DH25" i="4" s="1"/>
  <c r="DT25" i="4" s="1"/>
  <c r="D10" i="4"/>
  <c r="BY10" i="4"/>
  <c r="BZ10" i="4"/>
  <c r="CA10" i="4"/>
  <c r="CB10" i="4"/>
  <c r="CC10" i="4"/>
  <c r="CD10" i="4"/>
  <c r="CE10" i="4"/>
  <c r="CF10" i="4"/>
  <c r="CG10" i="4"/>
  <c r="CH10" i="4"/>
  <c r="CI10" i="4"/>
  <c r="CJ10" i="4"/>
  <c r="CK10" i="4"/>
  <c r="CW10" i="4" s="1"/>
  <c r="DI10" i="4" s="1"/>
  <c r="DU10" i="4" s="1"/>
  <c r="EG10" i="4" s="1"/>
  <c r="CL10" i="4"/>
  <c r="CX10" i="4" s="1"/>
  <c r="DJ10" i="4" s="1"/>
  <c r="DV10" i="4" s="1"/>
  <c r="EH10" i="4" s="1"/>
  <c r="CM10" i="4"/>
  <c r="CY10" i="4" s="1"/>
  <c r="DK10" i="4" s="1"/>
  <c r="CN10" i="4"/>
  <c r="CZ10" i="4" s="1"/>
  <c r="DL10" i="4" s="1"/>
  <c r="CO10" i="4"/>
  <c r="DA10" i="4" s="1"/>
  <c r="DM10" i="4" s="1"/>
  <c r="DY10" i="4" s="1"/>
  <c r="EK10" i="4" s="1"/>
  <c r="CP10" i="4"/>
  <c r="DB10" i="4" s="1"/>
  <c r="DN10" i="4" s="1"/>
  <c r="CQ10" i="4"/>
  <c r="DC10" i="4" s="1"/>
  <c r="DO10" i="4" s="1"/>
  <c r="EA10" i="4" s="1"/>
  <c r="EM10" i="4" s="1"/>
  <c r="CR10" i="4"/>
  <c r="DD10" i="4" s="1"/>
  <c r="DP10" i="4" s="1"/>
  <c r="EB10" i="4" s="1"/>
  <c r="EN10" i="4" s="1"/>
  <c r="CS10" i="4"/>
  <c r="DE10" i="4" s="1"/>
  <c r="DQ10" i="4" s="1"/>
  <c r="EC10" i="4" s="1"/>
  <c r="EO10" i="4" s="1"/>
  <c r="CT10" i="4"/>
  <c r="DF10" i="4" s="1"/>
  <c r="DR10" i="4" s="1"/>
  <c r="ED10" i="4" s="1"/>
  <c r="EP10" i="4" s="1"/>
  <c r="CU10" i="4"/>
  <c r="DG10" i="4" s="1"/>
  <c r="DS10" i="4" s="1"/>
  <c r="CV10" i="4"/>
  <c r="DH10" i="4" s="1"/>
  <c r="DT10" i="4" s="1"/>
  <c r="D11" i="4"/>
  <c r="BY11" i="4"/>
  <c r="BZ11" i="4"/>
  <c r="CA11" i="4"/>
  <c r="CB11" i="4"/>
  <c r="CC11" i="4"/>
  <c r="CD11" i="4"/>
  <c r="CE11" i="4"/>
  <c r="CF11" i="4"/>
  <c r="CG11" i="4"/>
  <c r="CH11" i="4"/>
  <c r="CI11" i="4"/>
  <c r="CJ11" i="4"/>
  <c r="CK11" i="4"/>
  <c r="CW11" i="4" s="1"/>
  <c r="DI11" i="4" s="1"/>
  <c r="CL11" i="4"/>
  <c r="CX11" i="4" s="1"/>
  <c r="DJ11" i="4" s="1"/>
  <c r="CM11" i="4"/>
  <c r="CY11" i="4" s="1"/>
  <c r="DK11" i="4" s="1"/>
  <c r="DW11" i="4" s="1"/>
  <c r="EI11" i="4" s="1"/>
  <c r="CN11" i="4"/>
  <c r="CZ11" i="4" s="1"/>
  <c r="DL11" i="4" s="1"/>
  <c r="CO11" i="4"/>
  <c r="DA11" i="4" s="1"/>
  <c r="DM11" i="4" s="1"/>
  <c r="DY11" i="4" s="1"/>
  <c r="EK11" i="4" s="1"/>
  <c r="CP11" i="4"/>
  <c r="DB11" i="4" s="1"/>
  <c r="DN11" i="4" s="1"/>
  <c r="DZ11" i="4" s="1"/>
  <c r="EL11" i="4" s="1"/>
  <c r="CQ11" i="4"/>
  <c r="DC11" i="4" s="1"/>
  <c r="DO11" i="4" s="1"/>
  <c r="EA11" i="4" s="1"/>
  <c r="EM11" i="4" s="1"/>
  <c r="CR11" i="4"/>
  <c r="DD11" i="4" s="1"/>
  <c r="DP11" i="4" s="1"/>
  <c r="EB11" i="4" s="1"/>
  <c r="EN11" i="4" s="1"/>
  <c r="CS11" i="4"/>
  <c r="DE11" i="4" s="1"/>
  <c r="DQ11" i="4" s="1"/>
  <c r="CT11" i="4"/>
  <c r="DF11" i="4" s="1"/>
  <c r="DR11" i="4" s="1"/>
  <c r="CU11" i="4"/>
  <c r="DG11" i="4" s="1"/>
  <c r="DS11" i="4" s="1"/>
  <c r="EE11" i="4" s="1"/>
  <c r="EQ11" i="4" s="1"/>
  <c r="CV11" i="4"/>
  <c r="DH11" i="4" s="1"/>
  <c r="DT11" i="4" s="1"/>
  <c r="D12" i="4"/>
  <c r="BY12" i="4"/>
  <c r="BZ12" i="4"/>
  <c r="CA12" i="4"/>
  <c r="CB12" i="4"/>
  <c r="CC12" i="4"/>
  <c r="CD12" i="4"/>
  <c r="CE12" i="4"/>
  <c r="CF12" i="4"/>
  <c r="CG12" i="4"/>
  <c r="CH12" i="4"/>
  <c r="CI12" i="4"/>
  <c r="CJ12" i="4"/>
  <c r="CK12" i="4"/>
  <c r="CW12" i="4" s="1"/>
  <c r="DI12" i="4" s="1"/>
  <c r="DU12" i="4" s="1"/>
  <c r="EG12" i="4" s="1"/>
  <c r="CL12" i="4"/>
  <c r="CX12" i="4" s="1"/>
  <c r="DJ12" i="4" s="1"/>
  <c r="CM12" i="4"/>
  <c r="CY12" i="4" s="1"/>
  <c r="DK12" i="4" s="1"/>
  <c r="DW12" i="4" s="1"/>
  <c r="EI12" i="4" s="1"/>
  <c r="CN12" i="4"/>
  <c r="CZ12" i="4" s="1"/>
  <c r="DL12" i="4" s="1"/>
  <c r="DX12" i="4" s="1"/>
  <c r="EJ12" i="4" s="1"/>
  <c r="CO12" i="4"/>
  <c r="DA12" i="4" s="1"/>
  <c r="DM12" i="4" s="1"/>
  <c r="DY12" i="4" s="1"/>
  <c r="EK12" i="4" s="1"/>
  <c r="CP12" i="4"/>
  <c r="DB12" i="4" s="1"/>
  <c r="DN12" i="4" s="1"/>
  <c r="DZ12" i="4" s="1"/>
  <c r="EL12" i="4" s="1"/>
  <c r="CQ12" i="4"/>
  <c r="DC12" i="4" s="1"/>
  <c r="DO12" i="4" s="1"/>
  <c r="CR12" i="4"/>
  <c r="DD12" i="4" s="1"/>
  <c r="DP12" i="4" s="1"/>
  <c r="CS12" i="4"/>
  <c r="DE12" i="4" s="1"/>
  <c r="DQ12" i="4" s="1"/>
  <c r="EC12" i="4" s="1"/>
  <c r="EO12" i="4" s="1"/>
  <c r="CT12" i="4"/>
  <c r="DF12" i="4" s="1"/>
  <c r="DR12" i="4" s="1"/>
  <c r="CU12" i="4"/>
  <c r="DG12" i="4" s="1"/>
  <c r="DS12" i="4" s="1"/>
  <c r="EE12" i="4" s="1"/>
  <c r="EQ12" i="4" s="1"/>
  <c r="CV12" i="4"/>
  <c r="DH12" i="4" s="1"/>
  <c r="DT12" i="4" s="1"/>
  <c r="EF12" i="4" s="1"/>
  <c r="ER12" i="4" s="1"/>
  <c r="ED12" i="4" l="1"/>
  <c r="EP12" i="4" s="1"/>
  <c r="DV12" i="4"/>
  <c r="EH12" i="4" s="1"/>
  <c r="EF11" i="4"/>
  <c r="ER11" i="4" s="1"/>
  <c r="DX11" i="4"/>
  <c r="EJ11" i="4" s="1"/>
  <c r="DZ10" i="4"/>
  <c r="EL10" i="4" s="1"/>
  <c r="EB12" i="4"/>
  <c r="EN12" i="4" s="1"/>
  <c r="ED11" i="4"/>
  <c r="EP11" i="4" s="1"/>
  <c r="DV11" i="4"/>
  <c r="EH11" i="4" s="1"/>
  <c r="EF10" i="4"/>
  <c r="ER10" i="4" s="1"/>
  <c r="DX10" i="4"/>
  <c r="EJ10" i="4" s="1"/>
  <c r="EA12" i="4"/>
  <c r="EM12" i="4" s="1"/>
  <c r="EC11" i="4"/>
  <c r="EO11" i="4" s="1"/>
  <c r="DU11" i="4"/>
  <c r="EG11" i="4" s="1"/>
  <c r="EE10" i="4"/>
  <c r="EQ10" i="4" s="1"/>
  <c r="DW10" i="4"/>
  <c r="EI10" i="4" s="1"/>
  <c r="DY37" i="4"/>
  <c r="EK37" i="4" s="1"/>
  <c r="DZ36" i="4"/>
  <c r="EL36" i="4" s="1"/>
  <c r="EC35" i="4"/>
  <c r="EO35" i="4" s="1"/>
  <c r="DU35" i="4"/>
  <c r="EG35" i="4" s="1"/>
  <c r="ED34" i="4"/>
  <c r="EP34" i="4" s="1"/>
  <c r="DV34" i="4"/>
  <c r="EH34" i="4" s="1"/>
  <c r="EF33" i="4"/>
  <c r="ER33" i="4" s="1"/>
  <c r="DX33" i="4"/>
  <c r="EJ33" i="4" s="1"/>
  <c r="DZ32" i="4"/>
  <c r="EL32" i="4" s="1"/>
  <c r="EA31" i="4"/>
  <c r="EM31" i="4" s="1"/>
  <c r="EC30" i="4"/>
  <c r="EO30" i="4" s="1"/>
  <c r="DU30" i="4"/>
  <c r="EG30" i="4" s="1"/>
  <c r="EF37" i="4"/>
  <c r="ER37" i="4" s="1"/>
  <c r="DX37" i="4"/>
  <c r="EJ37" i="4" s="1"/>
  <c r="DY36" i="4"/>
  <c r="EK36" i="4" s="1"/>
  <c r="EB35" i="4"/>
  <c r="EN35" i="4" s="1"/>
  <c r="EC34" i="4"/>
  <c r="EO34" i="4" s="1"/>
  <c r="DU34" i="4"/>
  <c r="EG34" i="4" s="1"/>
  <c r="EE33" i="4"/>
  <c r="EQ33" i="4" s="1"/>
  <c r="DW33" i="4"/>
  <c r="EI33" i="4" s="1"/>
  <c r="DY32" i="4"/>
  <c r="EK32" i="4" s="1"/>
  <c r="DZ31" i="4"/>
  <c r="EL31" i="4" s="1"/>
  <c r="EE37" i="4"/>
  <c r="EQ37" i="4" s="1"/>
  <c r="DW37" i="4"/>
  <c r="EI37" i="4" s="1"/>
  <c r="EF36" i="4"/>
  <c r="ER36" i="4" s="1"/>
  <c r="DX36" i="4"/>
  <c r="EJ36" i="4" s="1"/>
  <c r="EA35" i="4"/>
  <c r="EM35" i="4" s="1"/>
  <c r="EB34" i="4"/>
  <c r="EN34" i="4" s="1"/>
  <c r="ED33" i="4"/>
  <c r="EP33" i="4" s="1"/>
  <c r="DV33" i="4"/>
  <c r="EH33" i="4" s="1"/>
  <c r="EF32" i="4"/>
  <c r="ER32" i="4" s="1"/>
  <c r="DX32" i="4"/>
  <c r="EJ32" i="4" s="1"/>
  <c r="DY31" i="4"/>
  <c r="EK31" i="4" s="1"/>
  <c r="EA30" i="4"/>
  <c r="EM30" i="4" s="1"/>
  <c r="ED37" i="4"/>
  <c r="EP37" i="4" s="1"/>
  <c r="DV37" i="4"/>
  <c r="EH37" i="4" s="1"/>
  <c r="EE36" i="4"/>
  <c r="EQ36" i="4" s="1"/>
  <c r="DW36" i="4"/>
  <c r="EI36" i="4" s="1"/>
  <c r="DZ35" i="4"/>
  <c r="EL35" i="4" s="1"/>
  <c r="EA34" i="4"/>
  <c r="EM34" i="4" s="1"/>
  <c r="EC33" i="4"/>
  <c r="EO33" i="4" s="1"/>
  <c r="DU33" i="4"/>
  <c r="EG33" i="4" s="1"/>
  <c r="EE32" i="4"/>
  <c r="EQ32" i="4" s="1"/>
  <c r="DW32" i="4"/>
  <c r="EI32" i="4" s="1"/>
  <c r="EF31" i="4"/>
  <c r="ER31" i="4" s="1"/>
  <c r="DX31" i="4"/>
  <c r="EJ31" i="4" s="1"/>
  <c r="DZ30" i="4"/>
  <c r="EL30" i="4" s="1"/>
  <c r="EC23" i="4"/>
  <c r="EO23" i="4" s="1"/>
  <c r="DY24" i="4"/>
  <c r="EK24" i="4" s="1"/>
  <c r="EE25" i="4"/>
  <c r="EQ25" i="4" s="1"/>
  <c r="DX25" i="4"/>
  <c r="EJ25" i="4" s="1"/>
  <c r="DZ25" i="4"/>
  <c r="EL25" i="4" s="1"/>
  <c r="EA25" i="4"/>
  <c r="EM25" i="4" s="1"/>
  <c r="DY25" i="4"/>
  <c r="EK25" i="4" s="1"/>
  <c r="EF24" i="4"/>
  <c r="ER24" i="4" s="1"/>
  <c r="DX24" i="4"/>
  <c r="EJ24" i="4" s="1"/>
  <c r="DZ24" i="4"/>
  <c r="EL24" i="4" s="1"/>
  <c r="EF25" i="4"/>
  <c r="ER25" i="4" s="1"/>
  <c r="EE24" i="4"/>
  <c r="EQ24" i="4" s="1"/>
  <c r="DW24" i="4"/>
  <c r="EI24" i="4" s="1"/>
  <c r="DV31" i="4"/>
  <c r="EH31" i="4" s="1"/>
  <c r="C133" i="1"/>
  <c r="BX133" i="1" s="1"/>
  <c r="C134" i="1"/>
  <c r="BX134" i="1" s="1"/>
  <c r="C135" i="1"/>
  <c r="BX135" i="1" s="1"/>
  <c r="C136" i="1"/>
  <c r="BQ136" i="1" s="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D136" i="1" l="1"/>
  <c r="D135" i="1"/>
  <c r="D134" i="1"/>
  <c r="D133" i="1"/>
  <c r="BX136" i="1"/>
  <c r="BP136" i="1"/>
  <c r="BS135" i="1"/>
  <c r="BS133" i="1"/>
  <c r="BR136" i="1"/>
  <c r="BR135" i="1"/>
  <c r="BR134" i="1"/>
  <c r="BR133" i="1"/>
  <c r="BW136" i="1"/>
  <c r="BO136" i="1"/>
  <c r="BW135" i="1"/>
  <c r="BO135" i="1"/>
  <c r="BW134" i="1"/>
  <c r="BO134" i="1"/>
  <c r="BW133" i="1"/>
  <c r="BO133" i="1"/>
  <c r="BV136" i="1"/>
  <c r="BN136" i="1"/>
  <c r="BV135" i="1"/>
  <c r="BN135" i="1"/>
  <c r="BV134" i="1"/>
  <c r="BN134" i="1"/>
  <c r="BV133" i="1"/>
  <c r="BN133" i="1"/>
  <c r="BU136" i="1"/>
  <c r="BM136" i="1"/>
  <c r="BU135" i="1"/>
  <c r="BM135" i="1"/>
  <c r="BU134" i="1"/>
  <c r="BM134" i="1"/>
  <c r="BU133" i="1"/>
  <c r="BM133" i="1"/>
  <c r="BT136" i="1"/>
  <c r="BT135" i="1"/>
  <c r="BT134" i="1"/>
  <c r="BT133" i="1"/>
  <c r="BS136" i="1"/>
  <c r="BS134" i="1"/>
  <c r="BQ135" i="1"/>
  <c r="BQ134" i="1"/>
  <c r="BQ133" i="1"/>
  <c r="BP135" i="1"/>
  <c r="BP133" i="1"/>
  <c r="BP134" i="1"/>
  <c r="CV39" i="4" l="1"/>
  <c r="CU39" i="4"/>
  <c r="CT39" i="4"/>
  <c r="CS39" i="4"/>
  <c r="CR39" i="4"/>
  <c r="CQ39" i="4"/>
  <c r="CP39" i="4"/>
  <c r="CO39" i="4"/>
  <c r="CN39" i="4"/>
  <c r="CM39" i="4"/>
  <c r="CL39" i="4"/>
  <c r="CK39" i="4"/>
  <c r="BL39" i="4"/>
  <c r="BK39" i="4"/>
  <c r="BJ39" i="4"/>
  <c r="BI39" i="4"/>
  <c r="BH39" i="4"/>
  <c r="BG39" i="4"/>
  <c r="BF39" i="4"/>
  <c r="BE39" i="4"/>
  <c r="BD39" i="4"/>
  <c r="BC39" i="4"/>
  <c r="BB39" i="4"/>
  <c r="BA39" i="4"/>
  <c r="AZ39" i="4"/>
  <c r="AY39" i="4"/>
  <c r="AX39" i="4"/>
  <c r="AW39" i="4"/>
  <c r="AV39" i="4"/>
  <c r="AU39" i="4"/>
  <c r="AT39" i="4"/>
  <c r="AS39" i="4"/>
  <c r="AR39" i="4"/>
  <c r="AQ39" i="4"/>
  <c r="AP39" i="4"/>
  <c r="AO39" i="4"/>
  <c r="AN39" i="4"/>
  <c r="AM39" i="4"/>
  <c r="AL39" i="4"/>
  <c r="AK39" i="4"/>
  <c r="AJ39" i="4"/>
  <c r="AI39" i="4"/>
  <c r="AH39" i="4"/>
  <c r="AG39" i="4"/>
  <c r="AF39" i="4"/>
  <c r="AE39" i="4"/>
  <c r="AD39" i="4"/>
  <c r="AC39" i="4"/>
  <c r="P39" i="4"/>
  <c r="O39" i="4"/>
  <c r="N39" i="4"/>
  <c r="M39" i="4"/>
  <c r="L39" i="4"/>
  <c r="K39" i="4"/>
  <c r="J39" i="4"/>
  <c r="I39" i="4"/>
  <c r="H39" i="4"/>
  <c r="G39" i="4"/>
  <c r="F39" i="4"/>
  <c r="E39" i="4"/>
  <c r="CV38" i="4"/>
  <c r="DH38" i="4" s="1"/>
  <c r="DT38" i="4" s="1"/>
  <c r="CU38" i="4"/>
  <c r="DG38" i="4" s="1"/>
  <c r="DS38" i="4" s="1"/>
  <c r="CT38" i="4"/>
  <c r="DF38" i="4" s="1"/>
  <c r="DR38" i="4" s="1"/>
  <c r="CS38" i="4"/>
  <c r="DE38" i="4" s="1"/>
  <c r="DQ38" i="4" s="1"/>
  <c r="CR38" i="4"/>
  <c r="DD38" i="4" s="1"/>
  <c r="DP38" i="4" s="1"/>
  <c r="CQ38" i="4"/>
  <c r="DC38" i="4" s="1"/>
  <c r="DO38" i="4" s="1"/>
  <c r="CP38" i="4"/>
  <c r="DB38" i="4" s="1"/>
  <c r="DN38" i="4" s="1"/>
  <c r="CO38" i="4"/>
  <c r="DA38" i="4" s="1"/>
  <c r="DM38" i="4" s="1"/>
  <c r="CN38" i="4"/>
  <c r="CZ38" i="4" s="1"/>
  <c r="DL38" i="4" s="1"/>
  <c r="CM38" i="4"/>
  <c r="CY38" i="4" s="1"/>
  <c r="DK38" i="4" s="1"/>
  <c r="CL38" i="4"/>
  <c r="CX38" i="4" s="1"/>
  <c r="DJ38" i="4" s="1"/>
  <c r="CK38" i="4"/>
  <c r="CW38" i="4" s="1"/>
  <c r="DI38" i="4" s="1"/>
  <c r="CJ38" i="4"/>
  <c r="CI38" i="4"/>
  <c r="CH38" i="4"/>
  <c r="CG38" i="4"/>
  <c r="CF38" i="4"/>
  <c r="CE38" i="4"/>
  <c r="CD38" i="4"/>
  <c r="CC38" i="4"/>
  <c r="CB38" i="4"/>
  <c r="CA38" i="4"/>
  <c r="BZ38" i="4"/>
  <c r="BY38" i="4"/>
  <c r="CV29" i="4"/>
  <c r="DH29" i="4" s="1"/>
  <c r="CU29" i="4"/>
  <c r="DG29" i="4" s="1"/>
  <c r="DS29" i="4" s="1"/>
  <c r="CT29" i="4"/>
  <c r="DF29" i="4" s="1"/>
  <c r="DR29" i="4" s="1"/>
  <c r="CS29" i="4"/>
  <c r="DE29" i="4" s="1"/>
  <c r="DQ29" i="4" s="1"/>
  <c r="CR29" i="4"/>
  <c r="DD29" i="4" s="1"/>
  <c r="CQ29" i="4"/>
  <c r="DC29" i="4" s="1"/>
  <c r="CP29" i="4"/>
  <c r="DB29" i="4" s="1"/>
  <c r="CO29" i="4"/>
  <c r="DA29" i="4" s="1"/>
  <c r="CN29" i="4"/>
  <c r="CZ29" i="4" s="1"/>
  <c r="CM29" i="4"/>
  <c r="CY29" i="4" s="1"/>
  <c r="DK29" i="4" s="1"/>
  <c r="CL29" i="4"/>
  <c r="CX29" i="4" s="1"/>
  <c r="DJ29" i="4" s="1"/>
  <c r="CK29" i="4"/>
  <c r="CW29" i="4" s="1"/>
  <c r="CJ29" i="4"/>
  <c r="CI29" i="4"/>
  <c r="CH29" i="4"/>
  <c r="CG29" i="4"/>
  <c r="CF29" i="4"/>
  <c r="CF39" i="4" s="1"/>
  <c r="CE29" i="4"/>
  <c r="CD29" i="4"/>
  <c r="CD39" i="4" s="1"/>
  <c r="CC29" i="4"/>
  <c r="CB29" i="4"/>
  <c r="CA29" i="4"/>
  <c r="BZ29" i="4"/>
  <c r="BY29" i="4"/>
  <c r="D39" i="4"/>
  <c r="D38" i="4"/>
  <c r="D29" i="4"/>
  <c r="D21" i="4"/>
  <c r="D22" i="4"/>
  <c r="CV27" i="4"/>
  <c r="DH27" i="4" s="1"/>
  <c r="DT27" i="4" s="1"/>
  <c r="CU27" i="4"/>
  <c r="DG27" i="4" s="1"/>
  <c r="DS27" i="4" s="1"/>
  <c r="CT27" i="4"/>
  <c r="DF27" i="4" s="1"/>
  <c r="DR27" i="4" s="1"/>
  <c r="CS27" i="4"/>
  <c r="DE27" i="4" s="1"/>
  <c r="DQ27" i="4" s="1"/>
  <c r="CR27" i="4"/>
  <c r="DD27" i="4" s="1"/>
  <c r="DP27" i="4" s="1"/>
  <c r="CQ27" i="4"/>
  <c r="DC27" i="4" s="1"/>
  <c r="DO27" i="4" s="1"/>
  <c r="CP27" i="4"/>
  <c r="DB27" i="4" s="1"/>
  <c r="DN27" i="4" s="1"/>
  <c r="CO27" i="4"/>
  <c r="DA27" i="4" s="1"/>
  <c r="DM27" i="4" s="1"/>
  <c r="CN27" i="4"/>
  <c r="CZ27" i="4" s="1"/>
  <c r="DL27" i="4" s="1"/>
  <c r="CM27" i="4"/>
  <c r="CY27" i="4" s="1"/>
  <c r="DK27" i="4" s="1"/>
  <c r="CL27" i="4"/>
  <c r="CX27" i="4" s="1"/>
  <c r="DJ27" i="4" s="1"/>
  <c r="CK27" i="4"/>
  <c r="CW27" i="4" s="1"/>
  <c r="DI27" i="4" s="1"/>
  <c r="CJ27" i="4"/>
  <c r="CI27" i="4"/>
  <c r="CH27" i="4"/>
  <c r="CG27" i="4"/>
  <c r="CF27" i="4"/>
  <c r="CE27" i="4"/>
  <c r="CD27" i="4"/>
  <c r="CC27" i="4"/>
  <c r="CB27" i="4"/>
  <c r="CA27" i="4"/>
  <c r="BZ27" i="4"/>
  <c r="BY27" i="4"/>
  <c r="CV26" i="4"/>
  <c r="DH26" i="4" s="1"/>
  <c r="DT26" i="4" s="1"/>
  <c r="CU26" i="4"/>
  <c r="DG26" i="4" s="1"/>
  <c r="DS26" i="4" s="1"/>
  <c r="CT26" i="4"/>
  <c r="DF26" i="4" s="1"/>
  <c r="DR26" i="4" s="1"/>
  <c r="CS26" i="4"/>
  <c r="DE26" i="4" s="1"/>
  <c r="DQ26" i="4" s="1"/>
  <c r="CR26" i="4"/>
  <c r="DD26" i="4" s="1"/>
  <c r="DP26" i="4" s="1"/>
  <c r="CQ26" i="4"/>
  <c r="DC26" i="4" s="1"/>
  <c r="DO26" i="4" s="1"/>
  <c r="CP26" i="4"/>
  <c r="DB26" i="4" s="1"/>
  <c r="DN26" i="4" s="1"/>
  <c r="CO26" i="4"/>
  <c r="DA26" i="4" s="1"/>
  <c r="DM26" i="4" s="1"/>
  <c r="CN26" i="4"/>
  <c r="CZ26" i="4" s="1"/>
  <c r="DL26" i="4" s="1"/>
  <c r="CM26" i="4"/>
  <c r="CY26" i="4" s="1"/>
  <c r="DK26" i="4" s="1"/>
  <c r="CL26" i="4"/>
  <c r="CX26" i="4" s="1"/>
  <c r="DJ26" i="4" s="1"/>
  <c r="CK26" i="4"/>
  <c r="CW26" i="4" s="1"/>
  <c r="DI26" i="4" s="1"/>
  <c r="CJ26" i="4"/>
  <c r="CI26" i="4"/>
  <c r="CH26" i="4"/>
  <c r="CG26" i="4"/>
  <c r="CF26" i="4"/>
  <c r="CE26" i="4"/>
  <c r="CD26" i="4"/>
  <c r="CC26" i="4"/>
  <c r="CB26" i="4"/>
  <c r="CA26" i="4"/>
  <c r="BZ26" i="4"/>
  <c r="BY26" i="4"/>
  <c r="CV22" i="4"/>
  <c r="DH22" i="4" s="1"/>
  <c r="DT22" i="4" s="1"/>
  <c r="CU22" i="4"/>
  <c r="DG22" i="4" s="1"/>
  <c r="DS22" i="4" s="1"/>
  <c r="CT22" i="4"/>
  <c r="DF22" i="4" s="1"/>
  <c r="DR22" i="4" s="1"/>
  <c r="CS22" i="4"/>
  <c r="DE22" i="4" s="1"/>
  <c r="DQ22" i="4" s="1"/>
  <c r="CR22" i="4"/>
  <c r="DD22" i="4" s="1"/>
  <c r="DP22" i="4" s="1"/>
  <c r="CQ22" i="4"/>
  <c r="DC22" i="4" s="1"/>
  <c r="DO22" i="4" s="1"/>
  <c r="CP22" i="4"/>
  <c r="DB22" i="4" s="1"/>
  <c r="DN22" i="4" s="1"/>
  <c r="CO22" i="4"/>
  <c r="DA22" i="4" s="1"/>
  <c r="DM22" i="4" s="1"/>
  <c r="CN22" i="4"/>
  <c r="CZ22" i="4" s="1"/>
  <c r="DL22" i="4" s="1"/>
  <c r="CM22" i="4"/>
  <c r="CY22" i="4" s="1"/>
  <c r="DK22" i="4" s="1"/>
  <c r="CL22" i="4"/>
  <c r="CX22" i="4" s="1"/>
  <c r="DJ22" i="4" s="1"/>
  <c r="CK22" i="4"/>
  <c r="CW22" i="4" s="1"/>
  <c r="DI22" i="4" s="1"/>
  <c r="CJ22" i="4"/>
  <c r="CI22" i="4"/>
  <c r="CH22" i="4"/>
  <c r="CG22" i="4"/>
  <c r="CF22" i="4"/>
  <c r="CE22" i="4"/>
  <c r="CD22" i="4"/>
  <c r="CC22" i="4"/>
  <c r="CB22" i="4"/>
  <c r="CA22" i="4"/>
  <c r="BZ22" i="4"/>
  <c r="BY22" i="4"/>
  <c r="CV21" i="4"/>
  <c r="DH21" i="4" s="1"/>
  <c r="DT21" i="4" s="1"/>
  <c r="CU21" i="4"/>
  <c r="DG21" i="4" s="1"/>
  <c r="DS21" i="4" s="1"/>
  <c r="CT21" i="4"/>
  <c r="DF21" i="4" s="1"/>
  <c r="DR21" i="4" s="1"/>
  <c r="CS21" i="4"/>
  <c r="DE21" i="4" s="1"/>
  <c r="DQ21" i="4" s="1"/>
  <c r="CR21" i="4"/>
  <c r="DD21" i="4" s="1"/>
  <c r="DP21" i="4" s="1"/>
  <c r="CQ21" i="4"/>
  <c r="DC21" i="4" s="1"/>
  <c r="DO21" i="4" s="1"/>
  <c r="CP21" i="4"/>
  <c r="DB21" i="4" s="1"/>
  <c r="DN21" i="4" s="1"/>
  <c r="CO21" i="4"/>
  <c r="DA21" i="4" s="1"/>
  <c r="DM21" i="4" s="1"/>
  <c r="CN21" i="4"/>
  <c r="CZ21" i="4" s="1"/>
  <c r="DL21" i="4" s="1"/>
  <c r="CM21" i="4"/>
  <c r="CY21" i="4" s="1"/>
  <c r="DK21" i="4" s="1"/>
  <c r="CL21" i="4"/>
  <c r="CX21" i="4" s="1"/>
  <c r="DJ21" i="4" s="1"/>
  <c r="CK21" i="4"/>
  <c r="CW21" i="4" s="1"/>
  <c r="DI21" i="4" s="1"/>
  <c r="CJ21" i="4"/>
  <c r="CI21" i="4"/>
  <c r="CH21" i="4"/>
  <c r="CG21" i="4"/>
  <c r="CF21" i="4"/>
  <c r="CE21" i="4"/>
  <c r="CD21" i="4"/>
  <c r="CC21" i="4"/>
  <c r="CB21" i="4"/>
  <c r="CA21" i="4"/>
  <c r="BZ21" i="4"/>
  <c r="BY21" i="4"/>
  <c r="CV20" i="4"/>
  <c r="DH20" i="4" s="1"/>
  <c r="DT20" i="4" s="1"/>
  <c r="CU20" i="4"/>
  <c r="DG20" i="4" s="1"/>
  <c r="DS20" i="4" s="1"/>
  <c r="CT20" i="4"/>
  <c r="DF20" i="4" s="1"/>
  <c r="DR20" i="4" s="1"/>
  <c r="CS20" i="4"/>
  <c r="DE20" i="4" s="1"/>
  <c r="DQ20" i="4" s="1"/>
  <c r="CR20" i="4"/>
  <c r="DD20" i="4" s="1"/>
  <c r="DP20" i="4" s="1"/>
  <c r="CQ20" i="4"/>
  <c r="DC20" i="4" s="1"/>
  <c r="DO20" i="4" s="1"/>
  <c r="CP20" i="4"/>
  <c r="DB20" i="4" s="1"/>
  <c r="DN20" i="4" s="1"/>
  <c r="CO20" i="4"/>
  <c r="DA20" i="4" s="1"/>
  <c r="DM20" i="4" s="1"/>
  <c r="CN20" i="4"/>
  <c r="CZ20" i="4" s="1"/>
  <c r="DL20" i="4" s="1"/>
  <c r="CM20" i="4"/>
  <c r="CY20" i="4" s="1"/>
  <c r="DK20" i="4" s="1"/>
  <c r="CL20" i="4"/>
  <c r="CX20" i="4" s="1"/>
  <c r="DJ20" i="4" s="1"/>
  <c r="CK20" i="4"/>
  <c r="CW20" i="4" s="1"/>
  <c r="DI20" i="4" s="1"/>
  <c r="CJ20" i="4"/>
  <c r="CI20" i="4"/>
  <c r="CH20" i="4"/>
  <c r="CG20" i="4"/>
  <c r="CF20" i="4"/>
  <c r="CE20" i="4"/>
  <c r="CD20" i="4"/>
  <c r="CC20" i="4"/>
  <c r="CB20" i="4"/>
  <c r="CA20" i="4"/>
  <c r="BZ20" i="4"/>
  <c r="BY20" i="4"/>
  <c r="CV19" i="4"/>
  <c r="DH19" i="4" s="1"/>
  <c r="DT19" i="4" s="1"/>
  <c r="CU19" i="4"/>
  <c r="DG19" i="4" s="1"/>
  <c r="DS19" i="4" s="1"/>
  <c r="CT19" i="4"/>
  <c r="DF19" i="4" s="1"/>
  <c r="DR19" i="4" s="1"/>
  <c r="CS19" i="4"/>
  <c r="DE19" i="4" s="1"/>
  <c r="DQ19" i="4" s="1"/>
  <c r="CR19" i="4"/>
  <c r="DD19" i="4" s="1"/>
  <c r="DP19" i="4" s="1"/>
  <c r="CQ19" i="4"/>
  <c r="DC19" i="4" s="1"/>
  <c r="DO19" i="4" s="1"/>
  <c r="CP19" i="4"/>
  <c r="DB19" i="4" s="1"/>
  <c r="DN19" i="4" s="1"/>
  <c r="CO19" i="4"/>
  <c r="DA19" i="4" s="1"/>
  <c r="DM19" i="4" s="1"/>
  <c r="CN19" i="4"/>
  <c r="CZ19" i="4" s="1"/>
  <c r="DL19" i="4" s="1"/>
  <c r="CM19" i="4"/>
  <c r="CY19" i="4" s="1"/>
  <c r="DK19" i="4" s="1"/>
  <c r="CL19" i="4"/>
  <c r="CX19" i="4" s="1"/>
  <c r="DJ19" i="4" s="1"/>
  <c r="CK19" i="4"/>
  <c r="CW19" i="4" s="1"/>
  <c r="DI19" i="4" s="1"/>
  <c r="CJ19" i="4"/>
  <c r="CI19" i="4"/>
  <c r="CH19" i="4"/>
  <c r="CG19" i="4"/>
  <c r="CF19" i="4"/>
  <c r="CE19" i="4"/>
  <c r="CD19" i="4"/>
  <c r="CC19" i="4"/>
  <c r="CB19" i="4"/>
  <c r="CA19" i="4"/>
  <c r="BZ19" i="4"/>
  <c r="BY19" i="4"/>
  <c r="CV13" i="4"/>
  <c r="DH13" i="4" s="1"/>
  <c r="DT13" i="4" s="1"/>
  <c r="CU13" i="4"/>
  <c r="DG13" i="4" s="1"/>
  <c r="DS13" i="4" s="1"/>
  <c r="CT13" i="4"/>
  <c r="DF13" i="4" s="1"/>
  <c r="DR13" i="4" s="1"/>
  <c r="CS13" i="4"/>
  <c r="DE13" i="4" s="1"/>
  <c r="DQ13" i="4" s="1"/>
  <c r="CR13" i="4"/>
  <c r="DD13" i="4" s="1"/>
  <c r="DP13" i="4" s="1"/>
  <c r="CQ13" i="4"/>
  <c r="DC13" i="4" s="1"/>
  <c r="DO13" i="4" s="1"/>
  <c r="CP13" i="4"/>
  <c r="DB13" i="4" s="1"/>
  <c r="DN13" i="4" s="1"/>
  <c r="CO13" i="4"/>
  <c r="DA13" i="4" s="1"/>
  <c r="DM13" i="4" s="1"/>
  <c r="CN13" i="4"/>
  <c r="CZ13" i="4" s="1"/>
  <c r="DL13" i="4" s="1"/>
  <c r="CM13" i="4"/>
  <c r="CY13" i="4" s="1"/>
  <c r="DK13" i="4" s="1"/>
  <c r="CL13" i="4"/>
  <c r="CX13" i="4" s="1"/>
  <c r="DJ13" i="4" s="1"/>
  <c r="CK13" i="4"/>
  <c r="CW13" i="4" s="1"/>
  <c r="DI13" i="4" s="1"/>
  <c r="CJ13" i="4"/>
  <c r="CI13" i="4"/>
  <c r="CH13" i="4"/>
  <c r="CG13" i="4"/>
  <c r="CF13" i="4"/>
  <c r="CE13" i="4"/>
  <c r="CD13" i="4"/>
  <c r="CC13" i="4"/>
  <c r="CB13" i="4"/>
  <c r="CA13" i="4"/>
  <c r="BZ13" i="4"/>
  <c r="BY13" i="4"/>
  <c r="CV9" i="4"/>
  <c r="DH9" i="4" s="1"/>
  <c r="DT9" i="4" s="1"/>
  <c r="CU9" i="4"/>
  <c r="DG9" i="4" s="1"/>
  <c r="DS9" i="4" s="1"/>
  <c r="CT9" i="4"/>
  <c r="DF9" i="4" s="1"/>
  <c r="DR9" i="4" s="1"/>
  <c r="CS9" i="4"/>
  <c r="DE9" i="4" s="1"/>
  <c r="DQ9" i="4" s="1"/>
  <c r="CR9" i="4"/>
  <c r="DD9" i="4" s="1"/>
  <c r="DP9" i="4" s="1"/>
  <c r="CQ9" i="4"/>
  <c r="DC9" i="4" s="1"/>
  <c r="DO9" i="4" s="1"/>
  <c r="CP9" i="4"/>
  <c r="DB9" i="4" s="1"/>
  <c r="DN9" i="4" s="1"/>
  <c r="CO9" i="4"/>
  <c r="DA9" i="4" s="1"/>
  <c r="DM9" i="4" s="1"/>
  <c r="CN9" i="4"/>
  <c r="CZ9" i="4" s="1"/>
  <c r="DL9" i="4" s="1"/>
  <c r="CM9" i="4"/>
  <c r="CY9" i="4" s="1"/>
  <c r="DK9" i="4" s="1"/>
  <c r="CL9" i="4"/>
  <c r="CX9" i="4" s="1"/>
  <c r="DJ9" i="4" s="1"/>
  <c r="CK9" i="4"/>
  <c r="CW9" i="4" s="1"/>
  <c r="DI9" i="4" s="1"/>
  <c r="CJ9" i="4"/>
  <c r="CI9" i="4"/>
  <c r="CH9" i="4"/>
  <c r="CG9" i="4"/>
  <c r="CF9" i="4"/>
  <c r="CE9" i="4"/>
  <c r="CD9" i="4"/>
  <c r="CC9" i="4"/>
  <c r="CB9" i="4"/>
  <c r="CA9" i="4"/>
  <c r="BZ9" i="4"/>
  <c r="BY9" i="4"/>
  <c r="CV8" i="4"/>
  <c r="DH8" i="4" s="1"/>
  <c r="DT8" i="4" s="1"/>
  <c r="CU8" i="4"/>
  <c r="DG8" i="4" s="1"/>
  <c r="DS8" i="4" s="1"/>
  <c r="CT8" i="4"/>
  <c r="DF8" i="4" s="1"/>
  <c r="DR8" i="4" s="1"/>
  <c r="CS8" i="4"/>
  <c r="DE8" i="4" s="1"/>
  <c r="DQ8" i="4" s="1"/>
  <c r="CR8" i="4"/>
  <c r="DD8" i="4" s="1"/>
  <c r="DP8" i="4" s="1"/>
  <c r="CQ8" i="4"/>
  <c r="DC8" i="4" s="1"/>
  <c r="DO8" i="4" s="1"/>
  <c r="CP8" i="4"/>
  <c r="DB8" i="4" s="1"/>
  <c r="DN8" i="4" s="1"/>
  <c r="CO8" i="4"/>
  <c r="DA8" i="4" s="1"/>
  <c r="DM8" i="4" s="1"/>
  <c r="CN8" i="4"/>
  <c r="CZ8" i="4" s="1"/>
  <c r="DL8" i="4" s="1"/>
  <c r="CM8" i="4"/>
  <c r="CY8" i="4" s="1"/>
  <c r="DK8" i="4" s="1"/>
  <c r="CL8" i="4"/>
  <c r="CX8" i="4" s="1"/>
  <c r="DJ8" i="4" s="1"/>
  <c r="CK8" i="4"/>
  <c r="CW8" i="4" s="1"/>
  <c r="DI8" i="4" s="1"/>
  <c r="CJ8" i="4"/>
  <c r="CI8" i="4"/>
  <c r="CH8" i="4"/>
  <c r="CG8" i="4"/>
  <c r="CF8" i="4"/>
  <c r="CE8" i="4"/>
  <c r="CD8" i="4"/>
  <c r="CC8" i="4"/>
  <c r="CB8" i="4"/>
  <c r="CA8" i="4"/>
  <c r="BZ8" i="4"/>
  <c r="BY8" i="4"/>
  <c r="CV7" i="4"/>
  <c r="DH7" i="4" s="1"/>
  <c r="DT7" i="4" s="1"/>
  <c r="CU7" i="4"/>
  <c r="DG7" i="4" s="1"/>
  <c r="DS7" i="4" s="1"/>
  <c r="CT7" i="4"/>
  <c r="DF7" i="4" s="1"/>
  <c r="DR7" i="4" s="1"/>
  <c r="CS7" i="4"/>
  <c r="DE7" i="4" s="1"/>
  <c r="DQ7" i="4" s="1"/>
  <c r="CR7" i="4"/>
  <c r="DD7" i="4" s="1"/>
  <c r="DP7" i="4" s="1"/>
  <c r="CQ7" i="4"/>
  <c r="DC7" i="4" s="1"/>
  <c r="DO7" i="4" s="1"/>
  <c r="CP7" i="4"/>
  <c r="DB7" i="4" s="1"/>
  <c r="DN7" i="4" s="1"/>
  <c r="CO7" i="4"/>
  <c r="DA7" i="4" s="1"/>
  <c r="DM7" i="4" s="1"/>
  <c r="CN7" i="4"/>
  <c r="CZ7" i="4" s="1"/>
  <c r="DL7" i="4" s="1"/>
  <c r="CM7" i="4"/>
  <c r="CY7" i="4" s="1"/>
  <c r="DK7" i="4" s="1"/>
  <c r="CL7" i="4"/>
  <c r="CX7" i="4" s="1"/>
  <c r="DJ7" i="4" s="1"/>
  <c r="CK7" i="4"/>
  <c r="CW7" i="4" s="1"/>
  <c r="DI7" i="4" s="1"/>
  <c r="CJ7" i="4"/>
  <c r="CI7" i="4"/>
  <c r="CH7" i="4"/>
  <c r="CG7" i="4"/>
  <c r="CF7" i="4"/>
  <c r="CE7" i="4"/>
  <c r="CD7" i="4"/>
  <c r="CC7" i="4"/>
  <c r="CB7" i="4"/>
  <c r="CA7" i="4"/>
  <c r="BZ7" i="4"/>
  <c r="BY7" i="4"/>
  <c r="CV6" i="4"/>
  <c r="DH6" i="4" s="1"/>
  <c r="DT6" i="4" s="1"/>
  <c r="CU6" i="4"/>
  <c r="DG6" i="4" s="1"/>
  <c r="DS6" i="4" s="1"/>
  <c r="CT6" i="4"/>
  <c r="DF6" i="4" s="1"/>
  <c r="DR6" i="4" s="1"/>
  <c r="CS6" i="4"/>
  <c r="DE6" i="4" s="1"/>
  <c r="DQ6" i="4" s="1"/>
  <c r="CR6" i="4"/>
  <c r="DD6" i="4" s="1"/>
  <c r="DP6" i="4" s="1"/>
  <c r="CQ6" i="4"/>
  <c r="DC6" i="4" s="1"/>
  <c r="DO6" i="4" s="1"/>
  <c r="CP6" i="4"/>
  <c r="DB6" i="4" s="1"/>
  <c r="DN6" i="4" s="1"/>
  <c r="CO6" i="4"/>
  <c r="DA6" i="4" s="1"/>
  <c r="DM6" i="4" s="1"/>
  <c r="CN6" i="4"/>
  <c r="CZ6" i="4" s="1"/>
  <c r="DL6" i="4" s="1"/>
  <c r="CM6" i="4"/>
  <c r="CY6" i="4" s="1"/>
  <c r="DK6" i="4" s="1"/>
  <c r="CL6" i="4"/>
  <c r="CX6" i="4" s="1"/>
  <c r="DJ6" i="4" s="1"/>
  <c r="CK6" i="4"/>
  <c r="CW6" i="4" s="1"/>
  <c r="DI6" i="4" s="1"/>
  <c r="CJ6" i="4"/>
  <c r="CI6" i="4"/>
  <c r="CH6" i="4"/>
  <c r="CG6" i="4"/>
  <c r="CF6" i="4"/>
  <c r="CE6" i="4"/>
  <c r="CD6" i="4"/>
  <c r="CC6" i="4"/>
  <c r="CB6" i="4"/>
  <c r="CA6" i="4"/>
  <c r="BZ6" i="4"/>
  <c r="BY6" i="4"/>
  <c r="D7" i="4"/>
  <c r="D8" i="4"/>
  <c r="D9" i="4"/>
  <c r="D13" i="4"/>
  <c r="DU27" i="4" l="1"/>
  <c r="EG27" i="4" s="1"/>
  <c r="DW6" i="4"/>
  <c r="EI6" i="4" s="1"/>
  <c r="DY6" i="4"/>
  <c r="EK6" i="4" s="1"/>
  <c r="EE6" i="4"/>
  <c r="EQ6" i="4" s="1"/>
  <c r="DW7" i="4"/>
  <c r="EI7" i="4" s="1"/>
  <c r="DY7" i="4"/>
  <c r="EK7" i="4" s="1"/>
  <c r="EE7" i="4"/>
  <c r="EQ7" i="4" s="1"/>
  <c r="DW8" i="4"/>
  <c r="EI8" i="4" s="1"/>
  <c r="DY8" i="4"/>
  <c r="EK8" i="4" s="1"/>
  <c r="EE8" i="4"/>
  <c r="EQ8" i="4" s="1"/>
  <c r="DW9" i="4"/>
  <c r="EI9" i="4" s="1"/>
  <c r="DY9" i="4"/>
  <c r="EK9" i="4" s="1"/>
  <c r="EE9" i="4"/>
  <c r="EQ9" i="4" s="1"/>
  <c r="DW13" i="4"/>
  <c r="EI13" i="4" s="1"/>
  <c r="DY13" i="4"/>
  <c r="EK13" i="4" s="1"/>
  <c r="DU19" i="4"/>
  <c r="EG19" i="4" s="1"/>
  <c r="DW19" i="4"/>
  <c r="EI19" i="4" s="1"/>
  <c r="DY19" i="4"/>
  <c r="EK19" i="4" s="1"/>
  <c r="EA19" i="4"/>
  <c r="EM19" i="4" s="1"/>
  <c r="EC19" i="4"/>
  <c r="EO19" i="4" s="1"/>
  <c r="EE19" i="4"/>
  <c r="EQ19" i="4" s="1"/>
  <c r="DU20" i="4"/>
  <c r="EG20" i="4" s="1"/>
  <c r="DW20" i="4"/>
  <c r="EI20" i="4" s="1"/>
  <c r="DY20" i="4"/>
  <c r="EK20" i="4" s="1"/>
  <c r="EA20" i="4"/>
  <c r="EM20" i="4" s="1"/>
  <c r="EC20" i="4"/>
  <c r="EO20" i="4" s="1"/>
  <c r="EE20" i="4"/>
  <c r="EQ20" i="4" s="1"/>
  <c r="DU21" i="4"/>
  <c r="EG21" i="4" s="1"/>
  <c r="DW21" i="4"/>
  <c r="EI21" i="4" s="1"/>
  <c r="DY21" i="4"/>
  <c r="EK21" i="4" s="1"/>
  <c r="EA21" i="4"/>
  <c r="EM21" i="4" s="1"/>
  <c r="EC21" i="4"/>
  <c r="EO21" i="4" s="1"/>
  <c r="EE21" i="4"/>
  <c r="EQ21" i="4" s="1"/>
  <c r="DU22" i="4"/>
  <c r="EG22" i="4" s="1"/>
  <c r="DW22" i="4"/>
  <c r="EI22" i="4" s="1"/>
  <c r="DY22" i="4"/>
  <c r="EK22" i="4" s="1"/>
  <c r="EA22" i="4"/>
  <c r="EM22" i="4" s="1"/>
  <c r="EC22" i="4"/>
  <c r="EO22" i="4" s="1"/>
  <c r="EE22" i="4"/>
  <c r="EQ22" i="4" s="1"/>
  <c r="DU26" i="4"/>
  <c r="EG26" i="4" s="1"/>
  <c r="DW26" i="4"/>
  <c r="EI26" i="4" s="1"/>
  <c r="DY26" i="4"/>
  <c r="EK26" i="4" s="1"/>
  <c r="EA26" i="4"/>
  <c r="EM26" i="4" s="1"/>
  <c r="EC26" i="4"/>
  <c r="EO26" i="4" s="1"/>
  <c r="EE26" i="4"/>
  <c r="EQ26" i="4" s="1"/>
  <c r="DW27" i="4"/>
  <c r="EI27" i="4" s="1"/>
  <c r="DY27" i="4"/>
  <c r="EK27" i="4" s="1"/>
  <c r="EA27" i="4"/>
  <c r="EM27" i="4" s="1"/>
  <c r="EC27" i="4"/>
  <c r="EO27" i="4" s="1"/>
  <c r="EE27" i="4"/>
  <c r="EQ27" i="4" s="1"/>
  <c r="DU38" i="4"/>
  <c r="EG38" i="4" s="1"/>
  <c r="DW38" i="4"/>
  <c r="EI38" i="4" s="1"/>
  <c r="EC38" i="4"/>
  <c r="EO38" i="4" s="1"/>
  <c r="EE38" i="4"/>
  <c r="EQ38" i="4" s="1"/>
  <c r="DV6" i="4"/>
  <c r="EH6" i="4" s="1"/>
  <c r="DX6" i="4"/>
  <c r="EJ6" i="4" s="1"/>
  <c r="DZ6" i="4"/>
  <c r="EL6" i="4" s="1"/>
  <c r="EF6" i="4"/>
  <c r="ER6" i="4" s="1"/>
  <c r="DV7" i="4"/>
  <c r="EH7" i="4" s="1"/>
  <c r="DX7" i="4"/>
  <c r="EJ7" i="4" s="1"/>
  <c r="DZ7" i="4"/>
  <c r="EL7" i="4" s="1"/>
  <c r="EF7" i="4"/>
  <c r="ER7" i="4" s="1"/>
  <c r="DV8" i="4"/>
  <c r="EH8" i="4" s="1"/>
  <c r="DX8" i="4"/>
  <c r="EJ8" i="4" s="1"/>
  <c r="DZ8" i="4"/>
  <c r="EL8" i="4" s="1"/>
  <c r="ED8" i="4"/>
  <c r="EP8" i="4" s="1"/>
  <c r="EF8" i="4"/>
  <c r="ER8" i="4" s="1"/>
  <c r="DV9" i="4"/>
  <c r="EH9" i="4" s="1"/>
  <c r="DX9" i="4"/>
  <c r="EJ9" i="4" s="1"/>
  <c r="DZ9" i="4"/>
  <c r="EL9" i="4" s="1"/>
  <c r="ED9" i="4"/>
  <c r="EP9" i="4" s="1"/>
  <c r="EF9" i="4"/>
  <c r="ER9" i="4" s="1"/>
  <c r="DV13" i="4"/>
  <c r="EH13" i="4" s="1"/>
  <c r="DX13" i="4"/>
  <c r="EJ13" i="4" s="1"/>
  <c r="DZ13" i="4"/>
  <c r="EL13" i="4" s="1"/>
  <c r="ED13" i="4"/>
  <c r="EP13" i="4" s="1"/>
  <c r="EF13" i="4"/>
  <c r="ER13" i="4" s="1"/>
  <c r="DV19" i="4"/>
  <c r="EH19" i="4" s="1"/>
  <c r="DX19" i="4"/>
  <c r="EJ19" i="4" s="1"/>
  <c r="DZ19" i="4"/>
  <c r="EL19" i="4" s="1"/>
  <c r="EB19" i="4"/>
  <c r="EN19" i="4" s="1"/>
  <c r="ED19" i="4"/>
  <c r="EP19" i="4" s="1"/>
  <c r="EF19" i="4"/>
  <c r="ER19" i="4" s="1"/>
  <c r="DV20" i="4"/>
  <c r="EH20" i="4" s="1"/>
  <c r="DX20" i="4"/>
  <c r="EJ20" i="4" s="1"/>
  <c r="DZ20" i="4"/>
  <c r="EL20" i="4" s="1"/>
  <c r="EB20" i="4"/>
  <c r="EN20" i="4" s="1"/>
  <c r="ED20" i="4"/>
  <c r="EP20" i="4" s="1"/>
  <c r="EF20" i="4"/>
  <c r="ER20" i="4" s="1"/>
  <c r="DV21" i="4"/>
  <c r="EH21" i="4" s="1"/>
  <c r="DX21" i="4"/>
  <c r="EJ21" i="4" s="1"/>
  <c r="DZ21" i="4"/>
  <c r="EL21" i="4" s="1"/>
  <c r="EB21" i="4"/>
  <c r="EN21" i="4" s="1"/>
  <c r="ED21" i="4"/>
  <c r="EP21" i="4" s="1"/>
  <c r="EF21" i="4"/>
  <c r="ER21" i="4" s="1"/>
  <c r="DV22" i="4"/>
  <c r="EH22" i="4" s="1"/>
  <c r="DX22" i="4"/>
  <c r="EJ22" i="4" s="1"/>
  <c r="DZ22" i="4"/>
  <c r="EL22" i="4" s="1"/>
  <c r="EB22" i="4"/>
  <c r="EN22" i="4" s="1"/>
  <c r="ED22" i="4"/>
  <c r="EP22" i="4" s="1"/>
  <c r="EF22" i="4"/>
  <c r="ER22" i="4" s="1"/>
  <c r="DV26" i="4"/>
  <c r="EH26" i="4" s="1"/>
  <c r="DX26" i="4"/>
  <c r="EJ26" i="4" s="1"/>
  <c r="DZ26" i="4"/>
  <c r="EL26" i="4" s="1"/>
  <c r="EB26" i="4"/>
  <c r="EN26" i="4" s="1"/>
  <c r="ED26" i="4"/>
  <c r="EP26" i="4" s="1"/>
  <c r="EF26" i="4"/>
  <c r="ER26" i="4" s="1"/>
  <c r="DV27" i="4"/>
  <c r="EH27" i="4" s="1"/>
  <c r="DX27" i="4"/>
  <c r="EJ27" i="4" s="1"/>
  <c r="DZ27" i="4"/>
  <c r="EL27" i="4" s="1"/>
  <c r="EB27" i="4"/>
  <c r="EN27" i="4" s="1"/>
  <c r="ED27" i="4"/>
  <c r="EP27" i="4" s="1"/>
  <c r="EF27" i="4"/>
  <c r="ER27" i="4" s="1"/>
  <c r="ED38" i="4"/>
  <c r="EP38" i="4" s="1"/>
  <c r="DZ38" i="4"/>
  <c r="EL38" i="4" s="1"/>
  <c r="EB38" i="4"/>
  <c r="EN38" i="4" s="1"/>
  <c r="CW39" i="4"/>
  <c r="DD39" i="4"/>
  <c r="BY39" i="4"/>
  <c r="CG39" i="4"/>
  <c r="BZ39" i="4"/>
  <c r="CH39" i="4"/>
  <c r="CA39" i="4"/>
  <c r="CI39" i="4"/>
  <c r="CB39" i="4"/>
  <c r="CJ39" i="4"/>
  <c r="DX38" i="4"/>
  <c r="EJ38" i="4" s="1"/>
  <c r="EF38" i="4"/>
  <c r="ER38" i="4" s="1"/>
  <c r="CC39" i="4"/>
  <c r="DY38" i="4"/>
  <c r="EK38" i="4" s="1"/>
  <c r="DV38" i="4"/>
  <c r="EH38" i="4" s="1"/>
  <c r="CE39" i="4"/>
  <c r="EA38" i="4"/>
  <c r="EM38" i="4" s="1"/>
  <c r="DT29" i="4"/>
  <c r="DH39" i="4"/>
  <c r="DA39" i="4"/>
  <c r="DM29" i="4"/>
  <c r="DB39" i="4"/>
  <c r="DN29" i="4"/>
  <c r="DJ39" i="4"/>
  <c r="DV29" i="4"/>
  <c r="DC39" i="4"/>
  <c r="DO29" i="4"/>
  <c r="DK39" i="4"/>
  <c r="DW29" i="4"/>
  <c r="DL29" i="4"/>
  <c r="CZ39" i="4"/>
  <c r="EC29" i="4"/>
  <c r="DQ39" i="4"/>
  <c r="DR39" i="4"/>
  <c r="ED29" i="4"/>
  <c r="DS39" i="4"/>
  <c r="EE29" i="4"/>
  <c r="CY39" i="4"/>
  <c r="DG39" i="4"/>
  <c r="DE39" i="4"/>
  <c r="DF39" i="4"/>
  <c r="DP29" i="4"/>
  <c r="CX39" i="4"/>
  <c r="DI29" i="4"/>
  <c r="EA6" i="4"/>
  <c r="EM6" i="4" s="1"/>
  <c r="EA7" i="4"/>
  <c r="EM7" i="4" s="1"/>
  <c r="EB6" i="4"/>
  <c r="EN6" i="4" s="1"/>
  <c r="EB7" i="4"/>
  <c r="EN7" i="4" s="1"/>
  <c r="EA8" i="4"/>
  <c r="EM8" i="4" s="1"/>
  <c r="EA9" i="4"/>
  <c r="EM9" i="4" s="1"/>
  <c r="EA13" i="4"/>
  <c r="EM13" i="4" s="1"/>
  <c r="DU6" i="4"/>
  <c r="EG6" i="4" s="1"/>
  <c r="EC6" i="4"/>
  <c r="EO6" i="4" s="1"/>
  <c r="DU7" i="4"/>
  <c r="EG7" i="4" s="1"/>
  <c r="EC7" i="4"/>
  <c r="EO7" i="4" s="1"/>
  <c r="EB8" i="4"/>
  <c r="EN8" i="4" s="1"/>
  <c r="EB9" i="4"/>
  <c r="EN9" i="4" s="1"/>
  <c r="EB13" i="4"/>
  <c r="EN13" i="4" s="1"/>
  <c r="ED6" i="4"/>
  <c r="EP6" i="4" s="1"/>
  <c r="ED7" i="4"/>
  <c r="EP7" i="4" s="1"/>
  <c r="DU8" i="4"/>
  <c r="EG8" i="4" s="1"/>
  <c r="EC8" i="4"/>
  <c r="EO8" i="4" s="1"/>
  <c r="DU9" i="4"/>
  <c r="EG9" i="4" s="1"/>
  <c r="EC9" i="4"/>
  <c r="EO9" i="4" s="1"/>
  <c r="DU13" i="4"/>
  <c r="EG13" i="4" s="1"/>
  <c r="EC13" i="4"/>
  <c r="EO13" i="4" s="1"/>
  <c r="EE13" i="4"/>
  <c r="EQ13" i="4" s="1"/>
  <c r="E186" i="2"/>
  <c r="DZ29" i="4" l="1"/>
  <c r="DN39" i="4"/>
  <c r="DL39" i="4"/>
  <c r="DX29" i="4"/>
  <c r="EQ29" i="4"/>
  <c r="EQ39" i="4" s="1"/>
  <c r="EE39" i="4"/>
  <c r="EI29" i="4"/>
  <c r="EI39" i="4" s="1"/>
  <c r="DW39" i="4"/>
  <c r="DY29" i="4"/>
  <c r="DM39" i="4"/>
  <c r="DI39" i="4"/>
  <c r="DU29" i="4"/>
  <c r="EH29" i="4"/>
  <c r="EH39" i="4" s="1"/>
  <c r="DV39" i="4"/>
  <c r="EP29" i="4"/>
  <c r="EP39" i="4" s="1"/>
  <c r="ED39" i="4"/>
  <c r="EA29" i="4"/>
  <c r="DO39" i="4"/>
  <c r="EO29" i="4"/>
  <c r="EO39" i="4" s="1"/>
  <c r="EC39" i="4"/>
  <c r="EB29" i="4"/>
  <c r="DP39" i="4"/>
  <c r="DT39" i="4"/>
  <c r="EF29" i="4"/>
  <c r="CV28" i="4"/>
  <c r="CU28" i="4"/>
  <c r="CT28" i="4"/>
  <c r="CS28" i="4"/>
  <c r="CR28" i="4"/>
  <c r="CQ28" i="4"/>
  <c r="CP28" i="4"/>
  <c r="CO28" i="4"/>
  <c r="CN28" i="4"/>
  <c r="CM28" i="4"/>
  <c r="CL28" i="4"/>
  <c r="CK28" i="4"/>
  <c r="BL28" i="4"/>
  <c r="BK28" i="4"/>
  <c r="BJ28" i="4"/>
  <c r="BI28" i="4"/>
  <c r="BH28" i="4"/>
  <c r="BG28" i="4"/>
  <c r="BF28" i="4"/>
  <c r="BE28" i="4"/>
  <c r="BD28" i="4"/>
  <c r="BC28" i="4"/>
  <c r="BB28" i="4"/>
  <c r="BA28" i="4"/>
  <c r="AZ28" i="4"/>
  <c r="AY28" i="4"/>
  <c r="AX28" i="4"/>
  <c r="AW28" i="4"/>
  <c r="AV28" i="4"/>
  <c r="AU28" i="4"/>
  <c r="AT28" i="4"/>
  <c r="AS28" i="4"/>
  <c r="AR28" i="4"/>
  <c r="AQ28" i="4"/>
  <c r="AP28" i="4"/>
  <c r="AO28" i="4"/>
  <c r="AN28" i="4"/>
  <c r="AM28" i="4"/>
  <c r="AL28" i="4"/>
  <c r="AK28" i="4"/>
  <c r="AJ28" i="4"/>
  <c r="AI28" i="4"/>
  <c r="AH28" i="4"/>
  <c r="AG28" i="4"/>
  <c r="AF28" i="4"/>
  <c r="AE28" i="4"/>
  <c r="AD28" i="4"/>
  <c r="AC28" i="4"/>
  <c r="P28" i="4"/>
  <c r="O28" i="4"/>
  <c r="N28" i="4"/>
  <c r="M28" i="4"/>
  <c r="L28" i="4"/>
  <c r="K28" i="4"/>
  <c r="J28" i="4"/>
  <c r="I28" i="4"/>
  <c r="H28" i="4"/>
  <c r="G28" i="4"/>
  <c r="F28" i="4"/>
  <c r="E28" i="4"/>
  <c r="C28" i="4"/>
  <c r="D28" i="4" s="1"/>
  <c r="D27" i="4"/>
  <c r="D26" i="4"/>
  <c r="D20" i="4"/>
  <c r="D19" i="4"/>
  <c r="CV18" i="4"/>
  <c r="DH18" i="4" s="1"/>
  <c r="CU18" i="4"/>
  <c r="DG18" i="4" s="1"/>
  <c r="CT18" i="4"/>
  <c r="DF18" i="4" s="1"/>
  <c r="CS18" i="4"/>
  <c r="DE18" i="4" s="1"/>
  <c r="DQ18" i="4" s="1"/>
  <c r="CR18" i="4"/>
  <c r="DD18" i="4" s="1"/>
  <c r="CQ18" i="4"/>
  <c r="DC18" i="4" s="1"/>
  <c r="CP18" i="4"/>
  <c r="DB18" i="4" s="1"/>
  <c r="CO18" i="4"/>
  <c r="DA18" i="4" s="1"/>
  <c r="CN18" i="4"/>
  <c r="CZ18" i="4" s="1"/>
  <c r="CM18" i="4"/>
  <c r="CY18" i="4" s="1"/>
  <c r="CL18" i="4"/>
  <c r="CX18" i="4" s="1"/>
  <c r="CK18" i="4"/>
  <c r="CW18" i="4" s="1"/>
  <c r="DI18" i="4" s="1"/>
  <c r="CJ18" i="4"/>
  <c r="CI18" i="4"/>
  <c r="CH18" i="4"/>
  <c r="CG18" i="4"/>
  <c r="CF18" i="4"/>
  <c r="CE18" i="4"/>
  <c r="CD18" i="4"/>
  <c r="CC18" i="4"/>
  <c r="CB18" i="4"/>
  <c r="CA18" i="4"/>
  <c r="BZ18" i="4"/>
  <c r="BY18" i="4"/>
  <c r="D18" i="4"/>
  <c r="C14" i="4"/>
  <c r="CV17" i="4"/>
  <c r="CU17" i="4"/>
  <c r="CT17" i="4"/>
  <c r="CS17" i="4"/>
  <c r="CR17" i="4"/>
  <c r="CQ17" i="4"/>
  <c r="CP17" i="4"/>
  <c r="CO17" i="4"/>
  <c r="CN17" i="4"/>
  <c r="CM17" i="4"/>
  <c r="CL17" i="4"/>
  <c r="CK17" i="4"/>
  <c r="BL17" i="4"/>
  <c r="BK17" i="4"/>
  <c r="BJ17" i="4"/>
  <c r="BI17" i="4"/>
  <c r="BH17" i="4"/>
  <c r="BG17" i="4"/>
  <c r="BF17" i="4"/>
  <c r="BE17" i="4"/>
  <c r="BD17" i="4"/>
  <c r="BC17" i="4"/>
  <c r="BB17" i="4"/>
  <c r="BA17" i="4"/>
  <c r="AZ17" i="4"/>
  <c r="AY17" i="4"/>
  <c r="AX17" i="4"/>
  <c r="AW17" i="4"/>
  <c r="AV17" i="4"/>
  <c r="AU17" i="4"/>
  <c r="AT17" i="4"/>
  <c r="AS17" i="4"/>
  <c r="AR17" i="4"/>
  <c r="AQ17" i="4"/>
  <c r="AP17" i="4"/>
  <c r="AO17" i="4"/>
  <c r="AN17" i="4"/>
  <c r="AM17" i="4"/>
  <c r="AL17" i="4"/>
  <c r="AK17" i="4"/>
  <c r="AJ17" i="4"/>
  <c r="AI17" i="4"/>
  <c r="AH17" i="4"/>
  <c r="AG17" i="4"/>
  <c r="AF17" i="4"/>
  <c r="AE17" i="4"/>
  <c r="AD17" i="4"/>
  <c r="AC17" i="4"/>
  <c r="P17" i="4"/>
  <c r="O17" i="4"/>
  <c r="N17" i="4"/>
  <c r="M17" i="4"/>
  <c r="L17" i="4"/>
  <c r="K17" i="4"/>
  <c r="J17" i="4"/>
  <c r="I17" i="4"/>
  <c r="H17" i="4"/>
  <c r="G17" i="4"/>
  <c r="F17" i="4"/>
  <c r="E17" i="4"/>
  <c r="C17" i="4"/>
  <c r="D17" i="4" s="1"/>
  <c r="CV16" i="4"/>
  <c r="DH16" i="4" s="1"/>
  <c r="DT16" i="4" s="1"/>
  <c r="CU16" i="4"/>
  <c r="DG16" i="4" s="1"/>
  <c r="DS16" i="4" s="1"/>
  <c r="CT16" i="4"/>
  <c r="DF16" i="4" s="1"/>
  <c r="DR16" i="4" s="1"/>
  <c r="CS16" i="4"/>
  <c r="DE16" i="4" s="1"/>
  <c r="DQ16" i="4" s="1"/>
  <c r="CR16" i="4"/>
  <c r="DD16" i="4" s="1"/>
  <c r="DP16" i="4" s="1"/>
  <c r="CQ16" i="4"/>
  <c r="DC16" i="4" s="1"/>
  <c r="DO16" i="4" s="1"/>
  <c r="CP16" i="4"/>
  <c r="DB16" i="4" s="1"/>
  <c r="DN16" i="4" s="1"/>
  <c r="CO16" i="4"/>
  <c r="DA16" i="4" s="1"/>
  <c r="DM16" i="4" s="1"/>
  <c r="CN16" i="4"/>
  <c r="CZ16" i="4" s="1"/>
  <c r="DL16" i="4" s="1"/>
  <c r="CM16" i="4"/>
  <c r="CY16" i="4" s="1"/>
  <c r="DK16" i="4" s="1"/>
  <c r="CL16" i="4"/>
  <c r="CX16" i="4" s="1"/>
  <c r="DJ16" i="4" s="1"/>
  <c r="CK16" i="4"/>
  <c r="CW16" i="4" s="1"/>
  <c r="DI16" i="4" s="1"/>
  <c r="CJ16" i="4"/>
  <c r="CI16" i="4"/>
  <c r="CH16" i="4"/>
  <c r="CG16" i="4"/>
  <c r="CF16" i="4"/>
  <c r="CE16" i="4"/>
  <c r="CD16" i="4"/>
  <c r="CC16" i="4"/>
  <c r="CB16" i="4"/>
  <c r="CA16" i="4"/>
  <c r="BZ16" i="4"/>
  <c r="BY16" i="4"/>
  <c r="D16" i="4"/>
  <c r="CV15" i="4"/>
  <c r="DH15" i="4" s="1"/>
  <c r="CU15" i="4"/>
  <c r="DG15" i="4" s="1"/>
  <c r="CT15" i="4"/>
  <c r="DF15" i="4" s="1"/>
  <c r="CS15" i="4"/>
  <c r="DE15" i="4" s="1"/>
  <c r="DQ15" i="4" s="1"/>
  <c r="CR15" i="4"/>
  <c r="DD15" i="4" s="1"/>
  <c r="CQ15" i="4"/>
  <c r="DC15" i="4" s="1"/>
  <c r="CP15" i="4"/>
  <c r="DB15" i="4" s="1"/>
  <c r="CO15" i="4"/>
  <c r="DA15" i="4" s="1"/>
  <c r="CN15" i="4"/>
  <c r="CZ15" i="4" s="1"/>
  <c r="CM15" i="4"/>
  <c r="CY15" i="4" s="1"/>
  <c r="CL15" i="4"/>
  <c r="CX15" i="4" s="1"/>
  <c r="CK15" i="4"/>
  <c r="CW15" i="4" s="1"/>
  <c r="CJ15" i="4"/>
  <c r="CI15" i="4"/>
  <c r="CH15" i="4"/>
  <c r="CG15" i="4"/>
  <c r="CF15" i="4"/>
  <c r="CE15" i="4"/>
  <c r="CD15" i="4"/>
  <c r="CC15" i="4"/>
  <c r="CB15" i="4"/>
  <c r="CA15" i="4"/>
  <c r="BZ15" i="4"/>
  <c r="BY15" i="4"/>
  <c r="D15" i="4"/>
  <c r="BY137" i="1" l="1"/>
  <c r="BZ137" i="1"/>
  <c r="CB137" i="1"/>
  <c r="CD137" i="1"/>
  <c r="CF137" i="1"/>
  <c r="CH137" i="1"/>
  <c r="CJ137" i="1"/>
  <c r="CC137" i="1"/>
  <c r="CG137" i="1"/>
  <c r="CA138" i="1"/>
  <c r="CE138" i="1"/>
  <c r="CI138" i="1"/>
  <c r="CA137" i="1"/>
  <c r="CE137" i="1"/>
  <c r="CI137" i="1"/>
  <c r="BY138" i="1"/>
  <c r="CC138" i="1"/>
  <c r="CG138" i="1"/>
  <c r="BY139" i="1"/>
  <c r="CA139" i="1"/>
  <c r="CC139" i="1"/>
  <c r="CE139" i="1"/>
  <c r="CG139" i="1"/>
  <c r="CI139" i="1"/>
  <c r="CA140" i="1"/>
  <c r="CE140" i="1"/>
  <c r="CI140" i="1"/>
  <c r="BY140" i="1"/>
  <c r="CC140" i="1"/>
  <c r="CG140" i="1"/>
  <c r="BZ140" i="1"/>
  <c r="CD140" i="1"/>
  <c r="CH140" i="1"/>
  <c r="CJ139" i="1"/>
  <c r="CF139" i="1"/>
  <c r="CB139" i="1"/>
  <c r="CB138" i="1"/>
  <c r="CF138" i="1"/>
  <c r="CJ138" i="1"/>
  <c r="CB140" i="1"/>
  <c r="CF140" i="1"/>
  <c r="CJ140" i="1"/>
  <c r="CH139" i="1"/>
  <c r="CD139" i="1"/>
  <c r="BZ139" i="1"/>
  <c r="BZ138" i="1"/>
  <c r="CD138" i="1"/>
  <c r="CH138" i="1"/>
  <c r="D14" i="4"/>
  <c r="BY133" i="1"/>
  <c r="CG133" i="1"/>
  <c r="BY134" i="1"/>
  <c r="CG134" i="1"/>
  <c r="BY135" i="1"/>
  <c r="CG135" i="1"/>
  <c r="BY136" i="1"/>
  <c r="CG136" i="1"/>
  <c r="BZ133" i="1"/>
  <c r="CH133" i="1"/>
  <c r="BZ134" i="1"/>
  <c r="CH134" i="1"/>
  <c r="BZ135" i="1"/>
  <c r="CH135" i="1"/>
  <c r="BZ136" i="1"/>
  <c r="CH136" i="1"/>
  <c r="CA133" i="1"/>
  <c r="CI133" i="1"/>
  <c r="CA134" i="1"/>
  <c r="CI134" i="1"/>
  <c r="CA135" i="1"/>
  <c r="CI135" i="1"/>
  <c r="CA136" i="1"/>
  <c r="CI136" i="1"/>
  <c r="CB133" i="1"/>
  <c r="CJ133" i="1"/>
  <c r="CB134" i="1"/>
  <c r="CJ134" i="1"/>
  <c r="CB135" i="1"/>
  <c r="CJ135" i="1"/>
  <c r="CB136" i="1"/>
  <c r="CJ136" i="1"/>
  <c r="CF136" i="1"/>
  <c r="CC133" i="1"/>
  <c r="CC134" i="1"/>
  <c r="CC135" i="1"/>
  <c r="CC136" i="1"/>
  <c r="CF133" i="1"/>
  <c r="CD133" i="1"/>
  <c r="CD134" i="1"/>
  <c r="CD135" i="1"/>
  <c r="CD136" i="1"/>
  <c r="CE133" i="1"/>
  <c r="CE134" i="1"/>
  <c r="CE135" i="1"/>
  <c r="CE136" i="1"/>
  <c r="CF134" i="1"/>
  <c r="CF135" i="1"/>
  <c r="EB39" i="4"/>
  <c r="EN29" i="4"/>
  <c r="EN39" i="4" s="1"/>
  <c r="DU39" i="4"/>
  <c r="EG29" i="4"/>
  <c r="EG39" i="4" s="1"/>
  <c r="EJ29" i="4"/>
  <c r="EJ39" i="4" s="1"/>
  <c r="DX39" i="4"/>
  <c r="ER29" i="4"/>
  <c r="ER39" i="4" s="1"/>
  <c r="EF39" i="4"/>
  <c r="EA39" i="4"/>
  <c r="EM29" i="4"/>
  <c r="EM39" i="4" s="1"/>
  <c r="DY39" i="4"/>
  <c r="EK29" i="4"/>
  <c r="EK39" i="4" s="1"/>
  <c r="DZ39" i="4"/>
  <c r="EL29" i="4"/>
  <c r="EL39" i="4" s="1"/>
  <c r="DU16" i="4"/>
  <c r="EG16" i="4" s="1"/>
  <c r="EC16" i="4"/>
  <c r="EO16" i="4" s="1"/>
  <c r="DW16" i="4"/>
  <c r="EI16" i="4" s="1"/>
  <c r="DX16" i="4"/>
  <c r="EJ16" i="4" s="1"/>
  <c r="CC28" i="4"/>
  <c r="CD28" i="4"/>
  <c r="CE28" i="4"/>
  <c r="BY28" i="4"/>
  <c r="CG28" i="4"/>
  <c r="CF28" i="4"/>
  <c r="BZ28" i="4"/>
  <c r="CH28" i="4"/>
  <c r="CA28" i="4"/>
  <c r="CI28" i="4"/>
  <c r="CB28" i="4"/>
  <c r="CJ28" i="4"/>
  <c r="CA17" i="4"/>
  <c r="CI17" i="4"/>
  <c r="CB17" i="4"/>
  <c r="CJ17" i="4"/>
  <c r="DK18" i="4"/>
  <c r="CY28" i="4"/>
  <c r="CZ28" i="4"/>
  <c r="DL18" i="4"/>
  <c r="DT18" i="4"/>
  <c r="DH28" i="4"/>
  <c r="DU18" i="4"/>
  <c r="DA28" i="4"/>
  <c r="DM18" i="4"/>
  <c r="DB28" i="4"/>
  <c r="DN18" i="4"/>
  <c r="DC28" i="4"/>
  <c r="CW28" i="4"/>
  <c r="DE28" i="4"/>
  <c r="EC18" i="4"/>
  <c r="DS18" i="4"/>
  <c r="DG28" i="4"/>
  <c r="DD28" i="4"/>
  <c r="DJ18" i="4"/>
  <c r="CX28" i="4"/>
  <c r="DR18" i="4"/>
  <c r="DF28" i="4"/>
  <c r="DO18" i="4"/>
  <c r="DP18" i="4"/>
  <c r="CC17" i="4"/>
  <c r="CE17" i="4"/>
  <c r="CD17" i="4"/>
  <c r="DZ16" i="4"/>
  <c r="EL16" i="4" s="1"/>
  <c r="BY17" i="4"/>
  <c r="CG17" i="4"/>
  <c r="CF17" i="4"/>
  <c r="BZ17" i="4"/>
  <c r="CH17" i="4"/>
  <c r="DV16" i="4"/>
  <c r="EH16" i="4" s="1"/>
  <c r="ED16" i="4"/>
  <c r="EP16" i="4" s="1"/>
  <c r="EE16" i="4"/>
  <c r="EQ16" i="4" s="1"/>
  <c r="EF16" i="4"/>
  <c r="ER16" i="4" s="1"/>
  <c r="DY16" i="4"/>
  <c r="EK16" i="4" s="1"/>
  <c r="EA16" i="4"/>
  <c r="EM16" i="4" s="1"/>
  <c r="EB16" i="4"/>
  <c r="EN16" i="4" s="1"/>
  <c r="DD17" i="4"/>
  <c r="DC17" i="4"/>
  <c r="DO15" i="4"/>
  <c r="DB17" i="4"/>
  <c r="DN15" i="4"/>
  <c r="DJ15" i="4"/>
  <c r="CX17" i="4"/>
  <c r="DR15" i="4"/>
  <c r="DF17" i="4"/>
  <c r="DL15" i="4"/>
  <c r="CZ17" i="4"/>
  <c r="DK15" i="4"/>
  <c r="CY17" i="4"/>
  <c r="DS15" i="4"/>
  <c r="DG17" i="4"/>
  <c r="DT15" i="4"/>
  <c r="DH17" i="4"/>
  <c r="DA17" i="4"/>
  <c r="DM15" i="4"/>
  <c r="CW17" i="4"/>
  <c r="DQ17" i="4"/>
  <c r="EC15" i="4"/>
  <c r="DP15" i="4"/>
  <c r="DE17" i="4"/>
  <c r="DI15" i="4"/>
  <c r="EG18" i="4" l="1"/>
  <c r="EG28" i="4" s="1"/>
  <c r="DU28" i="4"/>
  <c r="DJ28" i="4"/>
  <c r="DV18" i="4"/>
  <c r="DI28" i="4"/>
  <c r="DT28" i="4"/>
  <c r="EF18" i="4"/>
  <c r="DP28" i="4"/>
  <c r="EB18" i="4"/>
  <c r="DS28" i="4"/>
  <c r="EE18" i="4"/>
  <c r="DZ18" i="4"/>
  <c r="DN28" i="4"/>
  <c r="DL28" i="4"/>
  <c r="DX18" i="4"/>
  <c r="EA18" i="4"/>
  <c r="DO28" i="4"/>
  <c r="EO18" i="4"/>
  <c r="EO28" i="4" s="1"/>
  <c r="EC28" i="4"/>
  <c r="DQ28" i="4"/>
  <c r="DY18" i="4"/>
  <c r="DM28" i="4"/>
  <c r="DR28" i="4"/>
  <c r="ED18" i="4"/>
  <c r="DK28" i="4"/>
  <c r="DW18" i="4"/>
  <c r="DK17" i="4"/>
  <c r="DW15" i="4"/>
  <c r="DL17" i="4"/>
  <c r="DX15" i="4"/>
  <c r="DI17" i="4"/>
  <c r="DU15" i="4"/>
  <c r="DT17" i="4"/>
  <c r="EF15" i="4"/>
  <c r="DR17" i="4"/>
  <c r="ED15" i="4"/>
  <c r="EB15" i="4"/>
  <c r="DP17" i="4"/>
  <c r="DY15" i="4"/>
  <c r="DM17" i="4"/>
  <c r="EA15" i="4"/>
  <c r="DO17" i="4"/>
  <c r="EO15" i="4"/>
  <c r="EO17" i="4" s="1"/>
  <c r="EC17" i="4"/>
  <c r="DS17" i="4"/>
  <c r="EE15" i="4"/>
  <c r="DJ17" i="4"/>
  <c r="DV15" i="4"/>
  <c r="DZ15" i="4"/>
  <c r="DN17" i="4"/>
  <c r="EP18" i="4" l="1"/>
  <c r="EP28" i="4" s="1"/>
  <c r="ED28" i="4"/>
  <c r="EJ18" i="4"/>
  <c r="EJ28" i="4" s="1"/>
  <c r="DX28" i="4"/>
  <c r="EF28" i="4"/>
  <c r="ER18" i="4"/>
  <c r="ER28" i="4" s="1"/>
  <c r="DY28" i="4"/>
  <c r="EK18" i="4"/>
  <c r="EK28" i="4" s="1"/>
  <c r="EA28" i="4"/>
  <c r="EM18" i="4"/>
  <c r="EM28" i="4" s="1"/>
  <c r="DZ28" i="4"/>
  <c r="EL18" i="4"/>
  <c r="EL28" i="4" s="1"/>
  <c r="EH18" i="4"/>
  <c r="EH28" i="4" s="1"/>
  <c r="DV28" i="4"/>
  <c r="EQ18" i="4"/>
  <c r="EQ28" i="4" s="1"/>
  <c r="EE28" i="4"/>
  <c r="EI18" i="4"/>
  <c r="EI28" i="4" s="1"/>
  <c r="DW28" i="4"/>
  <c r="EB28" i="4"/>
  <c r="EN18" i="4"/>
  <c r="EN28" i="4" s="1"/>
  <c r="EI15" i="4"/>
  <c r="EI17" i="4" s="1"/>
  <c r="DW17" i="4"/>
  <c r="DZ17" i="4"/>
  <c r="EL15" i="4"/>
  <c r="EL17" i="4" s="1"/>
  <c r="EA17" i="4"/>
  <c r="EM15" i="4"/>
  <c r="EM17" i="4" s="1"/>
  <c r="EB17" i="4"/>
  <c r="EN15" i="4"/>
  <c r="EN17" i="4" s="1"/>
  <c r="EP15" i="4"/>
  <c r="EP17" i="4" s="1"/>
  <c r="ED17" i="4"/>
  <c r="ER15" i="4"/>
  <c r="ER17" i="4" s="1"/>
  <c r="EF17" i="4"/>
  <c r="EH15" i="4"/>
  <c r="EH17" i="4" s="1"/>
  <c r="DV17" i="4"/>
  <c r="DU17" i="4"/>
  <c r="EG15" i="4"/>
  <c r="EG17" i="4" s="1"/>
  <c r="DY17" i="4"/>
  <c r="EK15" i="4"/>
  <c r="EK17" i="4" s="1"/>
  <c r="EQ15" i="4"/>
  <c r="EQ17" i="4" s="1"/>
  <c r="EE17" i="4"/>
  <c r="EJ15" i="4"/>
  <c r="EJ17" i="4" s="1"/>
  <c r="DX17" i="4"/>
  <c r="E187" i="2" l="1"/>
  <c r="E185" i="2"/>
  <c r="E184" i="2"/>
  <c r="C132" i="1" l="1"/>
  <c r="D132" i="1" s="1"/>
  <c r="BA132" i="1"/>
  <c r="BB132" i="1"/>
  <c r="BC132" i="1"/>
  <c r="BD132" i="1"/>
  <c r="BE132" i="1"/>
  <c r="BF132" i="1"/>
  <c r="BG132" i="1"/>
  <c r="BH132" i="1"/>
  <c r="BI132" i="1"/>
  <c r="BJ132" i="1"/>
  <c r="BK132" i="1"/>
  <c r="BL132" i="1"/>
  <c r="C141" i="1"/>
  <c r="D141" i="1" s="1"/>
  <c r="BA141" i="1"/>
  <c r="BB141" i="1"/>
  <c r="BC141" i="1"/>
  <c r="BD141" i="1"/>
  <c r="BE141" i="1"/>
  <c r="BF141" i="1"/>
  <c r="BG141" i="1"/>
  <c r="BH141" i="1"/>
  <c r="BI141" i="1"/>
  <c r="BJ141" i="1"/>
  <c r="BK141" i="1"/>
  <c r="BL141" i="1"/>
  <c r="C142" i="1"/>
  <c r="D142" i="1" s="1"/>
  <c r="BA142" i="1"/>
  <c r="BB142" i="1"/>
  <c r="BC142" i="1"/>
  <c r="BD142" i="1"/>
  <c r="BE142" i="1"/>
  <c r="BF142" i="1"/>
  <c r="BG142" i="1"/>
  <c r="BH142" i="1"/>
  <c r="BI142" i="1"/>
  <c r="BJ142" i="1"/>
  <c r="BK142" i="1"/>
  <c r="BL142" i="1"/>
  <c r="C143" i="1"/>
  <c r="D143" i="1" s="1"/>
  <c r="BA143" i="1"/>
  <c r="BB143" i="1"/>
  <c r="BC143" i="1"/>
  <c r="BD143" i="1"/>
  <c r="BE143" i="1"/>
  <c r="BF143" i="1"/>
  <c r="BG143" i="1"/>
  <c r="BH143" i="1"/>
  <c r="BI143" i="1"/>
  <c r="BJ143" i="1"/>
  <c r="BK143" i="1"/>
  <c r="BL143" i="1"/>
  <c r="C116" i="1"/>
  <c r="BS116" i="1" s="1"/>
  <c r="BA116" i="1"/>
  <c r="BB116" i="1"/>
  <c r="BC116" i="1"/>
  <c r="BD116" i="1"/>
  <c r="BE116" i="1"/>
  <c r="BF116" i="1"/>
  <c r="BG116" i="1"/>
  <c r="BH116" i="1"/>
  <c r="BI116" i="1"/>
  <c r="BJ116" i="1"/>
  <c r="BK116" i="1"/>
  <c r="BL116" i="1"/>
  <c r="C117" i="1"/>
  <c r="BN117" i="1" s="1"/>
  <c r="BA117" i="1"/>
  <c r="BB117" i="1"/>
  <c r="BC117" i="1"/>
  <c r="BD117" i="1"/>
  <c r="BE117" i="1"/>
  <c r="BF117" i="1"/>
  <c r="BG117" i="1"/>
  <c r="BH117" i="1"/>
  <c r="BI117" i="1"/>
  <c r="BJ117" i="1"/>
  <c r="BK117" i="1"/>
  <c r="BL117" i="1"/>
  <c r="C118" i="1"/>
  <c r="D118" i="1" s="1"/>
  <c r="BA118" i="1"/>
  <c r="BB118" i="1"/>
  <c r="BC118" i="1"/>
  <c r="BD118" i="1"/>
  <c r="BE118" i="1"/>
  <c r="BF118" i="1"/>
  <c r="BG118" i="1"/>
  <c r="BH118" i="1"/>
  <c r="BI118" i="1"/>
  <c r="BJ118" i="1"/>
  <c r="BK118" i="1"/>
  <c r="BL118" i="1"/>
  <c r="C119" i="1"/>
  <c r="BR119" i="1" s="1"/>
  <c r="BA119" i="1"/>
  <c r="BB119" i="1"/>
  <c r="BC119" i="1"/>
  <c r="BD119" i="1"/>
  <c r="BE119" i="1"/>
  <c r="BF119" i="1"/>
  <c r="BG119" i="1"/>
  <c r="BH119" i="1"/>
  <c r="BI119" i="1"/>
  <c r="BJ119" i="1"/>
  <c r="BK119" i="1"/>
  <c r="BL119" i="1"/>
  <c r="C120" i="1"/>
  <c r="BN120" i="1" s="1"/>
  <c r="BA120" i="1"/>
  <c r="BB120" i="1"/>
  <c r="BC120" i="1"/>
  <c r="BD120" i="1"/>
  <c r="BE120" i="1"/>
  <c r="BF120" i="1"/>
  <c r="BG120" i="1"/>
  <c r="BH120" i="1"/>
  <c r="BI120" i="1"/>
  <c r="BJ120" i="1"/>
  <c r="BK120" i="1"/>
  <c r="BL120" i="1"/>
  <c r="C121" i="1"/>
  <c r="BQ121" i="1" s="1"/>
  <c r="BA121" i="1"/>
  <c r="BB121" i="1"/>
  <c r="BC121" i="1"/>
  <c r="BD121" i="1"/>
  <c r="BE121" i="1"/>
  <c r="BF121" i="1"/>
  <c r="BG121" i="1"/>
  <c r="BH121" i="1"/>
  <c r="BI121" i="1"/>
  <c r="BJ121" i="1"/>
  <c r="BK121" i="1"/>
  <c r="BL121" i="1"/>
  <c r="C122" i="1"/>
  <c r="D122" i="1" s="1"/>
  <c r="BA122" i="1"/>
  <c r="BB122" i="1"/>
  <c r="BC122" i="1"/>
  <c r="BD122" i="1"/>
  <c r="BE122" i="1"/>
  <c r="BF122" i="1"/>
  <c r="BG122" i="1"/>
  <c r="BH122" i="1"/>
  <c r="BI122" i="1"/>
  <c r="BJ122" i="1"/>
  <c r="BK122" i="1"/>
  <c r="BL122" i="1"/>
  <c r="C123" i="1"/>
  <c r="BS123" i="1" s="1"/>
  <c r="BA123" i="1"/>
  <c r="BB123" i="1"/>
  <c r="BC123" i="1"/>
  <c r="BD123" i="1"/>
  <c r="BE123" i="1"/>
  <c r="BF123" i="1"/>
  <c r="BG123" i="1"/>
  <c r="BH123" i="1"/>
  <c r="BI123" i="1"/>
  <c r="BJ123" i="1"/>
  <c r="BK123" i="1"/>
  <c r="BL123" i="1"/>
  <c r="C124" i="1"/>
  <c r="BT124" i="1" s="1"/>
  <c r="BA124" i="1"/>
  <c r="BB124" i="1"/>
  <c r="BC124" i="1"/>
  <c r="BD124" i="1"/>
  <c r="BE124" i="1"/>
  <c r="BF124" i="1"/>
  <c r="BG124" i="1"/>
  <c r="BH124" i="1"/>
  <c r="BI124" i="1"/>
  <c r="BJ124" i="1"/>
  <c r="BK124" i="1"/>
  <c r="BL124" i="1"/>
  <c r="C125" i="1"/>
  <c r="BM125" i="1" s="1"/>
  <c r="BA125" i="1"/>
  <c r="BB125" i="1"/>
  <c r="BC125" i="1"/>
  <c r="BD125" i="1"/>
  <c r="BE125" i="1"/>
  <c r="BF125" i="1"/>
  <c r="BG125" i="1"/>
  <c r="BH125" i="1"/>
  <c r="BI125" i="1"/>
  <c r="BJ125" i="1"/>
  <c r="BK125" i="1"/>
  <c r="BL125" i="1"/>
  <c r="C126" i="1"/>
  <c r="BS126" i="1" s="1"/>
  <c r="BA126" i="1"/>
  <c r="BB126" i="1"/>
  <c r="BC126" i="1"/>
  <c r="BD126" i="1"/>
  <c r="BE126" i="1"/>
  <c r="BF126" i="1"/>
  <c r="BG126" i="1"/>
  <c r="BH126" i="1"/>
  <c r="BI126" i="1"/>
  <c r="BJ126" i="1"/>
  <c r="BK126" i="1"/>
  <c r="BL126" i="1"/>
  <c r="C127" i="1"/>
  <c r="BT127" i="1" s="1"/>
  <c r="BA127" i="1"/>
  <c r="BB127" i="1"/>
  <c r="BC127" i="1"/>
  <c r="BD127" i="1"/>
  <c r="BE127" i="1"/>
  <c r="BF127" i="1"/>
  <c r="BG127" i="1"/>
  <c r="BH127" i="1"/>
  <c r="BI127" i="1"/>
  <c r="BJ127" i="1"/>
  <c r="BK127" i="1"/>
  <c r="BL127" i="1"/>
  <c r="C128" i="1"/>
  <c r="D128" i="1" s="1"/>
  <c r="BA128" i="1"/>
  <c r="BB128" i="1"/>
  <c r="BC128" i="1"/>
  <c r="BD128" i="1"/>
  <c r="BE128" i="1"/>
  <c r="BF128" i="1"/>
  <c r="BG128" i="1"/>
  <c r="BH128" i="1"/>
  <c r="BI128" i="1"/>
  <c r="BJ128" i="1"/>
  <c r="BK128" i="1"/>
  <c r="BL128" i="1"/>
  <c r="C129" i="1"/>
  <c r="BA129" i="1"/>
  <c r="BB129" i="1"/>
  <c r="BC129" i="1"/>
  <c r="BD129" i="1"/>
  <c r="BE129" i="1"/>
  <c r="BF129" i="1"/>
  <c r="BG129" i="1"/>
  <c r="BH129" i="1"/>
  <c r="BI129" i="1"/>
  <c r="BJ129" i="1"/>
  <c r="BK129" i="1"/>
  <c r="BL129" i="1"/>
  <c r="C130" i="1"/>
  <c r="BP130" i="1" s="1"/>
  <c r="BA130" i="1"/>
  <c r="BB130" i="1"/>
  <c r="BC130" i="1"/>
  <c r="BD130" i="1"/>
  <c r="BE130" i="1"/>
  <c r="BF130" i="1"/>
  <c r="BG130" i="1"/>
  <c r="BH130" i="1"/>
  <c r="BI130" i="1"/>
  <c r="BJ130" i="1"/>
  <c r="BK130" i="1"/>
  <c r="BL130" i="1"/>
  <c r="C131" i="1"/>
  <c r="D131" i="1" s="1"/>
  <c r="BA131" i="1"/>
  <c r="BB131" i="1"/>
  <c r="BC131" i="1"/>
  <c r="BD131" i="1"/>
  <c r="BE131" i="1"/>
  <c r="BF131" i="1"/>
  <c r="BG131" i="1"/>
  <c r="BH131" i="1"/>
  <c r="BI131" i="1"/>
  <c r="BJ131" i="1"/>
  <c r="BK131" i="1"/>
  <c r="BL131" i="1"/>
  <c r="BP132" i="1" l="1"/>
  <c r="BN132" i="1"/>
  <c r="BO132" i="1"/>
  <c r="BM132" i="1"/>
  <c r="BX132" i="1"/>
  <c r="BV143" i="1"/>
  <c r="BN141" i="1"/>
  <c r="BT143" i="1"/>
  <c r="BM141" i="1"/>
  <c r="BW143" i="1"/>
  <c r="BO141" i="1"/>
  <c r="BW141" i="1"/>
  <c r="BR141" i="1"/>
  <c r="BU141" i="1"/>
  <c r="BR143" i="1"/>
  <c r="BP142" i="1"/>
  <c r="BV141" i="1"/>
  <c r="BN143" i="1"/>
  <c r="BO142" i="1"/>
  <c r="BP117" i="1"/>
  <c r="BM143" i="1"/>
  <c r="BT141" i="1"/>
  <c r="BW132" i="1"/>
  <c r="BU132" i="1"/>
  <c r="BX143" i="1"/>
  <c r="BU143" i="1"/>
  <c r="BS141" i="1"/>
  <c r="BV132" i="1"/>
  <c r="BQ141" i="1"/>
  <c r="BT132" i="1"/>
  <c r="BO143" i="1"/>
  <c r="BT142" i="1"/>
  <c r="BX141" i="1"/>
  <c r="BP141" i="1"/>
  <c r="BR132" i="1"/>
  <c r="D127" i="1"/>
  <c r="D116" i="1"/>
  <c r="BO116" i="1"/>
  <c r="BW116" i="1"/>
  <c r="BO117" i="1"/>
  <c r="BR116" i="1"/>
  <c r="BQ142" i="1"/>
  <c r="BR142" i="1"/>
  <c r="BS142" i="1"/>
  <c r="BM142" i="1"/>
  <c r="BU142" i="1"/>
  <c r="BV142" i="1"/>
  <c r="BW142" i="1"/>
  <c r="BX142" i="1"/>
  <c r="BN142" i="1"/>
  <c r="BS143" i="1"/>
  <c r="BS132" i="1"/>
  <c r="BQ143" i="1"/>
  <c r="BQ132" i="1"/>
  <c r="BP143" i="1"/>
  <c r="BQ117" i="1"/>
  <c r="BX126" i="1"/>
  <c r="D121" i="1"/>
  <c r="BP119" i="1"/>
  <c r="BW119" i="1"/>
  <c r="BO126" i="1"/>
  <c r="BN119" i="1"/>
  <c r="BP127" i="1"/>
  <c r="BW126" i="1"/>
  <c r="BO119" i="1"/>
  <c r="BS131" i="1"/>
  <c r="BV131" i="1"/>
  <c r="BX119" i="1"/>
  <c r="BR131" i="1"/>
  <c r="BW130" i="1"/>
  <c r="BS119" i="1"/>
  <c r="BR117" i="1"/>
  <c r="D117" i="1"/>
  <c r="BO131" i="1"/>
  <c r="BQ119" i="1"/>
  <c r="D119" i="1"/>
  <c r="BN131" i="1"/>
  <c r="BT130" i="1"/>
  <c r="BW124" i="1"/>
  <c r="BU117" i="1"/>
  <c r="BN116" i="1"/>
  <c r="BX131" i="1"/>
  <c r="BM131" i="1"/>
  <c r="BU126" i="1"/>
  <c r="BW131" i="1"/>
  <c r="BP126" i="1"/>
  <c r="BV125" i="1"/>
  <c r="BS124" i="1"/>
  <c r="BW121" i="1"/>
  <c r="BT117" i="1"/>
  <c r="BU125" i="1"/>
  <c r="BW118" i="1"/>
  <c r="BU131" i="1"/>
  <c r="BM126" i="1"/>
  <c r="BT125" i="1"/>
  <c r="BR130" i="1"/>
  <c r="BO128" i="1"/>
  <c r="BV127" i="1"/>
  <c r="BM127" i="1"/>
  <c r="BS125" i="1"/>
  <c r="BW122" i="1"/>
  <c r="BP121" i="1"/>
  <c r="BU120" i="1"/>
  <c r="BO122" i="1"/>
  <c r="BS130" i="1"/>
  <c r="BP128" i="1"/>
  <c r="BW127" i="1"/>
  <c r="BQ125" i="1"/>
  <c r="BU122" i="1"/>
  <c r="BO121" i="1"/>
  <c r="BS120" i="1"/>
  <c r="BQ131" i="1"/>
  <c r="BM130" i="1"/>
  <c r="BS127" i="1"/>
  <c r="BT126" i="1"/>
  <c r="BO124" i="1"/>
  <c r="BR122" i="1"/>
  <c r="BV119" i="1"/>
  <c r="BM119" i="1"/>
  <c r="BP118" i="1"/>
  <c r="BX117" i="1"/>
  <c r="BM117" i="1"/>
  <c r="BV116" i="1"/>
  <c r="BX128" i="1"/>
  <c r="BN127" i="1"/>
  <c r="BU127" i="1"/>
  <c r="BP131" i="1"/>
  <c r="BR127" i="1"/>
  <c r="BR126" i="1"/>
  <c r="D126" i="1"/>
  <c r="BN124" i="1"/>
  <c r="BQ122" i="1"/>
  <c r="BU119" i="1"/>
  <c r="BO118" i="1"/>
  <c r="BW117" i="1"/>
  <c r="BT116" i="1"/>
  <c r="BV128" i="1"/>
  <c r="BX127" i="1"/>
  <c r="BO127" i="1"/>
  <c r="BN122" i="1"/>
  <c r="BX122" i="1"/>
  <c r="BM122" i="1"/>
  <c r="BQ127" i="1"/>
  <c r="BP122" i="1"/>
  <c r="BT119" i="1"/>
  <c r="BM118" i="1"/>
  <c r="D129" i="1"/>
  <c r="BP129" i="1"/>
  <c r="BX129" i="1"/>
  <c r="BT129" i="1"/>
  <c r="BM129" i="1"/>
  <c r="BV129" i="1"/>
  <c r="BO129" i="1"/>
  <c r="BN129" i="1"/>
  <c r="BW129" i="1"/>
  <c r="BQ129" i="1"/>
  <c r="BR129" i="1"/>
  <c r="BS129" i="1"/>
  <c r="BU129" i="1"/>
  <c r="BN130" i="1"/>
  <c r="BV130" i="1"/>
  <c r="BU130" i="1"/>
  <c r="BO130" i="1"/>
  <c r="BX130" i="1"/>
  <c r="D130" i="1"/>
  <c r="BQ130" i="1"/>
  <c r="BM128" i="1"/>
  <c r="BX123" i="1"/>
  <c r="BT128" i="1"/>
  <c r="BQ128" i="1"/>
  <c r="BR128" i="1"/>
  <c r="BS128" i="1"/>
  <c r="BU128" i="1"/>
  <c r="BN128" i="1"/>
  <c r="BW128" i="1"/>
  <c r="BR123" i="1"/>
  <c r="BT123" i="1"/>
  <c r="BV123" i="1"/>
  <c r="BM123" i="1"/>
  <c r="BW123" i="1"/>
  <c r="D123" i="1"/>
  <c r="BP123" i="1"/>
  <c r="BN123" i="1"/>
  <c r="BO123" i="1"/>
  <c r="BQ123" i="1"/>
  <c r="BU123" i="1"/>
  <c r="D125" i="1"/>
  <c r="BP125" i="1"/>
  <c r="BX125" i="1"/>
  <c r="BN125" i="1"/>
  <c r="BW125" i="1"/>
  <c r="BR125" i="1"/>
  <c r="BX124" i="1"/>
  <c r="BN121" i="1"/>
  <c r="BV121" i="1"/>
  <c r="BS121" i="1"/>
  <c r="BR121" i="1"/>
  <c r="BT121" i="1"/>
  <c r="BU121" i="1"/>
  <c r="BM121" i="1"/>
  <c r="BX121" i="1"/>
  <c r="BT131" i="1"/>
  <c r="BO125" i="1"/>
  <c r="BR124" i="1"/>
  <c r="BU124" i="1"/>
  <c r="BM124" i="1"/>
  <c r="BV124" i="1"/>
  <c r="D124" i="1"/>
  <c r="BP124" i="1"/>
  <c r="D120" i="1"/>
  <c r="BP120" i="1"/>
  <c r="BX120" i="1"/>
  <c r="BO120" i="1"/>
  <c r="BR120" i="1"/>
  <c r="BV120" i="1"/>
  <c r="BW120" i="1"/>
  <c r="BM120" i="1"/>
  <c r="BQ120" i="1"/>
  <c r="BN126" i="1"/>
  <c r="BV126" i="1"/>
  <c r="BQ126" i="1"/>
  <c r="BQ124" i="1"/>
  <c r="BT120" i="1"/>
  <c r="BT122" i="1"/>
  <c r="BS122" i="1"/>
  <c r="BV122" i="1"/>
  <c r="BR118" i="1"/>
  <c r="BT118" i="1"/>
  <c r="BQ118" i="1"/>
  <c r="BS118" i="1"/>
  <c r="BU118" i="1"/>
  <c r="BV118" i="1"/>
  <c r="BN118" i="1"/>
  <c r="BX118" i="1"/>
  <c r="BS117" i="1"/>
  <c r="BU116" i="1"/>
  <c r="BM116" i="1"/>
  <c r="BQ116" i="1"/>
  <c r="BV117" i="1"/>
  <c r="BX116" i="1"/>
  <c r="BP116" i="1"/>
  <c r="CV14" i="4"/>
  <c r="CU14" i="4"/>
  <c r="CT14" i="4"/>
  <c r="CS14" i="4"/>
  <c r="CR14" i="4"/>
  <c r="CQ14" i="4"/>
  <c r="CP14" i="4"/>
  <c r="CO14" i="4"/>
  <c r="CN14" i="4"/>
  <c r="CM14" i="4"/>
  <c r="CL14" i="4"/>
  <c r="CK14" i="4"/>
  <c r="BL14" i="4"/>
  <c r="BK14" i="4"/>
  <c r="BJ14" i="4"/>
  <c r="BI14" i="4"/>
  <c r="BH14" i="4"/>
  <c r="BG14" i="4"/>
  <c r="BF14" i="4"/>
  <c r="BE14" i="4"/>
  <c r="BD14" i="4"/>
  <c r="BC14" i="4"/>
  <c r="BB14" i="4"/>
  <c r="BA14" i="4"/>
  <c r="AZ14" i="4"/>
  <c r="AY14" i="4"/>
  <c r="AX14" i="4"/>
  <c r="AW14" i="4"/>
  <c r="AV14" i="4"/>
  <c r="AU14" i="4"/>
  <c r="AT14" i="4"/>
  <c r="AS14" i="4"/>
  <c r="AR14" i="4"/>
  <c r="AQ14" i="4"/>
  <c r="AP14" i="4"/>
  <c r="AO14" i="4"/>
  <c r="AN14" i="4"/>
  <c r="AM14" i="4"/>
  <c r="AL14" i="4"/>
  <c r="AK14" i="4"/>
  <c r="AJ14" i="4"/>
  <c r="AI14" i="4"/>
  <c r="AH14" i="4"/>
  <c r="AG14" i="4"/>
  <c r="AF14" i="4"/>
  <c r="AE14" i="4"/>
  <c r="AD14" i="4"/>
  <c r="AC14" i="4"/>
  <c r="P14" i="4"/>
  <c r="O14" i="4"/>
  <c r="N14" i="4"/>
  <c r="M14" i="4"/>
  <c r="L14" i="4"/>
  <c r="K14" i="4"/>
  <c r="J14" i="4"/>
  <c r="I14" i="4"/>
  <c r="H14" i="4"/>
  <c r="G14" i="4"/>
  <c r="F14" i="4"/>
  <c r="E14" i="4"/>
  <c r="D6" i="4"/>
  <c r="CV5" i="4"/>
  <c r="DH5" i="4" s="1"/>
  <c r="CU5" i="4"/>
  <c r="DG5" i="4" s="1"/>
  <c r="CT5" i="4"/>
  <c r="DF5" i="4" s="1"/>
  <c r="CS5" i="4"/>
  <c r="DE5" i="4" s="1"/>
  <c r="CR5" i="4"/>
  <c r="DD5" i="4" s="1"/>
  <c r="CQ5" i="4"/>
  <c r="DC5" i="4" s="1"/>
  <c r="DO5" i="4" s="1"/>
  <c r="CP5" i="4"/>
  <c r="DB5" i="4" s="1"/>
  <c r="DN5" i="4" s="1"/>
  <c r="CO5" i="4"/>
  <c r="DA5" i="4" s="1"/>
  <c r="DM5" i="4" s="1"/>
  <c r="CN5" i="4"/>
  <c r="CZ5" i="4" s="1"/>
  <c r="CM5" i="4"/>
  <c r="CY5" i="4" s="1"/>
  <c r="CL5" i="4"/>
  <c r="CX5" i="4" s="1"/>
  <c r="CK5" i="4"/>
  <c r="CW5" i="4" s="1"/>
  <c r="CJ5" i="4"/>
  <c r="CI5" i="4"/>
  <c r="CH5" i="4"/>
  <c r="CG5" i="4"/>
  <c r="CF5" i="4"/>
  <c r="CE5" i="4"/>
  <c r="CD5" i="4"/>
  <c r="CC5" i="4"/>
  <c r="CB5" i="4"/>
  <c r="CA5" i="4"/>
  <c r="BZ5" i="4"/>
  <c r="BY5" i="4"/>
  <c r="D5" i="4"/>
  <c r="DY5" i="4" l="1"/>
  <c r="EA5" i="4"/>
  <c r="DZ5" i="4"/>
  <c r="CF14" i="4"/>
  <c r="CC14" i="4"/>
  <c r="CD14" i="4"/>
  <c r="CE14" i="4"/>
  <c r="BY14" i="4"/>
  <c r="CG14" i="4"/>
  <c r="BZ14" i="4"/>
  <c r="CA14" i="4"/>
  <c r="CI14" i="4"/>
  <c r="CH14" i="4"/>
  <c r="CB14" i="4"/>
  <c r="CJ14" i="4"/>
  <c r="DD14" i="4"/>
  <c r="DO14" i="4"/>
  <c r="DI5" i="4"/>
  <c r="CW14" i="4"/>
  <c r="DQ5" i="4"/>
  <c r="EC5" i="4" s="1"/>
  <c r="DE14" i="4"/>
  <c r="DT5" i="4"/>
  <c r="EF5" i="4" s="1"/>
  <c r="DH14" i="4"/>
  <c r="DJ5" i="4"/>
  <c r="DV5" i="4" s="1"/>
  <c r="CX14" i="4"/>
  <c r="DR5" i="4"/>
  <c r="ED5" i="4" s="1"/>
  <c r="DF14" i="4"/>
  <c r="DP5" i="4"/>
  <c r="EB5" i="4" s="1"/>
  <c r="DM14" i="4"/>
  <c r="DN14" i="4"/>
  <c r="DS5" i="4"/>
  <c r="EE5" i="4" s="1"/>
  <c r="DG14" i="4"/>
  <c r="DK5" i="4"/>
  <c r="DW5" i="4" s="1"/>
  <c r="CY14" i="4"/>
  <c r="DL5" i="4"/>
  <c r="DX5" i="4" s="1"/>
  <c r="CZ14" i="4"/>
  <c r="DA14" i="4"/>
  <c r="DB14" i="4"/>
  <c r="DC14" i="4"/>
  <c r="EK5" i="4" l="1"/>
  <c r="EK14" i="4" s="1"/>
  <c r="DY14" i="4"/>
  <c r="DP14" i="4"/>
  <c r="DQ14" i="4"/>
  <c r="DK14" i="4"/>
  <c r="DR14" i="4"/>
  <c r="DT14" i="4"/>
  <c r="DU5" i="4"/>
  <c r="DI14" i="4"/>
  <c r="DS14" i="4"/>
  <c r="EM5" i="4"/>
  <c r="EM14" i="4" s="1"/>
  <c r="EA14" i="4"/>
  <c r="DL14" i="4"/>
  <c r="EL5" i="4"/>
  <c r="EL14" i="4" s="1"/>
  <c r="DZ14" i="4"/>
  <c r="DJ14" i="4"/>
  <c r="DW14" i="4" l="1"/>
  <c r="EI5" i="4"/>
  <c r="EI14" i="4" s="1"/>
  <c r="DU14" i="4"/>
  <c r="EG5" i="4"/>
  <c r="EG14" i="4" s="1"/>
  <c r="EO5" i="4"/>
  <c r="EO14" i="4" s="1"/>
  <c r="EC14" i="4"/>
  <c r="EJ5" i="4"/>
  <c r="EJ14" i="4" s="1"/>
  <c r="DX14" i="4"/>
  <c r="ER5" i="4"/>
  <c r="ER14" i="4" s="1"/>
  <c r="EF14" i="4"/>
  <c r="EQ5" i="4"/>
  <c r="EQ14" i="4" s="1"/>
  <c r="EE14" i="4"/>
  <c r="EB14" i="4"/>
  <c r="EN5" i="4"/>
  <c r="EN14" i="4" s="1"/>
  <c r="EH5" i="4"/>
  <c r="EH14" i="4" s="1"/>
  <c r="DV14" i="4"/>
  <c r="ED14" i="4"/>
  <c r="EP5" i="4"/>
  <c r="EP14" i="4" s="1"/>
  <c r="E183" i="2" l="1"/>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BA19" i="1" l="1"/>
  <c r="BB19" i="1"/>
  <c r="BC19" i="1"/>
  <c r="BD19" i="1"/>
  <c r="BE19" i="1"/>
  <c r="BF19" i="1"/>
  <c r="BG19" i="1"/>
  <c r="BH19" i="1"/>
  <c r="BI19" i="1"/>
  <c r="BJ19" i="1"/>
  <c r="BK19" i="1"/>
  <c r="BL19" i="1"/>
  <c r="C19" i="1"/>
  <c r="A2" i="4"/>
  <c r="C15" i="1"/>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CE132" i="1" l="1"/>
  <c r="BY141" i="1"/>
  <c r="CG141" i="1"/>
  <c r="CE142" i="1"/>
  <c r="BY143" i="1"/>
  <c r="CI141" i="1"/>
  <c r="BZ141" i="1"/>
  <c r="CC143" i="1"/>
  <c r="CB142" i="1"/>
  <c r="CC141" i="1"/>
  <c r="CF143" i="1"/>
  <c r="CA143" i="1"/>
  <c r="CA141" i="1"/>
  <c r="CE141" i="1"/>
  <c r="CC132" i="1"/>
  <c r="BZ143" i="1"/>
  <c r="CF142" i="1"/>
  <c r="CF141" i="1"/>
  <c r="BY142" i="1"/>
  <c r="CC142" i="1"/>
  <c r="CJ143" i="1"/>
  <c r="CB143" i="1"/>
  <c r="CF132" i="1"/>
  <c r="CB132" i="1"/>
  <c r="CE143" i="1"/>
  <c r="CJ132" i="1"/>
  <c r="CH141" i="1"/>
  <c r="BZ142" i="1"/>
  <c r="BY132" i="1"/>
  <c r="CH142" i="1"/>
  <c r="CA132" i="1"/>
  <c r="CI132" i="1"/>
  <c r="CG132" i="1"/>
  <c r="CG143" i="1"/>
  <c r="CA142" i="1"/>
  <c r="CB141" i="1"/>
  <c r="CD143" i="1"/>
  <c r="CD132" i="1"/>
  <c r="CD141" i="1"/>
  <c r="CH143" i="1"/>
  <c r="BZ132" i="1"/>
  <c r="CI143" i="1"/>
  <c r="CD142" i="1"/>
  <c r="CJ141" i="1"/>
  <c r="CH132" i="1"/>
  <c r="CJ142" i="1"/>
  <c r="CG142" i="1"/>
  <c r="CI142" i="1"/>
  <c r="CG118" i="1"/>
  <c r="CA125" i="1"/>
  <c r="CF116" i="1"/>
  <c r="CC116" i="1"/>
  <c r="CE118" i="1"/>
  <c r="CA117" i="1"/>
  <c r="CF125" i="1"/>
  <c r="CB117" i="1"/>
  <c r="CG117" i="1"/>
  <c r="CJ119" i="1"/>
  <c r="BZ122" i="1"/>
  <c r="BZ118" i="1"/>
  <c r="BY117" i="1"/>
  <c r="CH122" i="1"/>
  <c r="CH127" i="1"/>
  <c r="CI125" i="1"/>
  <c r="CJ128" i="1"/>
  <c r="CD120" i="1"/>
  <c r="CD118" i="1"/>
  <c r="CA129" i="1"/>
  <c r="CH128" i="1"/>
  <c r="CB122" i="1"/>
  <c r="CD129" i="1"/>
  <c r="BY124" i="1"/>
  <c r="CB123" i="1"/>
  <c r="BY121" i="1"/>
  <c r="CC124" i="1"/>
  <c r="CJ127" i="1"/>
  <c r="BZ124" i="1"/>
  <c r="BZ130" i="1"/>
  <c r="CF118" i="1"/>
  <c r="CF122" i="1"/>
  <c r="CA123" i="1"/>
  <c r="BY118" i="1"/>
  <c r="CJ118" i="1"/>
  <c r="CB118" i="1"/>
  <c r="CG126" i="1"/>
  <c r="CF128" i="1"/>
  <c r="CJ116" i="1"/>
  <c r="CB119" i="1"/>
  <c r="BY122" i="1"/>
  <c r="CG124" i="1"/>
  <c r="CG119" i="1"/>
  <c r="CC118" i="1"/>
  <c r="CC125" i="1"/>
  <c r="CH130" i="1"/>
  <c r="BY128" i="1"/>
  <c r="CB124" i="1"/>
  <c r="CC127" i="1"/>
  <c r="CJ122" i="1"/>
  <c r="CA118" i="1"/>
  <c r="CE120" i="1"/>
  <c r="CJ129" i="1"/>
  <c r="CG125" i="1"/>
  <c r="BZ117" i="1"/>
  <c r="CA127" i="1"/>
  <c r="CH123" i="1"/>
  <c r="CD126" i="1"/>
  <c r="CC123" i="1"/>
  <c r="CB127" i="1"/>
  <c r="CF124" i="1"/>
  <c r="CC122" i="1"/>
  <c r="BZ120" i="1"/>
  <c r="BZ128" i="1"/>
  <c r="CC117" i="1"/>
  <c r="CE122" i="1"/>
  <c r="CI122" i="1"/>
  <c r="BZ125" i="1"/>
  <c r="CG122" i="1"/>
  <c r="CA119" i="1"/>
  <c r="CE126" i="1"/>
  <c r="CF131" i="1"/>
  <c r="CF130" i="1"/>
  <c r="CD116" i="1"/>
  <c r="CE128" i="1"/>
  <c r="CA130" i="1"/>
  <c r="CD117" i="1"/>
  <c r="BY126" i="1"/>
  <c r="CC120" i="1"/>
  <c r="CC121" i="1"/>
  <c r="CH129" i="1"/>
  <c r="CB130" i="1"/>
  <c r="BZ129" i="1"/>
  <c r="CI128" i="1"/>
  <c r="CI120" i="1"/>
  <c r="CD128" i="1"/>
  <c r="CB121" i="1"/>
  <c r="CA120" i="1"/>
  <c r="BY125" i="1"/>
  <c r="CH120" i="1"/>
  <c r="CA128" i="1"/>
  <c r="CE116" i="1"/>
  <c r="CF119" i="1"/>
  <c r="CH117" i="1"/>
  <c r="CA121" i="1"/>
  <c r="CI121" i="1"/>
  <c r="CD125" i="1"/>
  <c r="CD122" i="1"/>
  <c r="BY127" i="1"/>
  <c r="CI127" i="1"/>
  <c r="BY131" i="1"/>
  <c r="BZ121" i="1"/>
  <c r="CG120" i="1"/>
  <c r="CA131" i="1"/>
  <c r="CC131" i="1"/>
  <c r="CD131" i="1"/>
  <c r="CD124" i="1"/>
  <c r="BY120" i="1"/>
  <c r="CG123" i="1"/>
  <c r="CB120" i="1"/>
  <c r="CJ125" i="1"/>
  <c r="CF129" i="1"/>
  <c r="CG130" i="1"/>
  <c r="CF120" i="1"/>
  <c r="CG128" i="1"/>
  <c r="BY129" i="1"/>
  <c r="CB125" i="1"/>
  <c r="BZ123" i="1"/>
  <c r="CJ131" i="1"/>
  <c r="CE130" i="1"/>
  <c r="CB129" i="1"/>
  <c r="CH116" i="1"/>
  <c r="BZ116" i="1"/>
  <c r="CC119" i="1"/>
  <c r="CA126" i="1"/>
  <c r="CA122" i="1"/>
  <c r="CF126" i="1"/>
  <c r="CA124" i="1"/>
  <c r="CJ121" i="1"/>
  <c r="CI126" i="1"/>
  <c r="CC126" i="1"/>
  <c r="CE124" i="1"/>
  <c r="CI129" i="1"/>
  <c r="CE123" i="1"/>
  <c r="CH124" i="1"/>
  <c r="CC129" i="1"/>
  <c r="CF117" i="1"/>
  <c r="CJ117" i="1"/>
  <c r="CA116" i="1"/>
  <c r="CI131" i="1"/>
  <c r="CH125" i="1"/>
  <c r="CI118" i="1"/>
  <c r="CD130" i="1"/>
  <c r="CH121" i="1"/>
  <c r="CD119" i="1"/>
  <c r="CH118" i="1"/>
  <c r="CE129" i="1"/>
  <c r="CE121" i="1"/>
  <c r="CB116" i="1"/>
  <c r="BZ126" i="1"/>
  <c r="CG116" i="1"/>
  <c r="CE131" i="1"/>
  <c r="CB126" i="1"/>
  <c r="CC130" i="1"/>
  <c r="CJ120" i="1"/>
  <c r="CI123" i="1"/>
  <c r="CD127" i="1"/>
  <c r="CG127" i="1"/>
  <c r="CG129" i="1"/>
  <c r="CB131" i="1"/>
  <c r="CG131" i="1"/>
  <c r="CH131" i="1"/>
  <c r="CC128" i="1"/>
  <c r="CI130" i="1"/>
  <c r="CJ124" i="1"/>
  <c r="CG121" i="1"/>
  <c r="CE117" i="1"/>
  <c r="CE127" i="1"/>
  <c r="CD123" i="1"/>
  <c r="CB128" i="1"/>
  <c r="CH119" i="1"/>
  <c r="BY130" i="1"/>
  <c r="CF123" i="1"/>
  <c r="BY119" i="1"/>
  <c r="CH126" i="1"/>
  <c r="CD121" i="1"/>
  <c r="BZ119" i="1"/>
  <c r="CI119" i="1"/>
  <c r="CF127" i="1"/>
  <c r="BZ127" i="1"/>
  <c r="CJ126" i="1"/>
  <c r="CJ123" i="1"/>
  <c r="CE119" i="1"/>
  <c r="BZ131" i="1"/>
  <c r="BY123" i="1"/>
  <c r="CI124" i="1"/>
  <c r="BY116" i="1"/>
  <c r="CI117" i="1"/>
  <c r="CI116" i="1"/>
  <c r="CE125" i="1"/>
  <c r="CJ130" i="1"/>
  <c r="CF121" i="1"/>
  <c r="CE19" i="1"/>
  <c r="D15" i="1"/>
  <c r="BR15" i="1"/>
  <c r="BT15" i="1"/>
  <c r="BS15" i="1"/>
  <c r="BV15" i="1"/>
  <c r="BN15" i="1"/>
  <c r="BQ15" i="1"/>
  <c r="BX15" i="1"/>
  <c r="BP15" i="1"/>
  <c r="BW15" i="1"/>
  <c r="BO15" i="1"/>
  <c r="BU15" i="1"/>
  <c r="BM15" i="1"/>
  <c r="CD19" i="1" l="1"/>
  <c r="AY3" i="1"/>
  <c r="AA3" i="1"/>
  <c r="O3" i="1"/>
  <c r="BY19" i="1" l="1"/>
  <c r="CI19" i="1"/>
  <c r="CB19" i="1"/>
  <c r="CH19" i="1"/>
  <c r="CG19" i="1"/>
  <c r="CJ19" i="1"/>
  <c r="CF19" i="1"/>
  <c r="BZ19" i="1"/>
  <c r="CA19" i="1"/>
  <c r="CC19" i="1"/>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44" i="1"/>
  <c r="BB144" i="1"/>
  <c r="BC144" i="1"/>
  <c r="BD144" i="1"/>
  <c r="BE144" i="1"/>
  <c r="BF144" i="1"/>
  <c r="BG144" i="1"/>
  <c r="BH144" i="1"/>
  <c r="BI144" i="1"/>
  <c r="BJ144" i="1"/>
  <c r="BK144" i="1"/>
  <c r="BL144" i="1"/>
  <c r="CJ15" i="1" l="1"/>
  <c r="CE15" i="1"/>
  <c r="CF15" i="1"/>
  <c r="CB15" i="1"/>
  <c r="C17" i="1"/>
  <c r="C16" i="1"/>
  <c r="C14" i="1"/>
  <c r="C13" i="1"/>
  <c r="C12" i="1"/>
  <c r="C11" i="1"/>
  <c r="C10" i="1"/>
  <c r="C9" i="1"/>
  <c r="C8" i="1"/>
  <c r="C7" i="1"/>
  <c r="C6" i="1"/>
  <c r="C5" i="1"/>
  <c r="CH15" i="1" l="1"/>
  <c r="BY15" i="1"/>
  <c r="CG15" i="1"/>
  <c r="CC15" i="1"/>
  <c r="CA15" i="1"/>
  <c r="CI15" i="1"/>
  <c r="BZ15" i="1"/>
  <c r="CD15" i="1"/>
  <c r="BT12" i="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BP5" i="1"/>
  <c r="CB5" i="1" s="1"/>
  <c r="C101" i="1"/>
  <c r="C30" i="1"/>
  <c r="C29" i="1"/>
  <c r="C77" i="1"/>
  <c r="C76" i="1"/>
  <c r="C75" i="1"/>
  <c r="C92" i="1"/>
  <c r="C90" i="1"/>
  <c r="C87" i="1"/>
  <c r="C79" i="1"/>
  <c r="C40" i="1"/>
  <c r="C37" i="1"/>
  <c r="C32" i="1"/>
  <c r="C31" i="1"/>
  <c r="C28" i="1"/>
  <c r="C95" i="1"/>
  <c r="C84" i="1"/>
  <c r="C100" i="1"/>
  <c r="C78" i="1"/>
  <c r="C114" i="1"/>
  <c r="C112" i="1"/>
  <c r="C111" i="1"/>
  <c r="C110" i="1"/>
  <c r="C108" i="1"/>
  <c r="C105" i="1"/>
  <c r="C104" i="1"/>
  <c r="C103" i="1"/>
  <c r="C102" i="1"/>
  <c r="C86" i="1"/>
  <c r="C98" i="1"/>
  <c r="C97" i="1"/>
  <c r="C99" i="1"/>
  <c r="C9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53" i="1"/>
  <c r="C115" i="1"/>
  <c r="C113" i="1"/>
  <c r="C49" i="1"/>
  <c r="C81" i="1"/>
  <c r="C80" i="1"/>
  <c r="C46" i="1"/>
  <c r="C45" i="1"/>
  <c r="C83" i="1"/>
  <c r="C58" i="1"/>
  <c r="C57" i="1"/>
  <c r="C56" i="1"/>
  <c r="C55" i="1"/>
  <c r="C54" i="1"/>
  <c r="C42" i="1"/>
  <c r="C41" i="1"/>
  <c r="C38" i="1"/>
  <c r="C61" i="1"/>
  <c r="C144" i="1"/>
  <c r="C35" i="1"/>
  <c r="C107" i="1"/>
  <c r="C21" i="1"/>
  <c r="C20" i="1"/>
  <c r="C18" i="1"/>
  <c r="C23" i="1"/>
  <c r="C26" i="1"/>
  <c r="C22" i="1"/>
  <c r="C25" i="1"/>
  <c r="C34" i="1"/>
  <c r="C33" i="1"/>
  <c r="BK2" i="1" l="1"/>
  <c r="BT53" i="1"/>
  <c r="CF53" i="1" s="1"/>
  <c r="BQ53" i="1"/>
  <c r="CC53" i="1" s="1"/>
  <c r="BR53" i="1"/>
  <c r="CD53" i="1" s="1"/>
  <c r="BS53" i="1"/>
  <c r="CE53" i="1" s="1"/>
  <c r="BM53" i="1"/>
  <c r="BY53" i="1" s="1"/>
  <c r="BV53" i="1"/>
  <c r="CH53" i="1" s="1"/>
  <c r="BX53" i="1"/>
  <c r="CJ53" i="1" s="1"/>
  <c r="BO53" i="1"/>
  <c r="CA53" i="1" s="1"/>
  <c r="BU53" i="1"/>
  <c r="CG53" i="1" s="1"/>
  <c r="BN53" i="1"/>
  <c r="BZ53" i="1" s="1"/>
  <c r="BP53" i="1"/>
  <c r="CB53" i="1" s="1"/>
  <c r="BW53" i="1"/>
  <c r="CI53" i="1" s="1"/>
  <c r="BT85" i="1"/>
  <c r="CF85" i="1" s="1"/>
  <c r="BM85" i="1"/>
  <c r="BY85" i="1" s="1"/>
  <c r="BV85" i="1"/>
  <c r="CH85" i="1" s="1"/>
  <c r="BR85" i="1"/>
  <c r="CD85" i="1" s="1"/>
  <c r="BU85" i="1"/>
  <c r="CG85" i="1" s="1"/>
  <c r="BO85" i="1"/>
  <c r="CA85" i="1" s="1"/>
  <c r="BX85" i="1"/>
  <c r="CJ85" i="1" s="1"/>
  <c r="BP85" i="1"/>
  <c r="CB85" i="1" s="1"/>
  <c r="BQ85" i="1"/>
  <c r="CC85" i="1" s="1"/>
  <c r="BS85" i="1"/>
  <c r="CE85" i="1" s="1"/>
  <c r="BW85" i="1"/>
  <c r="CI85" i="1" s="1"/>
  <c r="BN85" i="1"/>
  <c r="BZ85" i="1" s="1"/>
  <c r="BM108" i="1"/>
  <c r="BY108" i="1" s="1"/>
  <c r="BU108" i="1"/>
  <c r="CG108" i="1" s="1"/>
  <c r="BT108" i="1"/>
  <c r="CF108" i="1" s="1"/>
  <c r="BN108" i="1"/>
  <c r="BZ108" i="1" s="1"/>
  <c r="BW108" i="1"/>
  <c r="CI108" i="1" s="1"/>
  <c r="BP108" i="1"/>
  <c r="CB108" i="1" s="1"/>
  <c r="BO108" i="1"/>
  <c r="CA108" i="1" s="1"/>
  <c r="BQ108" i="1"/>
  <c r="CC108" i="1" s="1"/>
  <c r="BS108" i="1"/>
  <c r="CE108" i="1" s="1"/>
  <c r="BR108" i="1"/>
  <c r="CD108" i="1" s="1"/>
  <c r="BV108" i="1"/>
  <c r="CH108" i="1" s="1"/>
  <c r="BX108" i="1"/>
  <c r="CJ108" i="1" s="1"/>
  <c r="BR94" i="1"/>
  <c r="CD94" i="1" s="1"/>
  <c r="BU94" i="1"/>
  <c r="CG94" i="1" s="1"/>
  <c r="BV94" i="1"/>
  <c r="CH94" i="1" s="1"/>
  <c r="BN94" i="1"/>
  <c r="BZ94" i="1" s="1"/>
  <c r="BX94" i="1"/>
  <c r="CJ94" i="1" s="1"/>
  <c r="BW94" i="1"/>
  <c r="CI94" i="1" s="1"/>
  <c r="BM94" i="1"/>
  <c r="BY94" i="1" s="1"/>
  <c r="BP94" i="1"/>
  <c r="CB94" i="1" s="1"/>
  <c r="BO94" i="1"/>
  <c r="CA94" i="1" s="1"/>
  <c r="BS94" i="1"/>
  <c r="CE94" i="1" s="1"/>
  <c r="BQ94" i="1"/>
  <c r="CC94" i="1" s="1"/>
  <c r="BT94" i="1"/>
  <c r="CF94" i="1" s="1"/>
  <c r="BM43" i="1"/>
  <c r="BY43" i="1" s="1"/>
  <c r="BU43" i="1"/>
  <c r="CG43" i="1" s="1"/>
  <c r="BQ43" i="1"/>
  <c r="CC43" i="1" s="1"/>
  <c r="BR43" i="1"/>
  <c r="CD43" i="1" s="1"/>
  <c r="BS43" i="1"/>
  <c r="CE43" i="1" s="1"/>
  <c r="BW43" i="1"/>
  <c r="CI43" i="1" s="1"/>
  <c r="BN43" i="1"/>
  <c r="BZ43" i="1" s="1"/>
  <c r="BP43" i="1"/>
  <c r="CB43" i="1" s="1"/>
  <c r="BT43" i="1"/>
  <c r="CF43" i="1" s="1"/>
  <c r="BV43" i="1"/>
  <c r="CH43" i="1" s="1"/>
  <c r="BX43" i="1"/>
  <c r="CJ43" i="1" s="1"/>
  <c r="BO43" i="1"/>
  <c r="CA43" i="1" s="1"/>
  <c r="BM110" i="1"/>
  <c r="BY110" i="1" s="1"/>
  <c r="BU110" i="1"/>
  <c r="CG110" i="1" s="1"/>
  <c r="BN110" i="1"/>
  <c r="BZ110" i="1" s="1"/>
  <c r="BW110" i="1"/>
  <c r="CI110" i="1" s="1"/>
  <c r="BP110" i="1"/>
  <c r="CB110" i="1" s="1"/>
  <c r="BR110" i="1"/>
  <c r="CD110" i="1" s="1"/>
  <c r="BO110" i="1"/>
  <c r="CA110" i="1" s="1"/>
  <c r="BQ110" i="1"/>
  <c r="CC110" i="1" s="1"/>
  <c r="BS110" i="1"/>
  <c r="CE110" i="1" s="1"/>
  <c r="BV110" i="1"/>
  <c r="CH110" i="1" s="1"/>
  <c r="BT110" i="1"/>
  <c r="CF110" i="1" s="1"/>
  <c r="BX110" i="1"/>
  <c r="CJ110"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1" i="1"/>
  <c r="CF81" i="1" s="1"/>
  <c r="BM81" i="1"/>
  <c r="BY81" i="1" s="1"/>
  <c r="BV81" i="1"/>
  <c r="CH81" i="1" s="1"/>
  <c r="BQ81" i="1"/>
  <c r="CC81" i="1" s="1"/>
  <c r="BS81" i="1"/>
  <c r="CE81" i="1" s="1"/>
  <c r="BU81" i="1"/>
  <c r="CG81" i="1" s="1"/>
  <c r="BW81" i="1"/>
  <c r="CI81" i="1" s="1"/>
  <c r="BO81" i="1"/>
  <c r="CA81" i="1" s="1"/>
  <c r="BP81" i="1"/>
  <c r="CB81" i="1" s="1"/>
  <c r="BX81" i="1"/>
  <c r="CJ81" i="1" s="1"/>
  <c r="BN81" i="1"/>
  <c r="BZ81" i="1" s="1"/>
  <c r="BR81" i="1"/>
  <c r="CD81" i="1" s="1"/>
  <c r="BM104" i="1"/>
  <c r="BY104" i="1" s="1"/>
  <c r="BU104" i="1"/>
  <c r="CG104" i="1" s="1"/>
  <c r="BP104" i="1"/>
  <c r="CB104" i="1" s="1"/>
  <c r="BQ104" i="1"/>
  <c r="CC104" i="1" s="1"/>
  <c r="BR104" i="1"/>
  <c r="CD104" i="1" s="1"/>
  <c r="BT104" i="1"/>
  <c r="CF104" i="1" s="1"/>
  <c r="BN104" i="1"/>
  <c r="BZ104" i="1" s="1"/>
  <c r="BS104" i="1"/>
  <c r="CE104" i="1" s="1"/>
  <c r="BW104" i="1"/>
  <c r="CI104" i="1" s="1"/>
  <c r="BX104" i="1"/>
  <c r="CJ104" i="1" s="1"/>
  <c r="BV104" i="1"/>
  <c r="CH104" i="1" s="1"/>
  <c r="BO104" i="1"/>
  <c r="CA104" i="1" s="1"/>
  <c r="BS58" i="1"/>
  <c r="CE58" i="1" s="1"/>
  <c r="BT58" i="1"/>
  <c r="CF58" i="1" s="1"/>
  <c r="BM58" i="1"/>
  <c r="BY58" i="1" s="1"/>
  <c r="BU58" i="1"/>
  <c r="CG58" i="1" s="1"/>
  <c r="BO58" i="1"/>
  <c r="CA58" i="1" s="1"/>
  <c r="BW58" i="1"/>
  <c r="CI58" i="1" s="1"/>
  <c r="BX58" i="1"/>
  <c r="CJ58" i="1" s="1"/>
  <c r="BP58" i="1"/>
  <c r="CB58" i="1" s="1"/>
  <c r="BN58" i="1"/>
  <c r="BZ58" i="1" s="1"/>
  <c r="BQ58" i="1"/>
  <c r="CC58" i="1" s="1"/>
  <c r="BV58" i="1"/>
  <c r="CH58" i="1" s="1"/>
  <c r="BR58" i="1"/>
  <c r="CD58" i="1" s="1"/>
  <c r="BS60" i="1"/>
  <c r="CE60" i="1" s="1"/>
  <c r="BM60" i="1"/>
  <c r="BY60" i="1" s="1"/>
  <c r="BU60" i="1"/>
  <c r="CG60" i="1" s="1"/>
  <c r="BO60" i="1"/>
  <c r="CA60" i="1" s="1"/>
  <c r="BW60" i="1"/>
  <c r="CI60" i="1" s="1"/>
  <c r="BV60" i="1"/>
  <c r="CH60" i="1" s="1"/>
  <c r="BX60" i="1"/>
  <c r="CJ60" i="1" s="1"/>
  <c r="BP60" i="1"/>
  <c r="CB60" i="1" s="1"/>
  <c r="BQ60" i="1"/>
  <c r="CC60" i="1" s="1"/>
  <c r="BR60" i="1"/>
  <c r="CD60" i="1" s="1"/>
  <c r="BT60" i="1"/>
  <c r="CF60" i="1" s="1"/>
  <c r="BN60" i="1"/>
  <c r="BZ60" i="1" s="1"/>
  <c r="BQ105" i="1"/>
  <c r="CC105" i="1" s="1"/>
  <c r="BU105" i="1"/>
  <c r="CG105" i="1" s="1"/>
  <c r="BM105" i="1"/>
  <c r="BY105" i="1" s="1"/>
  <c r="BV105" i="1"/>
  <c r="CH105" i="1" s="1"/>
  <c r="BN105" i="1"/>
  <c r="BZ105" i="1" s="1"/>
  <c r="BW105" i="1"/>
  <c r="CI105" i="1" s="1"/>
  <c r="BP105" i="1"/>
  <c r="CB105" i="1" s="1"/>
  <c r="BT105" i="1"/>
  <c r="CF105" i="1" s="1"/>
  <c r="BX105" i="1"/>
  <c r="CJ105" i="1" s="1"/>
  <c r="BO105" i="1"/>
  <c r="CA105" i="1" s="1"/>
  <c r="BS105" i="1"/>
  <c r="CE105" i="1" s="1"/>
  <c r="BR105" i="1"/>
  <c r="CD105" i="1" s="1"/>
  <c r="BS77" i="1"/>
  <c r="CE77" i="1" s="1"/>
  <c r="BR77" i="1"/>
  <c r="CD77" i="1" s="1"/>
  <c r="BQ77" i="1"/>
  <c r="CC77" i="1" s="1"/>
  <c r="BT77" i="1"/>
  <c r="CF77" i="1" s="1"/>
  <c r="BU77" i="1"/>
  <c r="CG77" i="1" s="1"/>
  <c r="BN77" i="1"/>
  <c r="BZ77" i="1" s="1"/>
  <c r="BX77" i="1"/>
  <c r="CJ77" i="1" s="1"/>
  <c r="BM77" i="1"/>
  <c r="BY77" i="1" s="1"/>
  <c r="BV77" i="1"/>
  <c r="CH77" i="1" s="1"/>
  <c r="BO77" i="1"/>
  <c r="CA77" i="1" s="1"/>
  <c r="BP77" i="1"/>
  <c r="CB77" i="1" s="1"/>
  <c r="BW77" i="1"/>
  <c r="CI77"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O113" i="1"/>
  <c r="CA113" i="1" s="1"/>
  <c r="BW113" i="1"/>
  <c r="CI113" i="1" s="1"/>
  <c r="BQ113" i="1"/>
  <c r="CC113" i="1" s="1"/>
  <c r="BS113" i="1"/>
  <c r="CE113" i="1" s="1"/>
  <c r="BP113" i="1"/>
  <c r="CB113" i="1" s="1"/>
  <c r="BR113" i="1"/>
  <c r="CD113" i="1" s="1"/>
  <c r="BT113" i="1"/>
  <c r="CF113" i="1" s="1"/>
  <c r="BV113" i="1"/>
  <c r="CH113" i="1" s="1"/>
  <c r="BM113" i="1"/>
  <c r="BY113" i="1" s="1"/>
  <c r="BN113" i="1"/>
  <c r="BZ113" i="1" s="1"/>
  <c r="BU113" i="1"/>
  <c r="CG113" i="1" s="1"/>
  <c r="BX113" i="1"/>
  <c r="CJ113" i="1" s="1"/>
  <c r="BO72" i="1"/>
  <c r="CA72" i="1" s="1"/>
  <c r="BW72" i="1"/>
  <c r="CI72" i="1" s="1"/>
  <c r="BM72" i="1"/>
  <c r="BY72" i="1" s="1"/>
  <c r="BV72" i="1"/>
  <c r="CH72" i="1" s="1"/>
  <c r="BR72" i="1"/>
  <c r="CD72" i="1" s="1"/>
  <c r="BP72" i="1"/>
  <c r="CB72" i="1" s="1"/>
  <c r="BQ72" i="1"/>
  <c r="CC72" i="1" s="1"/>
  <c r="BS72" i="1"/>
  <c r="CE72" i="1" s="1"/>
  <c r="BX72" i="1"/>
  <c r="CJ72" i="1" s="1"/>
  <c r="BN72" i="1"/>
  <c r="BZ72" i="1" s="1"/>
  <c r="BT72" i="1"/>
  <c r="CF72" i="1" s="1"/>
  <c r="BU72" i="1"/>
  <c r="CG72" i="1" s="1"/>
  <c r="BS69" i="1"/>
  <c r="CE69" i="1" s="1"/>
  <c r="BN69" i="1"/>
  <c r="BZ69" i="1" s="1"/>
  <c r="BW69" i="1"/>
  <c r="CI69" i="1" s="1"/>
  <c r="BR69" i="1"/>
  <c r="CD69" i="1" s="1"/>
  <c r="BQ69" i="1"/>
  <c r="CC69" i="1" s="1"/>
  <c r="BT69" i="1"/>
  <c r="CF69" i="1" s="1"/>
  <c r="BU69" i="1"/>
  <c r="CG69" i="1" s="1"/>
  <c r="BM69" i="1"/>
  <c r="BY69" i="1" s="1"/>
  <c r="BV69" i="1"/>
  <c r="CH69" i="1" s="1"/>
  <c r="BO69" i="1"/>
  <c r="CA69" i="1" s="1"/>
  <c r="BP69" i="1"/>
  <c r="CB69" i="1" s="1"/>
  <c r="BX69" i="1"/>
  <c r="CJ69" i="1" s="1"/>
  <c r="BO66" i="1"/>
  <c r="CA66" i="1" s="1"/>
  <c r="BW66" i="1"/>
  <c r="CI66" i="1" s="1"/>
  <c r="BP66" i="1"/>
  <c r="CB66" i="1" s="1"/>
  <c r="BR66" i="1"/>
  <c r="CD66" i="1" s="1"/>
  <c r="BT66" i="1"/>
  <c r="CF66" i="1" s="1"/>
  <c r="BS66" i="1"/>
  <c r="CE66" i="1" s="1"/>
  <c r="BU66" i="1"/>
  <c r="CG66" i="1" s="1"/>
  <c r="BV66" i="1"/>
  <c r="CH66" i="1" s="1"/>
  <c r="BM66" i="1"/>
  <c r="BY66" i="1" s="1"/>
  <c r="BN66" i="1"/>
  <c r="BZ66" i="1" s="1"/>
  <c r="BQ66" i="1"/>
  <c r="CC66" i="1" s="1"/>
  <c r="BX66" i="1"/>
  <c r="CJ66" i="1" s="1"/>
  <c r="BO62" i="1"/>
  <c r="CA62" i="1" s="1"/>
  <c r="BW62" i="1"/>
  <c r="CI62" i="1" s="1"/>
  <c r="BT62" i="1"/>
  <c r="CF62" i="1" s="1"/>
  <c r="BU62" i="1"/>
  <c r="CG62" i="1" s="1"/>
  <c r="BM62" i="1"/>
  <c r="BY62" i="1" s="1"/>
  <c r="BV62" i="1"/>
  <c r="CH62" i="1" s="1"/>
  <c r="BP62" i="1"/>
  <c r="CB62" i="1" s="1"/>
  <c r="BR62" i="1"/>
  <c r="CD62" i="1" s="1"/>
  <c r="BS62" i="1"/>
  <c r="CE62" i="1" s="1"/>
  <c r="BX62" i="1"/>
  <c r="CJ62" i="1" s="1"/>
  <c r="BN62" i="1"/>
  <c r="BZ62" i="1" s="1"/>
  <c r="BQ62" i="1"/>
  <c r="CC62" i="1" s="1"/>
  <c r="BQ99" i="1"/>
  <c r="CC99" i="1" s="1"/>
  <c r="BU99" i="1"/>
  <c r="CG99" i="1" s="1"/>
  <c r="BS99" i="1"/>
  <c r="CE99" i="1" s="1"/>
  <c r="BT99" i="1"/>
  <c r="CF99" i="1" s="1"/>
  <c r="BV99" i="1"/>
  <c r="CH99" i="1" s="1"/>
  <c r="BN99" i="1"/>
  <c r="BZ99" i="1" s="1"/>
  <c r="BX99" i="1"/>
  <c r="CJ99" i="1" s="1"/>
  <c r="BR99" i="1"/>
  <c r="CD99" i="1" s="1"/>
  <c r="BW99" i="1"/>
  <c r="CI99" i="1" s="1"/>
  <c r="BP99" i="1"/>
  <c r="CB99" i="1" s="1"/>
  <c r="BM99" i="1"/>
  <c r="BY99" i="1" s="1"/>
  <c r="BO99" i="1"/>
  <c r="CA99" i="1" s="1"/>
  <c r="BS114" i="1"/>
  <c r="CE114" i="1" s="1"/>
  <c r="BM114" i="1"/>
  <c r="BY114" i="1" s="1"/>
  <c r="BU114" i="1"/>
  <c r="CG114" i="1" s="1"/>
  <c r="BO114" i="1"/>
  <c r="CA114" i="1" s="1"/>
  <c r="BW114" i="1"/>
  <c r="CI114" i="1" s="1"/>
  <c r="BP114" i="1"/>
  <c r="CB114" i="1" s="1"/>
  <c r="BQ114" i="1"/>
  <c r="CC114" i="1" s="1"/>
  <c r="BR114" i="1"/>
  <c r="CD114" i="1" s="1"/>
  <c r="BV114" i="1"/>
  <c r="CH114" i="1" s="1"/>
  <c r="BX114" i="1"/>
  <c r="CJ114" i="1" s="1"/>
  <c r="BT114" i="1"/>
  <c r="CF114" i="1" s="1"/>
  <c r="BN114" i="1"/>
  <c r="BZ114" i="1" s="1"/>
  <c r="BQ95" i="1"/>
  <c r="CC95" i="1" s="1"/>
  <c r="BP95" i="1"/>
  <c r="CB95" i="1" s="1"/>
  <c r="BS95" i="1"/>
  <c r="CE95" i="1" s="1"/>
  <c r="BM95" i="1"/>
  <c r="BY95" i="1" s="1"/>
  <c r="BX95" i="1"/>
  <c r="CJ95" i="1" s="1"/>
  <c r="BN95" i="1"/>
  <c r="BZ95" i="1" s="1"/>
  <c r="BO95" i="1"/>
  <c r="CA95" i="1" s="1"/>
  <c r="BT95" i="1"/>
  <c r="CF95" i="1" s="1"/>
  <c r="BU95" i="1"/>
  <c r="CG95" i="1" s="1"/>
  <c r="BV95" i="1"/>
  <c r="CH95" i="1" s="1"/>
  <c r="BR95" i="1"/>
  <c r="CD95" i="1" s="1"/>
  <c r="BW95" i="1"/>
  <c r="CI95" i="1" s="1"/>
  <c r="BP90" i="1"/>
  <c r="CB90" i="1" s="1"/>
  <c r="BX90" i="1"/>
  <c r="CJ90" i="1" s="1"/>
  <c r="BN90" i="1"/>
  <c r="BZ90" i="1" s="1"/>
  <c r="BW90" i="1"/>
  <c r="CI90" i="1" s="1"/>
  <c r="BS90" i="1"/>
  <c r="CE90" i="1" s="1"/>
  <c r="BO90" i="1"/>
  <c r="CA90" i="1" s="1"/>
  <c r="BQ90" i="1"/>
  <c r="CC90" i="1" s="1"/>
  <c r="BT90" i="1"/>
  <c r="CF90" i="1" s="1"/>
  <c r="BU90" i="1"/>
  <c r="CG90" i="1" s="1"/>
  <c r="BV90" i="1"/>
  <c r="CH90" i="1" s="1"/>
  <c r="BR90" i="1"/>
  <c r="CD90" i="1" s="1"/>
  <c r="BM90" i="1"/>
  <c r="BY90"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5" i="1"/>
  <c r="CA55" i="1" s="1"/>
  <c r="BW55" i="1"/>
  <c r="CI55" i="1" s="1"/>
  <c r="BP55" i="1"/>
  <c r="CB55" i="1" s="1"/>
  <c r="BX55" i="1"/>
  <c r="CJ55" i="1" s="1"/>
  <c r="BQ55" i="1"/>
  <c r="CC55" i="1" s="1"/>
  <c r="BS55" i="1"/>
  <c r="CE55" i="1" s="1"/>
  <c r="BV55" i="1"/>
  <c r="CH55" i="1" s="1"/>
  <c r="BN55" i="1"/>
  <c r="BZ55" i="1" s="1"/>
  <c r="BR55" i="1"/>
  <c r="CD55" i="1" s="1"/>
  <c r="BM55" i="1"/>
  <c r="BY55" i="1" s="1"/>
  <c r="BT55" i="1"/>
  <c r="CF55" i="1" s="1"/>
  <c r="BU55" i="1"/>
  <c r="CG55" i="1" s="1"/>
  <c r="BP52" i="1"/>
  <c r="CB52" i="1" s="1"/>
  <c r="BX52" i="1"/>
  <c r="CJ52" i="1" s="1"/>
  <c r="BU52" i="1"/>
  <c r="CG52" i="1" s="1"/>
  <c r="BM52" i="1"/>
  <c r="BY52" i="1" s="1"/>
  <c r="BV52" i="1"/>
  <c r="CH52" i="1" s="1"/>
  <c r="BN52" i="1"/>
  <c r="BZ52" i="1" s="1"/>
  <c r="BW52" i="1"/>
  <c r="CI52" i="1" s="1"/>
  <c r="BQ52" i="1"/>
  <c r="CC52" i="1" s="1"/>
  <c r="BR52" i="1"/>
  <c r="CD52" i="1" s="1"/>
  <c r="BS52" i="1"/>
  <c r="CE52" i="1" s="1"/>
  <c r="BT52" i="1"/>
  <c r="CF52" i="1" s="1"/>
  <c r="BO52" i="1"/>
  <c r="CA52" i="1" s="1"/>
  <c r="BM102" i="1"/>
  <c r="BY102" i="1" s="1"/>
  <c r="BU102" i="1"/>
  <c r="CG102" i="1" s="1"/>
  <c r="BT102" i="1"/>
  <c r="CF102" i="1" s="1"/>
  <c r="BQ102" i="1"/>
  <c r="CC102" i="1" s="1"/>
  <c r="BR102" i="1"/>
  <c r="CD102" i="1" s="1"/>
  <c r="BS102" i="1"/>
  <c r="CE102" i="1" s="1"/>
  <c r="BW102" i="1"/>
  <c r="CI102" i="1" s="1"/>
  <c r="BX102" i="1"/>
  <c r="CJ102" i="1" s="1"/>
  <c r="BN102" i="1"/>
  <c r="BZ102" i="1" s="1"/>
  <c r="BP102" i="1"/>
  <c r="CB102" i="1" s="1"/>
  <c r="BV102" i="1"/>
  <c r="CH102" i="1" s="1"/>
  <c r="BO102" i="1"/>
  <c r="CA102" i="1" s="1"/>
  <c r="BS56" i="1"/>
  <c r="CE56" i="1" s="1"/>
  <c r="BT56" i="1"/>
  <c r="CF56" i="1" s="1"/>
  <c r="BM56" i="1"/>
  <c r="BY56" i="1" s="1"/>
  <c r="BU56" i="1"/>
  <c r="CG56" i="1" s="1"/>
  <c r="BO56" i="1"/>
  <c r="CA56" i="1" s="1"/>
  <c r="BW56" i="1"/>
  <c r="CI56" i="1" s="1"/>
  <c r="BX56" i="1"/>
  <c r="CJ56" i="1" s="1"/>
  <c r="BP56" i="1"/>
  <c r="CB56" i="1" s="1"/>
  <c r="BR56" i="1"/>
  <c r="CD56" i="1" s="1"/>
  <c r="BN56" i="1"/>
  <c r="BZ56" i="1" s="1"/>
  <c r="BQ56" i="1"/>
  <c r="CC56" i="1" s="1"/>
  <c r="BV56" i="1"/>
  <c r="CH56" i="1" s="1"/>
  <c r="BP82" i="1"/>
  <c r="CB82" i="1" s="1"/>
  <c r="BX82" i="1"/>
  <c r="CJ82" i="1" s="1"/>
  <c r="BN82" i="1"/>
  <c r="BZ82" i="1" s="1"/>
  <c r="BW82" i="1"/>
  <c r="CI82" i="1" s="1"/>
  <c r="BT82" i="1"/>
  <c r="CF82" i="1" s="1"/>
  <c r="BU82" i="1"/>
  <c r="CG82" i="1" s="1"/>
  <c r="BV82" i="1"/>
  <c r="CH82" i="1" s="1"/>
  <c r="BQ82" i="1"/>
  <c r="CC82" i="1" s="1"/>
  <c r="BS82" i="1"/>
  <c r="CE82" i="1" s="1"/>
  <c r="BM82" i="1"/>
  <c r="BY82" i="1" s="1"/>
  <c r="BR82" i="1"/>
  <c r="CD82" i="1" s="1"/>
  <c r="BO82" i="1"/>
  <c r="CA82" i="1" s="1"/>
  <c r="BO59" i="1"/>
  <c r="CA59" i="1" s="1"/>
  <c r="BW59" i="1"/>
  <c r="CI59" i="1" s="1"/>
  <c r="BP59" i="1"/>
  <c r="CB59" i="1" s="1"/>
  <c r="BX59" i="1"/>
  <c r="CJ59" i="1" s="1"/>
  <c r="BQ59" i="1"/>
  <c r="CC59" i="1" s="1"/>
  <c r="BS59" i="1"/>
  <c r="CE59" i="1" s="1"/>
  <c r="BV59" i="1"/>
  <c r="CH59" i="1" s="1"/>
  <c r="BN59" i="1"/>
  <c r="BZ59" i="1" s="1"/>
  <c r="BM59" i="1"/>
  <c r="BY59" i="1" s="1"/>
  <c r="BR59" i="1"/>
  <c r="CD59" i="1" s="1"/>
  <c r="BT59" i="1"/>
  <c r="CF59" i="1" s="1"/>
  <c r="BU59" i="1"/>
  <c r="CG59" i="1" s="1"/>
  <c r="BO64" i="1"/>
  <c r="CA64" i="1" s="1"/>
  <c r="BW64" i="1"/>
  <c r="CI64" i="1" s="1"/>
  <c r="BM64" i="1"/>
  <c r="BY64" i="1" s="1"/>
  <c r="BV64" i="1"/>
  <c r="CH64" i="1" s="1"/>
  <c r="BN64" i="1"/>
  <c r="BZ64" i="1" s="1"/>
  <c r="BX64" i="1"/>
  <c r="CJ64" i="1" s="1"/>
  <c r="BP64" i="1"/>
  <c r="CB64" i="1" s="1"/>
  <c r="BR64" i="1"/>
  <c r="CD64" i="1" s="1"/>
  <c r="BT64" i="1"/>
  <c r="CF64" i="1" s="1"/>
  <c r="BU64" i="1"/>
  <c r="CG64" i="1" s="1"/>
  <c r="BQ64" i="1"/>
  <c r="CC64" i="1" s="1"/>
  <c r="BS64" i="1"/>
  <c r="CE64" i="1" s="1"/>
  <c r="BQ111" i="1"/>
  <c r="CC111" i="1" s="1"/>
  <c r="BS111" i="1"/>
  <c r="CE111" i="1" s="1"/>
  <c r="BU111" i="1"/>
  <c r="CG111" i="1" s="1"/>
  <c r="BN111" i="1"/>
  <c r="BZ111" i="1" s="1"/>
  <c r="BW111" i="1"/>
  <c r="CI111" i="1" s="1"/>
  <c r="BV111" i="1"/>
  <c r="CH111" i="1" s="1"/>
  <c r="BX111" i="1"/>
  <c r="CJ111" i="1" s="1"/>
  <c r="BO111" i="1"/>
  <c r="CA111" i="1" s="1"/>
  <c r="BM111" i="1"/>
  <c r="BY111" i="1" s="1"/>
  <c r="BP111" i="1"/>
  <c r="CB111" i="1" s="1"/>
  <c r="BR111" i="1"/>
  <c r="CD111" i="1" s="1"/>
  <c r="BT111" i="1"/>
  <c r="CF111" i="1" s="1"/>
  <c r="BP84" i="1"/>
  <c r="CB84" i="1" s="1"/>
  <c r="BX84" i="1"/>
  <c r="CJ84" i="1" s="1"/>
  <c r="BQ84" i="1"/>
  <c r="CC84" i="1" s="1"/>
  <c r="BV84" i="1"/>
  <c r="CH84" i="1" s="1"/>
  <c r="BN84" i="1"/>
  <c r="BZ84" i="1" s="1"/>
  <c r="BS84" i="1"/>
  <c r="CE84" i="1" s="1"/>
  <c r="BU84" i="1"/>
  <c r="CG84" i="1" s="1"/>
  <c r="BW84" i="1"/>
  <c r="CI84" i="1" s="1"/>
  <c r="BM84" i="1"/>
  <c r="BY84" i="1" s="1"/>
  <c r="BO84" i="1"/>
  <c r="CA84" i="1" s="1"/>
  <c r="BR84" i="1"/>
  <c r="CD84" i="1" s="1"/>
  <c r="BT84" i="1"/>
  <c r="CF84"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8" i="1"/>
  <c r="CA68" i="1" s="1"/>
  <c r="BW68" i="1"/>
  <c r="CI68" i="1" s="1"/>
  <c r="BR68" i="1"/>
  <c r="CD68" i="1" s="1"/>
  <c r="BT68" i="1"/>
  <c r="CF68" i="1" s="1"/>
  <c r="BM68" i="1"/>
  <c r="BY68" i="1" s="1"/>
  <c r="BV68" i="1"/>
  <c r="CH68" i="1" s="1"/>
  <c r="BU68" i="1"/>
  <c r="CG68" i="1" s="1"/>
  <c r="BX68" i="1"/>
  <c r="CJ68" i="1" s="1"/>
  <c r="BP68" i="1"/>
  <c r="CB68" i="1" s="1"/>
  <c r="BN68" i="1"/>
  <c r="BZ68" i="1" s="1"/>
  <c r="BQ68" i="1"/>
  <c r="CC68" i="1" s="1"/>
  <c r="BS68" i="1"/>
  <c r="CE68" i="1" s="1"/>
  <c r="BM96" i="1"/>
  <c r="BY96" i="1" s="1"/>
  <c r="BU96" i="1"/>
  <c r="CG96" i="1" s="1"/>
  <c r="BN96" i="1"/>
  <c r="BZ96" i="1" s="1"/>
  <c r="BW96" i="1"/>
  <c r="CI96" i="1" s="1"/>
  <c r="BP96" i="1"/>
  <c r="CB96" i="1" s="1"/>
  <c r="BV96" i="1"/>
  <c r="CH96" i="1" s="1"/>
  <c r="BX96" i="1"/>
  <c r="CJ96" i="1" s="1"/>
  <c r="BQ96" i="1"/>
  <c r="CC96" i="1" s="1"/>
  <c r="BS96" i="1"/>
  <c r="CE96" i="1" s="1"/>
  <c r="BT96" i="1"/>
  <c r="CF96" i="1" s="1"/>
  <c r="BR96" i="1"/>
  <c r="CD96" i="1" s="1"/>
  <c r="BO96" i="1"/>
  <c r="CA96" i="1" s="1"/>
  <c r="BT87" i="1"/>
  <c r="CF87" i="1" s="1"/>
  <c r="BO87" i="1"/>
  <c r="CA87" i="1" s="1"/>
  <c r="BX87" i="1"/>
  <c r="CJ87" i="1" s="1"/>
  <c r="BU87" i="1"/>
  <c r="CG87" i="1" s="1"/>
  <c r="BQ87" i="1"/>
  <c r="CC87" i="1" s="1"/>
  <c r="BP87" i="1"/>
  <c r="CB87" i="1" s="1"/>
  <c r="BS87" i="1"/>
  <c r="CE87" i="1" s="1"/>
  <c r="BW87" i="1"/>
  <c r="CI87" i="1" s="1"/>
  <c r="BM87" i="1"/>
  <c r="BY87" i="1" s="1"/>
  <c r="BN87" i="1"/>
  <c r="BZ87" i="1" s="1"/>
  <c r="BR87" i="1"/>
  <c r="CD87" i="1" s="1"/>
  <c r="BV87" i="1"/>
  <c r="CH87"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R41" i="1"/>
  <c r="CD41" i="1" s="1"/>
  <c r="BU41" i="1"/>
  <c r="CG41" i="1" s="1"/>
  <c r="BO41" i="1"/>
  <c r="CA41" i="1" s="1"/>
  <c r="BQ41" i="1"/>
  <c r="CC41" i="1" s="1"/>
  <c r="BS41" i="1"/>
  <c r="CE41" i="1" s="1"/>
  <c r="BW41" i="1"/>
  <c r="CI41" i="1" s="1"/>
  <c r="BM41" i="1"/>
  <c r="BY41" i="1" s="1"/>
  <c r="BN41" i="1"/>
  <c r="BZ41" i="1" s="1"/>
  <c r="BP41" i="1"/>
  <c r="CB41" i="1" s="1"/>
  <c r="BV41" i="1"/>
  <c r="CH41" i="1" s="1"/>
  <c r="BT41" i="1"/>
  <c r="CF41" i="1" s="1"/>
  <c r="BX41" i="1"/>
  <c r="CJ41" i="1" s="1"/>
  <c r="BO115" i="1"/>
  <c r="CA115" i="1" s="1"/>
  <c r="BW115" i="1"/>
  <c r="CI115" i="1" s="1"/>
  <c r="BQ115" i="1"/>
  <c r="CC115" i="1" s="1"/>
  <c r="BS115" i="1"/>
  <c r="CE115" i="1" s="1"/>
  <c r="BM115" i="1"/>
  <c r="BY115" i="1" s="1"/>
  <c r="BN115" i="1"/>
  <c r="BZ115" i="1" s="1"/>
  <c r="BP115" i="1"/>
  <c r="CB115" i="1" s="1"/>
  <c r="BT115" i="1"/>
  <c r="CF115" i="1" s="1"/>
  <c r="BX115" i="1"/>
  <c r="CJ115" i="1" s="1"/>
  <c r="BR115" i="1"/>
  <c r="CD115" i="1" s="1"/>
  <c r="BU115" i="1"/>
  <c r="CG115" i="1" s="1"/>
  <c r="BV115" i="1"/>
  <c r="CH115" i="1" s="1"/>
  <c r="BS73" i="1"/>
  <c r="CE73" i="1" s="1"/>
  <c r="BN73" i="1"/>
  <c r="BZ73" i="1" s="1"/>
  <c r="BW73" i="1"/>
  <c r="CI73" i="1" s="1"/>
  <c r="BM73" i="1"/>
  <c r="BY73" i="1" s="1"/>
  <c r="BX73" i="1"/>
  <c r="CJ73" i="1" s="1"/>
  <c r="BO73" i="1"/>
  <c r="CA73" i="1" s="1"/>
  <c r="BP73" i="1"/>
  <c r="CB73" i="1" s="1"/>
  <c r="BT73" i="1"/>
  <c r="CF73" i="1" s="1"/>
  <c r="BU73" i="1"/>
  <c r="CG73" i="1" s="1"/>
  <c r="BQ73" i="1"/>
  <c r="CC73" i="1" s="1"/>
  <c r="BR73" i="1"/>
  <c r="CD73" i="1" s="1"/>
  <c r="BV73" i="1"/>
  <c r="CH73" i="1" s="1"/>
  <c r="BO70" i="1"/>
  <c r="CA70" i="1" s="1"/>
  <c r="BW70" i="1"/>
  <c r="CI70" i="1" s="1"/>
  <c r="BT70" i="1"/>
  <c r="CF70" i="1" s="1"/>
  <c r="BP70" i="1"/>
  <c r="CB70" i="1" s="1"/>
  <c r="BM70" i="1"/>
  <c r="BY70" i="1" s="1"/>
  <c r="BN70" i="1"/>
  <c r="BZ70" i="1" s="1"/>
  <c r="BQ70" i="1"/>
  <c r="CC70" i="1" s="1"/>
  <c r="BU70" i="1"/>
  <c r="CG70" i="1" s="1"/>
  <c r="BV70" i="1"/>
  <c r="CH70" i="1" s="1"/>
  <c r="BX70" i="1"/>
  <c r="CJ70" i="1" s="1"/>
  <c r="BR70" i="1"/>
  <c r="CD70" i="1" s="1"/>
  <c r="BS70" i="1"/>
  <c r="CE70" i="1" s="1"/>
  <c r="BS67" i="1"/>
  <c r="CE67" i="1" s="1"/>
  <c r="BU67" i="1"/>
  <c r="CG67" i="1" s="1"/>
  <c r="BN67" i="1"/>
  <c r="BZ67" i="1" s="1"/>
  <c r="BW67" i="1"/>
  <c r="CI67" i="1" s="1"/>
  <c r="BP67" i="1"/>
  <c r="CB67" i="1" s="1"/>
  <c r="BM67" i="1"/>
  <c r="BY67" i="1" s="1"/>
  <c r="BO67" i="1"/>
  <c r="CA67" i="1" s="1"/>
  <c r="BQ67" i="1"/>
  <c r="CC67" i="1" s="1"/>
  <c r="BV67" i="1"/>
  <c r="CH67" i="1" s="1"/>
  <c r="BR67" i="1"/>
  <c r="CD67" i="1" s="1"/>
  <c r="BT67" i="1"/>
  <c r="CF67" i="1" s="1"/>
  <c r="BX67" i="1"/>
  <c r="CJ67" i="1" s="1"/>
  <c r="BT91" i="1"/>
  <c r="CF91" i="1" s="1"/>
  <c r="BS91" i="1"/>
  <c r="CE91" i="1" s="1"/>
  <c r="BN91" i="1"/>
  <c r="BZ91" i="1" s="1"/>
  <c r="BX91" i="1"/>
  <c r="CJ91" i="1" s="1"/>
  <c r="BU91" i="1"/>
  <c r="CG91" i="1" s="1"/>
  <c r="BR91" i="1"/>
  <c r="CD91" i="1" s="1"/>
  <c r="BW91" i="1"/>
  <c r="CI91" i="1" s="1"/>
  <c r="BM91" i="1"/>
  <c r="BY91" i="1" s="1"/>
  <c r="BO91" i="1"/>
  <c r="CA91" i="1" s="1"/>
  <c r="BQ91" i="1"/>
  <c r="CC91" i="1" s="1"/>
  <c r="BP91" i="1"/>
  <c r="CB91" i="1" s="1"/>
  <c r="BV91" i="1"/>
  <c r="CH91" i="1" s="1"/>
  <c r="BQ97" i="1"/>
  <c r="CC97" i="1" s="1"/>
  <c r="BS97" i="1"/>
  <c r="CE97" i="1" s="1"/>
  <c r="BU97" i="1"/>
  <c r="CG97" i="1" s="1"/>
  <c r="BO97" i="1"/>
  <c r="CA97" i="1" s="1"/>
  <c r="BP97" i="1"/>
  <c r="CB97" i="1" s="1"/>
  <c r="BR97" i="1"/>
  <c r="CD97" i="1" s="1"/>
  <c r="BV97" i="1"/>
  <c r="CH97" i="1" s="1"/>
  <c r="BM97" i="1"/>
  <c r="BY97" i="1" s="1"/>
  <c r="BT97" i="1"/>
  <c r="CF97" i="1" s="1"/>
  <c r="BW97" i="1"/>
  <c r="CI97" i="1" s="1"/>
  <c r="BX97" i="1"/>
  <c r="CJ97" i="1" s="1"/>
  <c r="BN97" i="1"/>
  <c r="BZ97" i="1" s="1"/>
  <c r="BO78" i="1"/>
  <c r="CA78" i="1" s="1"/>
  <c r="BW78" i="1"/>
  <c r="CI78" i="1" s="1"/>
  <c r="BP78" i="1"/>
  <c r="CB78" i="1" s="1"/>
  <c r="BN78" i="1"/>
  <c r="BZ78" i="1" s="1"/>
  <c r="BQ78" i="1"/>
  <c r="CC78" i="1" s="1"/>
  <c r="BR78" i="1"/>
  <c r="CD78" i="1" s="1"/>
  <c r="BU78" i="1"/>
  <c r="CG78" i="1" s="1"/>
  <c r="BM78" i="1"/>
  <c r="BY78" i="1" s="1"/>
  <c r="BS78" i="1"/>
  <c r="CE78" i="1" s="1"/>
  <c r="BX78" i="1"/>
  <c r="CJ78" i="1" s="1"/>
  <c r="BV78" i="1"/>
  <c r="CH78" i="1" s="1"/>
  <c r="BT78" i="1"/>
  <c r="CF78"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2" i="1"/>
  <c r="CB92" i="1" s="1"/>
  <c r="BX92" i="1"/>
  <c r="CJ92" i="1" s="1"/>
  <c r="BQ92" i="1"/>
  <c r="CC92" i="1" s="1"/>
  <c r="BU92" i="1"/>
  <c r="CG92" i="1" s="1"/>
  <c r="BR92" i="1"/>
  <c r="CD92" i="1" s="1"/>
  <c r="BN92" i="1"/>
  <c r="BZ92" i="1" s="1"/>
  <c r="BV92" i="1"/>
  <c r="CH92" i="1" s="1"/>
  <c r="BW92" i="1"/>
  <c r="CI92" i="1" s="1"/>
  <c r="BM92" i="1"/>
  <c r="BY92" i="1" s="1"/>
  <c r="BO92" i="1"/>
  <c r="CA92" i="1" s="1"/>
  <c r="BT92" i="1"/>
  <c r="CF92" i="1" s="1"/>
  <c r="BS92" i="1"/>
  <c r="CE92"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M47" i="1"/>
  <c r="BY47" i="1" s="1"/>
  <c r="BU47" i="1"/>
  <c r="CG47" i="1" s="1"/>
  <c r="BO47" i="1"/>
  <c r="CA47" i="1" s="1"/>
  <c r="BX47" i="1"/>
  <c r="CJ47" i="1" s="1"/>
  <c r="BP47" i="1"/>
  <c r="CB47" i="1" s="1"/>
  <c r="BS47" i="1"/>
  <c r="CE47" i="1" s="1"/>
  <c r="BQ47" i="1"/>
  <c r="CC47" i="1" s="1"/>
  <c r="BR47" i="1"/>
  <c r="CD47" i="1" s="1"/>
  <c r="BT47" i="1"/>
  <c r="CF47" i="1" s="1"/>
  <c r="BW47" i="1"/>
  <c r="CI47" i="1" s="1"/>
  <c r="BN47" i="1"/>
  <c r="BZ47" i="1" s="1"/>
  <c r="BV47" i="1"/>
  <c r="CH47" i="1" s="1"/>
  <c r="BQ46" i="1"/>
  <c r="CC46" i="1" s="1"/>
  <c r="BO46" i="1"/>
  <c r="CA46" i="1" s="1"/>
  <c r="BX46" i="1"/>
  <c r="CJ46" i="1" s="1"/>
  <c r="BP46" i="1"/>
  <c r="CB46" i="1" s="1"/>
  <c r="BR46" i="1"/>
  <c r="CD46" i="1" s="1"/>
  <c r="BU46" i="1"/>
  <c r="CG46" i="1" s="1"/>
  <c r="BT46" i="1"/>
  <c r="CF46" i="1" s="1"/>
  <c r="BV46" i="1"/>
  <c r="CH46" i="1" s="1"/>
  <c r="BW46" i="1"/>
  <c r="CI46" i="1" s="1"/>
  <c r="BM46" i="1"/>
  <c r="BY46" i="1" s="1"/>
  <c r="BN46" i="1"/>
  <c r="BZ46" i="1" s="1"/>
  <c r="BS46" i="1"/>
  <c r="CE46"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Q103" i="1"/>
  <c r="CC103" i="1" s="1"/>
  <c r="BS103" i="1"/>
  <c r="CE103" i="1" s="1"/>
  <c r="BT103" i="1"/>
  <c r="CF103" i="1" s="1"/>
  <c r="BU103" i="1"/>
  <c r="CG103" i="1" s="1"/>
  <c r="BN103" i="1"/>
  <c r="BZ103" i="1" s="1"/>
  <c r="BW103" i="1"/>
  <c r="CI103" i="1" s="1"/>
  <c r="BP103" i="1"/>
  <c r="CB103" i="1" s="1"/>
  <c r="BR103" i="1"/>
  <c r="CD103" i="1" s="1"/>
  <c r="BV103" i="1"/>
  <c r="CH103" i="1" s="1"/>
  <c r="BM103" i="1"/>
  <c r="BY103" i="1" s="1"/>
  <c r="BO103" i="1"/>
  <c r="CA103" i="1" s="1"/>
  <c r="BX103" i="1"/>
  <c r="CJ103" i="1" s="1"/>
  <c r="BS75" i="1"/>
  <c r="CE75" i="1" s="1"/>
  <c r="BP75" i="1"/>
  <c r="CB75" i="1" s="1"/>
  <c r="BO75" i="1"/>
  <c r="CA75" i="1" s="1"/>
  <c r="BQ75" i="1"/>
  <c r="CC75" i="1" s="1"/>
  <c r="BR75" i="1"/>
  <c r="CD75" i="1" s="1"/>
  <c r="BV75" i="1"/>
  <c r="CH75" i="1" s="1"/>
  <c r="BM75" i="1"/>
  <c r="BY75" i="1" s="1"/>
  <c r="BU75" i="1"/>
  <c r="CG75" i="1" s="1"/>
  <c r="BX75" i="1"/>
  <c r="CJ75" i="1" s="1"/>
  <c r="BN75" i="1"/>
  <c r="BZ75" i="1" s="1"/>
  <c r="BT75" i="1"/>
  <c r="CF75" i="1" s="1"/>
  <c r="BW75" i="1"/>
  <c r="CI75" i="1" s="1"/>
  <c r="BO57" i="1"/>
  <c r="CA57" i="1" s="1"/>
  <c r="BW57" i="1"/>
  <c r="CI57" i="1" s="1"/>
  <c r="BP57" i="1"/>
  <c r="CB57" i="1" s="1"/>
  <c r="BX57" i="1"/>
  <c r="CJ57" i="1" s="1"/>
  <c r="BQ57" i="1"/>
  <c r="CC57" i="1" s="1"/>
  <c r="BS57" i="1"/>
  <c r="CE57" i="1" s="1"/>
  <c r="BV57" i="1"/>
  <c r="CH57" i="1" s="1"/>
  <c r="BN57" i="1"/>
  <c r="BZ57" i="1" s="1"/>
  <c r="BM57" i="1"/>
  <c r="BY57" i="1" s="1"/>
  <c r="BU57" i="1"/>
  <c r="CG57" i="1" s="1"/>
  <c r="BT57" i="1"/>
  <c r="CF57" i="1" s="1"/>
  <c r="BR57" i="1"/>
  <c r="CD57" i="1" s="1"/>
  <c r="BO76" i="1"/>
  <c r="CA76" i="1" s="1"/>
  <c r="BW76" i="1"/>
  <c r="CI76" i="1" s="1"/>
  <c r="BM76" i="1"/>
  <c r="BY76" i="1" s="1"/>
  <c r="BV76" i="1"/>
  <c r="CH76" i="1" s="1"/>
  <c r="BX76" i="1"/>
  <c r="CJ76" i="1" s="1"/>
  <c r="BN76" i="1"/>
  <c r="BZ76" i="1" s="1"/>
  <c r="BP76" i="1"/>
  <c r="CB76" i="1" s="1"/>
  <c r="BS76" i="1"/>
  <c r="CE76" i="1" s="1"/>
  <c r="BQ76" i="1"/>
  <c r="CC76" i="1" s="1"/>
  <c r="BU76" i="1"/>
  <c r="CG76" i="1" s="1"/>
  <c r="BT76" i="1"/>
  <c r="CF76" i="1" s="1"/>
  <c r="BR76" i="1"/>
  <c r="CD76" i="1" s="1"/>
  <c r="BM49" i="1"/>
  <c r="BY49" i="1" s="1"/>
  <c r="BU49" i="1"/>
  <c r="CG49" i="1" s="1"/>
  <c r="BQ49" i="1"/>
  <c r="CC49" i="1" s="1"/>
  <c r="BV49" i="1"/>
  <c r="CH49" i="1" s="1"/>
  <c r="BR49" i="1"/>
  <c r="CD49" i="1" s="1"/>
  <c r="BS49" i="1"/>
  <c r="CE49" i="1" s="1"/>
  <c r="BT49" i="1"/>
  <c r="CF49" i="1" s="1"/>
  <c r="BX49" i="1"/>
  <c r="CJ49" i="1" s="1"/>
  <c r="BO49" i="1"/>
  <c r="CA49" i="1" s="1"/>
  <c r="BP49" i="1"/>
  <c r="CB49" i="1" s="1"/>
  <c r="BW49" i="1"/>
  <c r="CI49" i="1" s="1"/>
  <c r="BN49" i="1"/>
  <c r="BZ49"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Q42" i="1"/>
  <c r="CC42" i="1" s="1"/>
  <c r="BT42" i="1"/>
  <c r="CF42" i="1" s="1"/>
  <c r="BU42" i="1"/>
  <c r="CG42" i="1" s="1"/>
  <c r="BV42" i="1"/>
  <c r="CH42" i="1" s="1"/>
  <c r="BO42" i="1"/>
  <c r="CA42" i="1" s="1"/>
  <c r="BW42" i="1"/>
  <c r="CI42" i="1" s="1"/>
  <c r="BX42" i="1"/>
  <c r="CJ42" i="1" s="1"/>
  <c r="BN42" i="1"/>
  <c r="BZ42" i="1" s="1"/>
  <c r="BM42" i="1"/>
  <c r="BY42" i="1" s="1"/>
  <c r="BP42" i="1"/>
  <c r="CB42" i="1" s="1"/>
  <c r="BS42" i="1"/>
  <c r="CE42" i="1" s="1"/>
  <c r="BR42" i="1"/>
  <c r="CD42" i="1" s="1"/>
  <c r="BT83" i="1"/>
  <c r="CF83" i="1" s="1"/>
  <c r="BS83" i="1"/>
  <c r="CE83" i="1" s="1"/>
  <c r="BO83" i="1"/>
  <c r="CA83" i="1" s="1"/>
  <c r="BQ83" i="1"/>
  <c r="CC83" i="1" s="1"/>
  <c r="BV83" i="1"/>
  <c r="CH83" i="1" s="1"/>
  <c r="BR83" i="1"/>
  <c r="CD83" i="1" s="1"/>
  <c r="BW83" i="1"/>
  <c r="CI83" i="1" s="1"/>
  <c r="BU83" i="1"/>
  <c r="CG83" i="1" s="1"/>
  <c r="BX83" i="1"/>
  <c r="CJ83" i="1" s="1"/>
  <c r="BP83" i="1"/>
  <c r="CB83" i="1" s="1"/>
  <c r="BM83" i="1"/>
  <c r="BY83" i="1" s="1"/>
  <c r="BN83" i="1"/>
  <c r="BZ83" i="1" s="1"/>
  <c r="BO74" i="1"/>
  <c r="CA74" i="1" s="1"/>
  <c r="BW74" i="1"/>
  <c r="CI74" i="1" s="1"/>
  <c r="BT74" i="1"/>
  <c r="CF74" i="1" s="1"/>
  <c r="BS74" i="1"/>
  <c r="CE74" i="1" s="1"/>
  <c r="BU74" i="1"/>
  <c r="CG74" i="1" s="1"/>
  <c r="BV74" i="1"/>
  <c r="CH74" i="1" s="1"/>
  <c r="BP74" i="1"/>
  <c r="CB74" i="1" s="1"/>
  <c r="BM74" i="1"/>
  <c r="BY74" i="1" s="1"/>
  <c r="BR74" i="1"/>
  <c r="CD74" i="1" s="1"/>
  <c r="BQ74" i="1"/>
  <c r="CC74" i="1" s="1"/>
  <c r="BN74" i="1"/>
  <c r="BZ74" i="1" s="1"/>
  <c r="BX74" i="1"/>
  <c r="CJ74" i="1" s="1"/>
  <c r="BQ50" i="1"/>
  <c r="CC50" i="1" s="1"/>
  <c r="BM50" i="1"/>
  <c r="BY50" i="1" s="1"/>
  <c r="BV50" i="1"/>
  <c r="CH50" i="1" s="1"/>
  <c r="BR50" i="1"/>
  <c r="CD50" i="1" s="1"/>
  <c r="BX50" i="1"/>
  <c r="CJ50" i="1" s="1"/>
  <c r="BN50" i="1"/>
  <c r="BZ50" i="1" s="1"/>
  <c r="BO50" i="1"/>
  <c r="CA50" i="1" s="1"/>
  <c r="BS50" i="1"/>
  <c r="CE50" i="1" s="1"/>
  <c r="BT50" i="1"/>
  <c r="CF50" i="1" s="1"/>
  <c r="BW50" i="1"/>
  <c r="CI50" i="1" s="1"/>
  <c r="BP50" i="1"/>
  <c r="CB50" i="1" s="1"/>
  <c r="BU50" i="1"/>
  <c r="CG50" i="1" s="1"/>
  <c r="BS71" i="1"/>
  <c r="CE71" i="1" s="1"/>
  <c r="BP71" i="1"/>
  <c r="CB71" i="1" s="1"/>
  <c r="BU71" i="1"/>
  <c r="CG71" i="1" s="1"/>
  <c r="BT71" i="1"/>
  <c r="CF71" i="1" s="1"/>
  <c r="BV71" i="1"/>
  <c r="CH71" i="1" s="1"/>
  <c r="BW71" i="1"/>
  <c r="CI71" i="1" s="1"/>
  <c r="BO71" i="1"/>
  <c r="CA71" i="1" s="1"/>
  <c r="BM71" i="1"/>
  <c r="BY71" i="1" s="1"/>
  <c r="BN71" i="1"/>
  <c r="BZ71" i="1" s="1"/>
  <c r="BX71" i="1"/>
  <c r="CJ71" i="1" s="1"/>
  <c r="BQ71" i="1"/>
  <c r="CC71" i="1" s="1"/>
  <c r="BR71" i="1"/>
  <c r="CD71" i="1" s="1"/>
  <c r="BQ109" i="1"/>
  <c r="CC109" i="1" s="1"/>
  <c r="BP109" i="1"/>
  <c r="CB109" i="1" s="1"/>
  <c r="BS109" i="1"/>
  <c r="CE109" i="1" s="1"/>
  <c r="BU109" i="1"/>
  <c r="CG109" i="1" s="1"/>
  <c r="BT109" i="1"/>
  <c r="CF109" i="1" s="1"/>
  <c r="BV109" i="1"/>
  <c r="CH109" i="1" s="1"/>
  <c r="BW109" i="1"/>
  <c r="CI109" i="1" s="1"/>
  <c r="BM109" i="1"/>
  <c r="BY109" i="1" s="1"/>
  <c r="BN109" i="1"/>
  <c r="BZ109" i="1" s="1"/>
  <c r="BO109" i="1"/>
  <c r="CA109" i="1" s="1"/>
  <c r="BX109" i="1"/>
  <c r="CJ109" i="1" s="1"/>
  <c r="BR109" i="1"/>
  <c r="CD109" i="1" s="1"/>
  <c r="BM98" i="1"/>
  <c r="BY98" i="1" s="1"/>
  <c r="BU98" i="1"/>
  <c r="CG98" i="1" s="1"/>
  <c r="BP98" i="1"/>
  <c r="CB98" i="1" s="1"/>
  <c r="BR98" i="1"/>
  <c r="CD98" i="1" s="1"/>
  <c r="BW98" i="1"/>
  <c r="CI98" i="1" s="1"/>
  <c r="BX98" i="1"/>
  <c r="CJ98" i="1" s="1"/>
  <c r="BN98" i="1"/>
  <c r="BZ98" i="1" s="1"/>
  <c r="BQ98" i="1"/>
  <c r="CC98" i="1" s="1"/>
  <c r="BT98" i="1"/>
  <c r="CF98" i="1" s="1"/>
  <c r="BV98" i="1"/>
  <c r="CH98" i="1" s="1"/>
  <c r="BS98" i="1"/>
  <c r="CE98" i="1" s="1"/>
  <c r="BO98" i="1"/>
  <c r="CA98"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01" i="1"/>
  <c r="CC101" i="1" s="1"/>
  <c r="BN101" i="1"/>
  <c r="BZ101" i="1" s="1"/>
  <c r="BW101" i="1"/>
  <c r="CI101" i="1" s="1"/>
  <c r="BU101" i="1"/>
  <c r="CG101" i="1" s="1"/>
  <c r="BV101" i="1"/>
  <c r="CH101" i="1" s="1"/>
  <c r="BM101" i="1"/>
  <c r="BY101" i="1" s="1"/>
  <c r="BX101" i="1"/>
  <c r="CJ101" i="1" s="1"/>
  <c r="BP101" i="1"/>
  <c r="CB101" i="1" s="1"/>
  <c r="BO101" i="1"/>
  <c r="CA101" i="1" s="1"/>
  <c r="BS101" i="1"/>
  <c r="CE101" i="1" s="1"/>
  <c r="BR101" i="1"/>
  <c r="CD101" i="1" s="1"/>
  <c r="BT101" i="1"/>
  <c r="CF101" i="1" s="1"/>
  <c r="BQ48" i="1"/>
  <c r="CC48" i="1" s="1"/>
  <c r="BT48" i="1"/>
  <c r="CF48" i="1" s="1"/>
  <c r="BO48" i="1"/>
  <c r="CA48" i="1" s="1"/>
  <c r="BX48" i="1"/>
  <c r="CJ48" i="1" s="1"/>
  <c r="BV48" i="1"/>
  <c r="CH48" i="1" s="1"/>
  <c r="BW48" i="1"/>
  <c r="CI48" i="1" s="1"/>
  <c r="BM48" i="1"/>
  <c r="BY48" i="1" s="1"/>
  <c r="BP48" i="1"/>
  <c r="CB48" i="1" s="1"/>
  <c r="BR48" i="1"/>
  <c r="CD48" i="1" s="1"/>
  <c r="BU48" i="1"/>
  <c r="CG48" i="1" s="1"/>
  <c r="BN48" i="1"/>
  <c r="BZ48" i="1" s="1"/>
  <c r="BS48" i="1"/>
  <c r="CE48"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3" i="1"/>
  <c r="BZ93" i="1" s="1"/>
  <c r="BV93" i="1"/>
  <c r="CH93" i="1" s="1"/>
  <c r="BP93" i="1"/>
  <c r="CB93" i="1" s="1"/>
  <c r="BQ93" i="1"/>
  <c r="CC93" i="1" s="1"/>
  <c r="BS93" i="1"/>
  <c r="CE93" i="1" s="1"/>
  <c r="BT93" i="1"/>
  <c r="CF93" i="1" s="1"/>
  <c r="BU93" i="1"/>
  <c r="CG93" i="1" s="1"/>
  <c r="BW93" i="1"/>
  <c r="CI93" i="1" s="1"/>
  <c r="BM93" i="1"/>
  <c r="BY93" i="1" s="1"/>
  <c r="BO93" i="1"/>
  <c r="CA93" i="1" s="1"/>
  <c r="BX93" i="1"/>
  <c r="CJ93" i="1" s="1"/>
  <c r="BR93" i="1"/>
  <c r="CD93" i="1" s="1"/>
  <c r="BT89" i="1"/>
  <c r="CF89" i="1" s="1"/>
  <c r="BQ89" i="1"/>
  <c r="CC89" i="1" s="1"/>
  <c r="BV89" i="1"/>
  <c r="CH89" i="1" s="1"/>
  <c r="BR89" i="1"/>
  <c r="CD89" i="1" s="1"/>
  <c r="BX89" i="1"/>
  <c r="CJ89" i="1" s="1"/>
  <c r="BN89" i="1"/>
  <c r="BZ89" i="1" s="1"/>
  <c r="BW89" i="1"/>
  <c r="CI89" i="1" s="1"/>
  <c r="BO89" i="1"/>
  <c r="CA89" i="1" s="1"/>
  <c r="BP89" i="1"/>
  <c r="CB89" i="1" s="1"/>
  <c r="BS89" i="1"/>
  <c r="CE89" i="1" s="1"/>
  <c r="BU89" i="1"/>
  <c r="CG89" i="1" s="1"/>
  <c r="BM89" i="1"/>
  <c r="BY89"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80" i="1"/>
  <c r="CB80" i="1" s="1"/>
  <c r="BX80" i="1"/>
  <c r="CJ80" i="1" s="1"/>
  <c r="BQ80" i="1"/>
  <c r="CC80" i="1" s="1"/>
  <c r="BU80" i="1"/>
  <c r="CG80" i="1" s="1"/>
  <c r="BM80" i="1"/>
  <c r="BY80" i="1" s="1"/>
  <c r="BN80" i="1"/>
  <c r="BZ80" i="1" s="1"/>
  <c r="BO80" i="1"/>
  <c r="CA80" i="1" s="1"/>
  <c r="BT80" i="1"/>
  <c r="CF80" i="1" s="1"/>
  <c r="BR80" i="1"/>
  <c r="CD80" i="1" s="1"/>
  <c r="BS80" i="1"/>
  <c r="CE80" i="1" s="1"/>
  <c r="BW80" i="1"/>
  <c r="CI80" i="1" s="1"/>
  <c r="BV80" i="1"/>
  <c r="CH80" i="1" s="1"/>
  <c r="BQ44" i="1"/>
  <c r="CC44" i="1" s="1"/>
  <c r="BM44" i="1"/>
  <c r="BY44" i="1" s="1"/>
  <c r="BV44" i="1"/>
  <c r="CH44" i="1" s="1"/>
  <c r="BN44" i="1"/>
  <c r="BZ44" i="1" s="1"/>
  <c r="BX44" i="1"/>
  <c r="CJ44" i="1" s="1"/>
  <c r="BO44" i="1"/>
  <c r="CA44" i="1" s="1"/>
  <c r="BS44" i="1"/>
  <c r="CE44" i="1" s="1"/>
  <c r="BP44" i="1"/>
  <c r="CB44" i="1" s="1"/>
  <c r="BR44" i="1"/>
  <c r="CD44" i="1" s="1"/>
  <c r="BU44" i="1"/>
  <c r="CG44" i="1" s="1"/>
  <c r="BT44" i="1"/>
  <c r="CF44" i="1" s="1"/>
  <c r="BW44" i="1"/>
  <c r="CI44" i="1" s="1"/>
  <c r="BN40" i="1"/>
  <c r="BZ40" i="1" s="1"/>
  <c r="BV40" i="1"/>
  <c r="CH40" i="1" s="1"/>
  <c r="BP40" i="1"/>
  <c r="CB40" i="1" s="1"/>
  <c r="BT40" i="1"/>
  <c r="CF40" i="1" s="1"/>
  <c r="BX40" i="1"/>
  <c r="CJ40" i="1" s="1"/>
  <c r="BM40" i="1"/>
  <c r="BY40" i="1" s="1"/>
  <c r="BR40" i="1"/>
  <c r="CD40" i="1" s="1"/>
  <c r="BS40" i="1"/>
  <c r="CE40" i="1" s="1"/>
  <c r="BU40" i="1"/>
  <c r="CG40" i="1" s="1"/>
  <c r="BW40" i="1"/>
  <c r="CI40" i="1" s="1"/>
  <c r="BQ40" i="1"/>
  <c r="CC40" i="1" s="1"/>
  <c r="BO40" i="1"/>
  <c r="CA40"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M100" i="1"/>
  <c r="BY100" i="1" s="1"/>
  <c r="BU100" i="1"/>
  <c r="CG100" i="1" s="1"/>
  <c r="BR100" i="1"/>
  <c r="CD100" i="1" s="1"/>
  <c r="BO100" i="1"/>
  <c r="CA100" i="1" s="1"/>
  <c r="BP100" i="1"/>
  <c r="CB100" i="1" s="1"/>
  <c r="BQ100" i="1"/>
  <c r="CC100" i="1" s="1"/>
  <c r="BT100" i="1"/>
  <c r="CF100" i="1" s="1"/>
  <c r="BW100" i="1"/>
  <c r="CI100" i="1" s="1"/>
  <c r="BX100" i="1"/>
  <c r="CJ100" i="1" s="1"/>
  <c r="BN100" i="1"/>
  <c r="BZ100" i="1" s="1"/>
  <c r="BS100" i="1"/>
  <c r="CE100" i="1" s="1"/>
  <c r="BV100" i="1"/>
  <c r="CH100" i="1" s="1"/>
  <c r="BS79" i="1"/>
  <c r="CE79" i="1" s="1"/>
  <c r="BU79" i="1"/>
  <c r="CG79" i="1" s="1"/>
  <c r="BT79" i="1"/>
  <c r="CF79" i="1" s="1"/>
  <c r="BV79" i="1"/>
  <c r="CH79" i="1" s="1"/>
  <c r="BM79" i="1"/>
  <c r="BY79" i="1" s="1"/>
  <c r="BW79" i="1"/>
  <c r="CI79" i="1" s="1"/>
  <c r="BP79" i="1"/>
  <c r="CB79" i="1" s="1"/>
  <c r="BN79" i="1"/>
  <c r="BZ79" i="1" s="1"/>
  <c r="BO79" i="1"/>
  <c r="CA79" i="1" s="1"/>
  <c r="BQ79" i="1"/>
  <c r="CC79" i="1" s="1"/>
  <c r="BR79" i="1"/>
  <c r="CD79" i="1" s="1"/>
  <c r="BX79" i="1"/>
  <c r="CJ79" i="1" s="1"/>
  <c r="BS61" i="1"/>
  <c r="CE61" i="1" s="1"/>
  <c r="BN61" i="1"/>
  <c r="BZ61" i="1" s="1"/>
  <c r="BW61" i="1"/>
  <c r="CI61" i="1" s="1"/>
  <c r="BO61" i="1"/>
  <c r="CA61" i="1" s="1"/>
  <c r="BX61" i="1"/>
  <c r="CJ61" i="1" s="1"/>
  <c r="BP61" i="1"/>
  <c r="CB61" i="1" s="1"/>
  <c r="BR61" i="1"/>
  <c r="CD61" i="1" s="1"/>
  <c r="BT61" i="1"/>
  <c r="CF61" i="1" s="1"/>
  <c r="BV61" i="1"/>
  <c r="CH61" i="1" s="1"/>
  <c r="BM61" i="1"/>
  <c r="BY61" i="1" s="1"/>
  <c r="BU61" i="1"/>
  <c r="CG61" i="1" s="1"/>
  <c r="BQ61" i="1"/>
  <c r="CC61" i="1" s="1"/>
  <c r="BS65" i="1"/>
  <c r="CE65" i="1" s="1"/>
  <c r="BR65" i="1"/>
  <c r="CD65" i="1" s="1"/>
  <c r="BT65" i="1"/>
  <c r="CF65" i="1" s="1"/>
  <c r="BU65" i="1"/>
  <c r="CG65" i="1" s="1"/>
  <c r="BN65" i="1"/>
  <c r="BZ65" i="1" s="1"/>
  <c r="BW65" i="1"/>
  <c r="CI65" i="1" s="1"/>
  <c r="BM65" i="1"/>
  <c r="BY65" i="1" s="1"/>
  <c r="BO65" i="1"/>
  <c r="CA65" i="1" s="1"/>
  <c r="BV65" i="1"/>
  <c r="CH65" i="1" s="1"/>
  <c r="BP65" i="1"/>
  <c r="CB65" i="1" s="1"/>
  <c r="BX65" i="1"/>
  <c r="CJ65" i="1" s="1"/>
  <c r="BQ65" i="1"/>
  <c r="CC65" i="1" s="1"/>
  <c r="BM112" i="1"/>
  <c r="BY112" i="1" s="1"/>
  <c r="BU112" i="1"/>
  <c r="CG112" i="1" s="1"/>
  <c r="BP112" i="1"/>
  <c r="CB112" i="1" s="1"/>
  <c r="BR112" i="1"/>
  <c r="CD112" i="1" s="1"/>
  <c r="BT112" i="1"/>
  <c r="CF112" i="1" s="1"/>
  <c r="BO112" i="1"/>
  <c r="CA112" i="1" s="1"/>
  <c r="BQ112" i="1"/>
  <c r="CC112" i="1" s="1"/>
  <c r="BS112" i="1"/>
  <c r="CE112" i="1" s="1"/>
  <c r="BW112" i="1"/>
  <c r="CI112" i="1" s="1"/>
  <c r="BN112" i="1"/>
  <c r="BZ112" i="1" s="1"/>
  <c r="BV112" i="1"/>
  <c r="CH112" i="1" s="1"/>
  <c r="BX112" i="1"/>
  <c r="CJ112"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7" i="1"/>
  <c r="CC107" i="1" s="1"/>
  <c r="BN107" i="1"/>
  <c r="BZ107" i="1" s="1"/>
  <c r="BW107" i="1"/>
  <c r="CI107" i="1" s="1"/>
  <c r="BP107" i="1"/>
  <c r="CB107" i="1" s="1"/>
  <c r="BS107" i="1"/>
  <c r="CE107" i="1" s="1"/>
  <c r="BR107" i="1"/>
  <c r="CD107" i="1" s="1"/>
  <c r="BT107" i="1"/>
  <c r="CF107" i="1" s="1"/>
  <c r="BU107" i="1"/>
  <c r="CG107" i="1" s="1"/>
  <c r="BX107" i="1"/>
  <c r="CJ107" i="1" s="1"/>
  <c r="BM107" i="1"/>
  <c r="BY107" i="1" s="1"/>
  <c r="BV107" i="1"/>
  <c r="CH107" i="1" s="1"/>
  <c r="BO107" i="1"/>
  <c r="CA107" i="1" s="1"/>
  <c r="BO144" i="1"/>
  <c r="CA144" i="1" s="1"/>
  <c r="BW144" i="1"/>
  <c r="CI144" i="1" s="1"/>
  <c r="BQ144" i="1"/>
  <c r="CC144" i="1" s="1"/>
  <c r="BS144" i="1"/>
  <c r="CE144" i="1" s="1"/>
  <c r="BR144" i="1"/>
  <c r="CD144" i="1" s="1"/>
  <c r="BT144" i="1"/>
  <c r="CF144" i="1" s="1"/>
  <c r="BU144" i="1"/>
  <c r="CG144" i="1" s="1"/>
  <c r="BM144" i="1"/>
  <c r="BY144" i="1" s="1"/>
  <c r="BV144" i="1"/>
  <c r="CH144" i="1" s="1"/>
  <c r="BP144" i="1"/>
  <c r="CB144" i="1" s="1"/>
  <c r="BN144" i="1"/>
  <c r="BZ144" i="1" s="1"/>
  <c r="BX144" i="1"/>
  <c r="CJ144" i="1" s="1"/>
  <c r="BP54" i="1"/>
  <c r="CB54" i="1" s="1"/>
  <c r="BX54" i="1"/>
  <c r="CJ54" i="1" s="1"/>
  <c r="BN54" i="1"/>
  <c r="BZ54" i="1" s="1"/>
  <c r="BW54" i="1"/>
  <c r="CI54" i="1" s="1"/>
  <c r="BO54" i="1"/>
  <c r="CA54" i="1" s="1"/>
  <c r="BQ54" i="1"/>
  <c r="CC54" i="1" s="1"/>
  <c r="BS54" i="1"/>
  <c r="CE54" i="1" s="1"/>
  <c r="BT54" i="1"/>
  <c r="CF54" i="1" s="1"/>
  <c r="BU54" i="1"/>
  <c r="CG54" i="1" s="1"/>
  <c r="BV54" i="1"/>
  <c r="CH54" i="1" s="1"/>
  <c r="BR54" i="1"/>
  <c r="CD54" i="1" s="1"/>
  <c r="BM54" i="1"/>
  <c r="BY54" i="1" s="1"/>
  <c r="BM45" i="1"/>
  <c r="BY45" i="1" s="1"/>
  <c r="BU45" i="1"/>
  <c r="CG45" i="1" s="1"/>
  <c r="BS45" i="1"/>
  <c r="CE45" i="1" s="1"/>
  <c r="BT45" i="1"/>
  <c r="CF45" i="1" s="1"/>
  <c r="BV45" i="1"/>
  <c r="CH45" i="1" s="1"/>
  <c r="BO45" i="1"/>
  <c r="CA45" i="1" s="1"/>
  <c r="BP45" i="1"/>
  <c r="CB45" i="1" s="1"/>
  <c r="BQ45" i="1"/>
  <c r="CC45" i="1" s="1"/>
  <c r="BR45" i="1"/>
  <c r="CD45" i="1" s="1"/>
  <c r="BX45" i="1"/>
  <c r="CJ45" i="1" s="1"/>
  <c r="BN45" i="1"/>
  <c r="BZ45" i="1" s="1"/>
  <c r="BW45" i="1"/>
  <c r="CI45"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1" i="1"/>
  <c r="BY51" i="1" s="1"/>
  <c r="BU51" i="1"/>
  <c r="CG51" i="1" s="1"/>
  <c r="BO51" i="1"/>
  <c r="CA51" i="1" s="1"/>
  <c r="BX51" i="1"/>
  <c r="CJ51" i="1" s="1"/>
  <c r="BS51" i="1"/>
  <c r="CE51" i="1" s="1"/>
  <c r="BT51" i="1"/>
  <c r="CF51" i="1" s="1"/>
  <c r="BV51" i="1"/>
  <c r="CH51" i="1" s="1"/>
  <c r="BN51" i="1"/>
  <c r="BZ51" i="1" s="1"/>
  <c r="BQ51" i="1"/>
  <c r="CC51" i="1" s="1"/>
  <c r="BR51" i="1"/>
  <c r="CD51" i="1" s="1"/>
  <c r="BW51" i="1"/>
  <c r="CI51" i="1" s="1"/>
  <c r="BP51" i="1"/>
  <c r="CB51" i="1" s="1"/>
  <c r="BS63" i="1"/>
  <c r="CE63" i="1" s="1"/>
  <c r="BP63" i="1"/>
  <c r="CB63" i="1" s="1"/>
  <c r="BQ63" i="1"/>
  <c r="CC63" i="1" s="1"/>
  <c r="BR63" i="1"/>
  <c r="CD63" i="1" s="1"/>
  <c r="BU63" i="1"/>
  <c r="CG63" i="1" s="1"/>
  <c r="BX63" i="1"/>
  <c r="CJ63" i="1" s="1"/>
  <c r="BM63" i="1"/>
  <c r="BY63" i="1" s="1"/>
  <c r="BT63" i="1"/>
  <c r="CF63" i="1" s="1"/>
  <c r="BW63" i="1"/>
  <c r="CI63" i="1" s="1"/>
  <c r="BN63" i="1"/>
  <c r="BZ63" i="1" s="1"/>
  <c r="BV63" i="1"/>
  <c r="CH63" i="1" s="1"/>
  <c r="BO63" i="1"/>
  <c r="CA63" i="1" s="1"/>
  <c r="BM106" i="1"/>
  <c r="BY106" i="1" s="1"/>
  <c r="BU106" i="1"/>
  <c r="CG106" i="1" s="1"/>
  <c r="BR106" i="1"/>
  <c r="CD106" i="1" s="1"/>
  <c r="BS106" i="1"/>
  <c r="CE106" i="1" s="1"/>
  <c r="BT106" i="1"/>
  <c r="CF106" i="1" s="1"/>
  <c r="BN106" i="1"/>
  <c r="BZ106" i="1" s="1"/>
  <c r="BW106" i="1"/>
  <c r="CI106" i="1" s="1"/>
  <c r="BO106" i="1"/>
  <c r="CA106" i="1" s="1"/>
  <c r="BP106" i="1"/>
  <c r="CB106" i="1" s="1"/>
  <c r="BV106" i="1"/>
  <c r="CH106" i="1" s="1"/>
  <c r="BX106" i="1"/>
  <c r="CJ106" i="1" s="1"/>
  <c r="BQ106" i="1"/>
  <c r="CC106" i="1" s="1"/>
  <c r="BP86" i="1"/>
  <c r="CB86" i="1" s="1"/>
  <c r="BX86" i="1"/>
  <c r="CJ86" i="1" s="1"/>
  <c r="BS86" i="1"/>
  <c r="CE86" i="1" s="1"/>
  <c r="BN86" i="1"/>
  <c r="BZ86" i="1" s="1"/>
  <c r="BU86" i="1"/>
  <c r="CG86" i="1" s="1"/>
  <c r="BO86" i="1"/>
  <c r="CA86" i="1" s="1"/>
  <c r="BM86" i="1"/>
  <c r="BY86" i="1" s="1"/>
  <c r="BQ86" i="1"/>
  <c r="CC86" i="1" s="1"/>
  <c r="BT86" i="1"/>
  <c r="CF86" i="1" s="1"/>
  <c r="BR86" i="1"/>
  <c r="CD86" i="1" s="1"/>
  <c r="BW86" i="1"/>
  <c r="CI86" i="1" s="1"/>
  <c r="BV86" i="1"/>
  <c r="CH86"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P88" i="1"/>
  <c r="CB88" i="1" s="1"/>
  <c r="BX88" i="1"/>
  <c r="CJ88" i="1" s="1"/>
  <c r="BU88" i="1"/>
  <c r="CG88" i="1" s="1"/>
  <c r="BQ88" i="1"/>
  <c r="CC88" i="1" s="1"/>
  <c r="BM88" i="1"/>
  <c r="BY88" i="1" s="1"/>
  <c r="BW88" i="1"/>
  <c r="CI88" i="1" s="1"/>
  <c r="BV88" i="1"/>
  <c r="CH88" i="1" s="1"/>
  <c r="BO88" i="1"/>
  <c r="CA88" i="1" s="1"/>
  <c r="BR88" i="1"/>
  <c r="CD88" i="1" s="1"/>
  <c r="BS88" i="1"/>
  <c r="CE88" i="1" s="1"/>
  <c r="BT88" i="1"/>
  <c r="CF88" i="1" s="1"/>
  <c r="BN88" i="1"/>
  <c r="BZ88" i="1" s="1"/>
  <c r="D60" i="1"/>
  <c r="D29" i="1"/>
  <c r="D93" i="1"/>
  <c r="D80" i="1"/>
  <c r="D66" i="1"/>
  <c r="BM5" i="1"/>
  <c r="BY5" i="1" s="1"/>
  <c r="D101" i="1"/>
  <c r="BN5" i="1"/>
  <c r="BZ5" i="1" s="1"/>
  <c r="D79" i="1"/>
  <c r="D32" i="1"/>
  <c r="D83" i="1"/>
  <c r="D45" i="1"/>
  <c r="D24" i="1"/>
  <c r="D31" i="1"/>
  <c r="D86" i="1"/>
  <c r="D111" i="1"/>
  <c r="D81" i="1"/>
  <c r="D94" i="1"/>
  <c r="D77" i="1"/>
  <c r="D57" i="1"/>
  <c r="D70" i="1"/>
  <c r="D89" i="1"/>
  <c r="D49" i="1"/>
  <c r="D38" i="1"/>
  <c r="D37" i="1"/>
  <c r="D109" i="1"/>
  <c r="D106" i="1"/>
  <c r="D104" i="1"/>
  <c r="D58" i="1"/>
  <c r="D96" i="1"/>
  <c r="D98" i="1"/>
  <c r="BW5" i="1"/>
  <c r="CI5" i="1" s="1"/>
  <c r="BU5" i="1"/>
  <c r="CG5" i="1" s="1"/>
  <c r="BT5" i="1"/>
  <c r="CF5" i="1" s="1"/>
  <c r="BR5" i="1"/>
  <c r="CD5" i="1" s="1"/>
  <c r="BQ5" i="1"/>
  <c r="CC5" i="1" s="1"/>
  <c r="D5" i="1"/>
  <c r="BV5" i="1"/>
  <c r="CH5" i="1" s="1"/>
  <c r="D73" i="1"/>
  <c r="BX5" i="1"/>
  <c r="CJ5" i="1" s="1"/>
  <c r="D10" i="1"/>
  <c r="D95" i="1"/>
  <c r="D65" i="1"/>
  <c r="D76" i="1"/>
  <c r="D47" i="1"/>
  <c r="D30" i="1"/>
  <c r="D52" i="1"/>
  <c r="D22" i="1"/>
  <c r="D33" i="1"/>
  <c r="D26" i="1"/>
  <c r="D43" i="1"/>
  <c r="D20" i="1"/>
  <c r="D53" i="1"/>
  <c r="D35" i="1"/>
  <c r="D21" i="1"/>
  <c r="D56" i="1"/>
  <c r="D64" i="1"/>
  <c r="D18" i="1"/>
  <c r="D34" i="1"/>
  <c r="D23" i="1"/>
  <c r="D41" i="1"/>
  <c r="D42" i="1"/>
  <c r="D55" i="1"/>
  <c r="D46" i="1"/>
  <c r="D50" i="1"/>
  <c r="D113" i="1"/>
  <c r="D72" i="1"/>
  <c r="D68" i="1"/>
  <c r="D69" i="1"/>
  <c r="D25" i="1"/>
  <c r="D107" i="1"/>
  <c r="D144" i="1"/>
  <c r="D61" i="1"/>
  <c r="D54" i="1"/>
  <c r="D115" i="1"/>
  <c r="D103" i="1"/>
  <c r="D51" i="1"/>
  <c r="D44" i="1"/>
  <c r="D71" i="1"/>
  <c r="D36" i="1"/>
  <c r="D85" i="1"/>
  <c r="D63" i="1"/>
  <c r="D82" i="1"/>
  <c r="D99" i="1"/>
  <c r="D108" i="1"/>
  <c r="D59" i="1"/>
  <c r="D74" i="1"/>
  <c r="D62" i="1"/>
  <c r="D114" i="1"/>
  <c r="D67" i="1"/>
  <c r="D78" i="1"/>
  <c r="D97" i="1"/>
  <c r="D102" i="1"/>
  <c r="D105" i="1"/>
  <c r="D91" i="1"/>
  <c r="D112" i="1"/>
  <c r="D110" i="1"/>
  <c r="D100" i="1"/>
  <c r="D84" i="1"/>
  <c r="D87" i="1"/>
  <c r="D75" i="1"/>
  <c r="D90" i="1"/>
  <c r="D28" i="1"/>
  <c r="D92" i="1"/>
  <c r="D40" i="1"/>
  <c r="D7" i="1"/>
  <c r="D11" i="1"/>
  <c r="D9" i="1"/>
  <c r="D8" i="1"/>
  <c r="BS5" i="1"/>
  <c r="CE5" i="1" s="1"/>
  <c r="BO5" i="1"/>
  <c r="CA5" i="1" s="1"/>
  <c r="D39" i="1"/>
  <c r="D6" i="1"/>
  <c r="D27" i="1"/>
  <c r="D48" i="1"/>
  <c r="D88" i="1"/>
  <c r="C176" i="2"/>
  <c r="D176" i="2" s="1"/>
  <c r="F176" i="2" s="1"/>
  <c r="C177" i="2" l="1"/>
  <c r="D177" i="2" s="1"/>
  <c r="F177" i="2" s="1"/>
  <c r="C178" i="2" l="1"/>
  <c r="D178" i="2" s="1"/>
  <c r="F178" i="2" s="1"/>
  <c r="C179" i="2" l="1"/>
  <c r="D179" i="2" l="1"/>
  <c r="F179" i="2" s="1"/>
  <c r="C180" i="2"/>
  <c r="B183" i="2" l="1"/>
  <c r="B184" i="2" s="1"/>
  <c r="C182" i="2"/>
  <c r="D182" i="2" s="1"/>
  <c r="F182" i="2" s="1"/>
  <c r="D180" i="2"/>
  <c r="F180" i="2" s="1"/>
  <c r="C181" i="2"/>
  <c r="B185" i="2" l="1"/>
  <c r="B186" i="2" s="1"/>
  <c r="C184" i="2"/>
  <c r="D184" i="2" s="1"/>
  <c r="F184" i="2" s="1"/>
  <c r="C183" i="2"/>
  <c r="D183" i="2" s="1"/>
  <c r="F183" i="2" s="1"/>
  <c r="D181" i="2"/>
  <c r="F181" i="2" s="1"/>
  <c r="CI3" i="1"/>
  <c r="CV3" i="1" s="1"/>
  <c r="CL137" i="1" l="1"/>
  <c r="CX137" i="1" s="1"/>
  <c r="CN137" i="1"/>
  <c r="CZ137" i="1" s="1"/>
  <c r="CP137" i="1"/>
  <c r="DB137" i="1" s="1"/>
  <c r="CR137" i="1"/>
  <c r="DD137" i="1" s="1"/>
  <c r="CT137" i="1"/>
  <c r="DF137" i="1" s="1"/>
  <c r="CV137" i="1"/>
  <c r="DH137" i="1" s="1"/>
  <c r="CL138" i="1"/>
  <c r="CX138" i="1" s="1"/>
  <c r="CN138" i="1"/>
  <c r="CZ138" i="1" s="1"/>
  <c r="CP138" i="1"/>
  <c r="DB138" i="1" s="1"/>
  <c r="CR138" i="1"/>
  <c r="DD138" i="1" s="1"/>
  <c r="CT138" i="1"/>
  <c r="DF138" i="1" s="1"/>
  <c r="CV138" i="1"/>
  <c r="DH138" i="1" s="1"/>
  <c r="CK137" i="1"/>
  <c r="CW137" i="1" s="1"/>
  <c r="CO137" i="1"/>
  <c r="DA137" i="1" s="1"/>
  <c r="CS137" i="1"/>
  <c r="DE137" i="1" s="1"/>
  <c r="CM138" i="1"/>
  <c r="CY138" i="1" s="1"/>
  <c r="CQ138" i="1"/>
  <c r="DC138" i="1" s="1"/>
  <c r="CU138" i="1"/>
  <c r="DG138" i="1" s="1"/>
  <c r="CL139" i="1"/>
  <c r="CX139" i="1" s="1"/>
  <c r="CN139" i="1"/>
  <c r="CZ139" i="1" s="1"/>
  <c r="CP139" i="1"/>
  <c r="DB139" i="1" s="1"/>
  <c r="CR139" i="1"/>
  <c r="DD139" i="1" s="1"/>
  <c r="CT139" i="1"/>
  <c r="DF139" i="1" s="1"/>
  <c r="CV139" i="1"/>
  <c r="DH139" i="1" s="1"/>
  <c r="CL140" i="1"/>
  <c r="CX140" i="1" s="1"/>
  <c r="CN140" i="1"/>
  <c r="CZ140" i="1" s="1"/>
  <c r="CP140" i="1"/>
  <c r="DB140" i="1" s="1"/>
  <c r="CR140" i="1"/>
  <c r="DD140" i="1" s="1"/>
  <c r="CT140" i="1"/>
  <c r="DF140" i="1" s="1"/>
  <c r="CV140" i="1"/>
  <c r="DH140" i="1" s="1"/>
  <c r="CM137" i="1"/>
  <c r="CY137" i="1" s="1"/>
  <c r="CQ137" i="1"/>
  <c r="DC137" i="1" s="1"/>
  <c r="CU137" i="1"/>
  <c r="DG137" i="1" s="1"/>
  <c r="CK138" i="1"/>
  <c r="CW138" i="1" s="1"/>
  <c r="CO138" i="1"/>
  <c r="DA138" i="1" s="1"/>
  <c r="CS138" i="1"/>
  <c r="DE138" i="1" s="1"/>
  <c r="CK139" i="1"/>
  <c r="CW139" i="1" s="1"/>
  <c r="CM139" i="1"/>
  <c r="CY139" i="1" s="1"/>
  <c r="CO139" i="1"/>
  <c r="DA139" i="1" s="1"/>
  <c r="CQ139" i="1"/>
  <c r="DC139" i="1" s="1"/>
  <c r="CS139" i="1"/>
  <c r="DE139" i="1" s="1"/>
  <c r="CU139" i="1"/>
  <c r="DG139" i="1" s="1"/>
  <c r="CM140" i="1"/>
  <c r="CY140" i="1" s="1"/>
  <c r="CQ140" i="1"/>
  <c r="DC140" i="1" s="1"/>
  <c r="CU140" i="1"/>
  <c r="DG140" i="1" s="1"/>
  <c r="CK140" i="1"/>
  <c r="CW140" i="1" s="1"/>
  <c r="CO140" i="1"/>
  <c r="DA140" i="1" s="1"/>
  <c r="CS140" i="1"/>
  <c r="DE140" i="1" s="1"/>
  <c r="CO133" i="1"/>
  <c r="DA133" i="1" s="1"/>
  <c r="CO134" i="1"/>
  <c r="DA134" i="1" s="1"/>
  <c r="CO135" i="1"/>
  <c r="DA135" i="1" s="1"/>
  <c r="CO136" i="1"/>
  <c r="DA136" i="1" s="1"/>
  <c r="CN133" i="1"/>
  <c r="CZ133" i="1" s="1"/>
  <c r="CN134" i="1"/>
  <c r="CZ134" i="1" s="1"/>
  <c r="CP133" i="1"/>
  <c r="DB133" i="1" s="1"/>
  <c r="CP134" i="1"/>
  <c r="DB134" i="1" s="1"/>
  <c r="CP135" i="1"/>
  <c r="DB135" i="1" s="1"/>
  <c r="CP136" i="1"/>
  <c r="DB136" i="1" s="1"/>
  <c r="CQ133" i="1"/>
  <c r="DC133" i="1" s="1"/>
  <c r="CQ134" i="1"/>
  <c r="DC134" i="1" s="1"/>
  <c r="CQ135" i="1"/>
  <c r="DC135" i="1" s="1"/>
  <c r="CQ136" i="1"/>
  <c r="DC136" i="1" s="1"/>
  <c r="CV134" i="1"/>
  <c r="DH134" i="1" s="1"/>
  <c r="CR133" i="1"/>
  <c r="DD133" i="1" s="1"/>
  <c r="CR134" i="1"/>
  <c r="DD134" i="1" s="1"/>
  <c r="CR135" i="1"/>
  <c r="DD135" i="1" s="1"/>
  <c r="CR136" i="1"/>
  <c r="DD136" i="1" s="1"/>
  <c r="CV133" i="1"/>
  <c r="DH133" i="1" s="1"/>
  <c r="CK133" i="1"/>
  <c r="CW133" i="1" s="1"/>
  <c r="CS133" i="1"/>
  <c r="DE133" i="1" s="1"/>
  <c r="CK134" i="1"/>
  <c r="CW134" i="1" s="1"/>
  <c r="CS134" i="1"/>
  <c r="DE134" i="1" s="1"/>
  <c r="CK135" i="1"/>
  <c r="CW135" i="1" s="1"/>
  <c r="CS135" i="1"/>
  <c r="DE135" i="1" s="1"/>
  <c r="CK136" i="1"/>
  <c r="CW136" i="1" s="1"/>
  <c r="CS136" i="1"/>
  <c r="DE136" i="1" s="1"/>
  <c r="CN135" i="1"/>
  <c r="CZ135" i="1" s="1"/>
  <c r="CL133" i="1"/>
  <c r="CX133" i="1" s="1"/>
  <c r="CT133" i="1"/>
  <c r="DF133" i="1" s="1"/>
  <c r="CL134" i="1"/>
  <c r="CX134" i="1" s="1"/>
  <c r="CT134" i="1"/>
  <c r="DF134" i="1" s="1"/>
  <c r="CL135" i="1"/>
  <c r="CX135" i="1" s="1"/>
  <c r="CT135" i="1"/>
  <c r="DF135" i="1" s="1"/>
  <c r="CL136" i="1"/>
  <c r="CX136" i="1" s="1"/>
  <c r="CT136" i="1"/>
  <c r="DF136" i="1" s="1"/>
  <c r="CV135" i="1"/>
  <c r="DH135" i="1" s="1"/>
  <c r="CN136" i="1"/>
  <c r="CZ136" i="1" s="1"/>
  <c r="CM133" i="1"/>
  <c r="CY133" i="1" s="1"/>
  <c r="CU133" i="1"/>
  <c r="DG133" i="1" s="1"/>
  <c r="CM134" i="1"/>
  <c r="CY134" i="1" s="1"/>
  <c r="CU134" i="1"/>
  <c r="DG134" i="1" s="1"/>
  <c r="CM135" i="1"/>
  <c r="CY135" i="1" s="1"/>
  <c r="CU135" i="1"/>
  <c r="DG135" i="1" s="1"/>
  <c r="CM136" i="1"/>
  <c r="CY136" i="1" s="1"/>
  <c r="CU136" i="1"/>
  <c r="DG136" i="1" s="1"/>
  <c r="CV136" i="1"/>
  <c r="DH136" i="1" s="1"/>
  <c r="B187" i="2"/>
  <c r="C186" i="2"/>
  <c r="D186" i="2" s="1"/>
  <c r="F186" i="2" s="1"/>
  <c r="C187" i="2"/>
  <c r="D187" i="2" s="1"/>
  <c r="F187" i="2" s="1"/>
  <c r="C185" i="2"/>
  <c r="D185" i="2" s="1"/>
  <c r="F185" i="2" s="1"/>
  <c r="G40" i="2" s="1"/>
  <c r="CM132" i="1"/>
  <c r="CY132" i="1" s="1"/>
  <c r="CU132" i="1"/>
  <c r="DG132" i="1" s="1"/>
  <c r="CQ141" i="1"/>
  <c r="DC141" i="1" s="1"/>
  <c r="CO142" i="1"/>
  <c r="DA142" i="1" s="1"/>
  <c r="CN132" i="1"/>
  <c r="CZ132" i="1" s="1"/>
  <c r="CV132" i="1"/>
  <c r="DH132" i="1" s="1"/>
  <c r="CR141" i="1"/>
  <c r="DD141" i="1" s="1"/>
  <c r="CP142" i="1"/>
  <c r="DB142" i="1" s="1"/>
  <c r="CO132" i="1"/>
  <c r="DA132" i="1" s="1"/>
  <c r="CK141" i="1"/>
  <c r="CW141" i="1" s="1"/>
  <c r="CS141" i="1"/>
  <c r="DE141" i="1" s="1"/>
  <c r="CQ142" i="1"/>
  <c r="DC142" i="1" s="1"/>
  <c r="CO143" i="1"/>
  <c r="DA143" i="1" s="1"/>
  <c r="CQ132" i="1"/>
  <c r="DC132" i="1" s="1"/>
  <c r="CM141" i="1"/>
  <c r="CY141" i="1" s="1"/>
  <c r="CU141" i="1"/>
  <c r="DG141" i="1" s="1"/>
  <c r="CK142" i="1"/>
  <c r="CW142" i="1" s="1"/>
  <c r="CS142" i="1"/>
  <c r="DE142" i="1" s="1"/>
  <c r="CQ143" i="1"/>
  <c r="DC143" i="1" s="1"/>
  <c r="CR132" i="1"/>
  <c r="DD132" i="1" s="1"/>
  <c r="CL141" i="1"/>
  <c r="CX141" i="1" s="1"/>
  <c r="CL142" i="1"/>
  <c r="CX142" i="1" s="1"/>
  <c r="CN143" i="1"/>
  <c r="CZ143" i="1" s="1"/>
  <c r="CS132" i="1"/>
  <c r="DE132" i="1" s="1"/>
  <c r="CN141" i="1"/>
  <c r="CZ141" i="1" s="1"/>
  <c r="CM142" i="1"/>
  <c r="CY142" i="1" s="1"/>
  <c r="CP143" i="1"/>
  <c r="DB143" i="1" s="1"/>
  <c r="CT132" i="1"/>
  <c r="DF132" i="1" s="1"/>
  <c r="CO141" i="1"/>
  <c r="DA141" i="1" s="1"/>
  <c r="CN142" i="1"/>
  <c r="CZ142" i="1" s="1"/>
  <c r="CR143" i="1"/>
  <c r="DD143" i="1" s="1"/>
  <c r="CT141" i="1"/>
  <c r="DF141" i="1" s="1"/>
  <c r="CT142" i="1"/>
  <c r="DF142" i="1" s="1"/>
  <c r="CT143" i="1"/>
  <c r="DF143" i="1" s="1"/>
  <c r="CM143" i="1"/>
  <c r="CY143" i="1" s="1"/>
  <c r="CK132" i="1"/>
  <c r="CW132" i="1" s="1"/>
  <c r="CS143" i="1"/>
  <c r="DE143" i="1" s="1"/>
  <c r="CL132" i="1"/>
  <c r="CX132" i="1" s="1"/>
  <c r="CP141" i="1"/>
  <c r="DB141" i="1" s="1"/>
  <c r="CU143" i="1"/>
  <c r="DG143" i="1" s="1"/>
  <c r="CP132" i="1"/>
  <c r="DB132" i="1" s="1"/>
  <c r="CU142" i="1"/>
  <c r="DG142" i="1" s="1"/>
  <c r="CL143" i="1"/>
  <c r="CX143" i="1" s="1"/>
  <c r="CV142" i="1"/>
  <c r="DH142" i="1" s="1"/>
  <c r="CV143" i="1"/>
  <c r="DH143" i="1" s="1"/>
  <c r="CR142" i="1"/>
  <c r="DD142" i="1" s="1"/>
  <c r="CV141" i="1"/>
  <c r="DH141" i="1" s="1"/>
  <c r="CK143" i="1"/>
  <c r="CW143" i="1" s="1"/>
  <c r="CM116" i="1"/>
  <c r="CY116" i="1" s="1"/>
  <c r="CU116" i="1"/>
  <c r="DG116" i="1" s="1"/>
  <c r="CN116" i="1"/>
  <c r="CZ116" i="1" s="1"/>
  <c r="CV116" i="1"/>
  <c r="DH116" i="1" s="1"/>
  <c r="CL117" i="1"/>
  <c r="CX117" i="1" s="1"/>
  <c r="CT117" i="1"/>
  <c r="DF117" i="1" s="1"/>
  <c r="CR118" i="1"/>
  <c r="DD118" i="1" s="1"/>
  <c r="CP119" i="1"/>
  <c r="DB119" i="1" s="1"/>
  <c r="CN120" i="1"/>
  <c r="CZ120" i="1" s="1"/>
  <c r="CV120" i="1"/>
  <c r="DH120" i="1" s="1"/>
  <c r="CL121" i="1"/>
  <c r="CX121" i="1" s="1"/>
  <c r="CT121" i="1"/>
  <c r="DF121" i="1" s="1"/>
  <c r="CR122" i="1"/>
  <c r="DD122" i="1" s="1"/>
  <c r="CP123" i="1"/>
  <c r="DB123" i="1" s="1"/>
  <c r="CO116" i="1"/>
  <c r="DA116" i="1" s="1"/>
  <c r="CK116" i="1"/>
  <c r="CW116" i="1" s="1"/>
  <c r="CS116" i="1"/>
  <c r="DE116" i="1" s="1"/>
  <c r="CQ117" i="1"/>
  <c r="DC117" i="1" s="1"/>
  <c r="CO118" i="1"/>
  <c r="DA118" i="1" s="1"/>
  <c r="CK117" i="1"/>
  <c r="CW117" i="1" s="1"/>
  <c r="CV117" i="1"/>
  <c r="DH117" i="1" s="1"/>
  <c r="CN118" i="1"/>
  <c r="CZ118" i="1" s="1"/>
  <c r="CM117" i="1"/>
  <c r="CY117" i="1" s="1"/>
  <c r="CP118" i="1"/>
  <c r="DB118" i="1" s="1"/>
  <c r="CN117" i="1"/>
  <c r="CZ117" i="1" s="1"/>
  <c r="CQ118" i="1"/>
  <c r="DC118" i="1" s="1"/>
  <c r="CO119" i="1"/>
  <c r="DA119" i="1" s="1"/>
  <c r="CQ120" i="1"/>
  <c r="DC120" i="1" s="1"/>
  <c r="CP116" i="1"/>
  <c r="DB116" i="1" s="1"/>
  <c r="CP117" i="1"/>
  <c r="DB117" i="1" s="1"/>
  <c r="CT118" i="1"/>
  <c r="DF118" i="1" s="1"/>
  <c r="CR119" i="1"/>
  <c r="DD119" i="1" s="1"/>
  <c r="CS120" i="1"/>
  <c r="DE120" i="1" s="1"/>
  <c r="CK121" i="1"/>
  <c r="CW121" i="1" s="1"/>
  <c r="CU121" i="1"/>
  <c r="DG121" i="1" s="1"/>
  <c r="CL122" i="1"/>
  <c r="CX122" i="1" s="1"/>
  <c r="CU122" i="1"/>
  <c r="DG122" i="1" s="1"/>
  <c r="CL123" i="1"/>
  <c r="CX123" i="1" s="1"/>
  <c r="CU123" i="1"/>
  <c r="DG123" i="1" s="1"/>
  <c r="CP124" i="1"/>
  <c r="DB124" i="1" s="1"/>
  <c r="CN125" i="1"/>
  <c r="CZ125" i="1" s="1"/>
  <c r="CV125" i="1"/>
  <c r="DH125" i="1" s="1"/>
  <c r="CQ116" i="1"/>
  <c r="DC116" i="1" s="1"/>
  <c r="CL118" i="1"/>
  <c r="CX118" i="1" s="1"/>
  <c r="CN119" i="1"/>
  <c r="CZ119" i="1" s="1"/>
  <c r="CU120" i="1"/>
  <c r="DG120" i="1" s="1"/>
  <c r="CN121" i="1"/>
  <c r="CZ121" i="1" s="1"/>
  <c r="CO122" i="1"/>
  <c r="DA122" i="1" s="1"/>
  <c r="CQ123" i="1"/>
  <c r="DC123" i="1" s="1"/>
  <c r="CM124" i="1"/>
  <c r="CY124" i="1" s="1"/>
  <c r="CV124" i="1"/>
  <c r="DH124" i="1" s="1"/>
  <c r="CR116" i="1"/>
  <c r="DD116" i="1" s="1"/>
  <c r="CM118" i="1"/>
  <c r="CY118" i="1" s="1"/>
  <c r="CQ119" i="1"/>
  <c r="DC119" i="1" s="1"/>
  <c r="CK120" i="1"/>
  <c r="CW120" i="1" s="1"/>
  <c r="CO121" i="1"/>
  <c r="DA121" i="1" s="1"/>
  <c r="CP122" i="1"/>
  <c r="DB122" i="1" s="1"/>
  <c r="CR123" i="1"/>
  <c r="DD123" i="1" s="1"/>
  <c r="CN124" i="1"/>
  <c r="CZ124" i="1" s="1"/>
  <c r="CP125" i="1"/>
  <c r="DB125" i="1" s="1"/>
  <c r="CL126" i="1"/>
  <c r="CX126" i="1" s="1"/>
  <c r="CT126" i="1"/>
  <c r="DF126" i="1" s="1"/>
  <c r="CR127" i="1"/>
  <c r="DD127" i="1" s="1"/>
  <c r="CP128" i="1"/>
  <c r="DB128" i="1" s="1"/>
  <c r="CN129" i="1"/>
  <c r="CZ129" i="1" s="1"/>
  <c r="CV129" i="1"/>
  <c r="DH129" i="1" s="1"/>
  <c r="CL130" i="1"/>
  <c r="CX130" i="1" s="1"/>
  <c r="CT130" i="1"/>
  <c r="DF130" i="1" s="1"/>
  <c r="CR131" i="1"/>
  <c r="DD131" i="1" s="1"/>
  <c r="CT116" i="1"/>
  <c r="DF116" i="1" s="1"/>
  <c r="CS118" i="1"/>
  <c r="DE118" i="1" s="1"/>
  <c r="CS119" i="1"/>
  <c r="DE119" i="1" s="1"/>
  <c r="CL120" i="1"/>
  <c r="CX120" i="1" s="1"/>
  <c r="CP121" i="1"/>
  <c r="DB121" i="1" s="1"/>
  <c r="CR117" i="1"/>
  <c r="DD117" i="1" s="1"/>
  <c r="CV118" i="1"/>
  <c r="DH118" i="1" s="1"/>
  <c r="CU119" i="1"/>
  <c r="DG119" i="1" s="1"/>
  <c r="CO120" i="1"/>
  <c r="DA120" i="1" s="1"/>
  <c r="CR121" i="1"/>
  <c r="DD121" i="1" s="1"/>
  <c r="CT122" i="1"/>
  <c r="DF122" i="1" s="1"/>
  <c r="CK123" i="1"/>
  <c r="CW123" i="1" s="1"/>
  <c r="CV123" i="1"/>
  <c r="DH123" i="1" s="1"/>
  <c r="CR124" i="1"/>
  <c r="DD124" i="1" s="1"/>
  <c r="CS125" i="1"/>
  <c r="DE125" i="1" s="1"/>
  <c r="CO126" i="1"/>
  <c r="DA126" i="1" s="1"/>
  <c r="CS117" i="1"/>
  <c r="DE117" i="1" s="1"/>
  <c r="CU118" i="1"/>
  <c r="DG118" i="1" s="1"/>
  <c r="CT119" i="1"/>
  <c r="DF119" i="1" s="1"/>
  <c r="CR120" i="1"/>
  <c r="DD120" i="1" s="1"/>
  <c r="CN122" i="1"/>
  <c r="CZ122" i="1" s="1"/>
  <c r="CT123" i="1"/>
  <c r="DF123" i="1" s="1"/>
  <c r="CT124" i="1"/>
  <c r="DF124" i="1" s="1"/>
  <c r="CK125" i="1"/>
  <c r="CW125" i="1" s="1"/>
  <c r="CK126" i="1"/>
  <c r="CW126" i="1" s="1"/>
  <c r="CV126" i="1"/>
  <c r="DH126" i="1" s="1"/>
  <c r="CK127" i="1"/>
  <c r="CW127" i="1" s="1"/>
  <c r="CT127" i="1"/>
  <c r="DF127" i="1" s="1"/>
  <c r="CK128" i="1"/>
  <c r="CW128" i="1" s="1"/>
  <c r="CT128" i="1"/>
  <c r="DF128" i="1" s="1"/>
  <c r="CL129" i="1"/>
  <c r="CX129" i="1" s="1"/>
  <c r="CU129" i="1"/>
  <c r="DG129" i="1" s="1"/>
  <c r="CN130" i="1"/>
  <c r="CZ130" i="1" s="1"/>
  <c r="CN131" i="1"/>
  <c r="CZ131" i="1" s="1"/>
  <c r="CU117" i="1"/>
  <c r="DG117" i="1" s="1"/>
  <c r="CV119" i="1"/>
  <c r="DH119" i="1" s="1"/>
  <c r="CT120" i="1"/>
  <c r="DF120" i="1" s="1"/>
  <c r="CQ122" i="1"/>
  <c r="DC122" i="1" s="1"/>
  <c r="CU124" i="1"/>
  <c r="DG124" i="1" s="1"/>
  <c r="CL125" i="1"/>
  <c r="CX125" i="1" s="1"/>
  <c r="CS122" i="1"/>
  <c r="DE122" i="1" s="1"/>
  <c r="CM125" i="1"/>
  <c r="CY125" i="1" s="1"/>
  <c r="CN126" i="1"/>
  <c r="CZ126" i="1" s="1"/>
  <c r="CM127" i="1"/>
  <c r="CY127" i="1" s="1"/>
  <c r="CV127" i="1"/>
  <c r="DH127" i="1" s="1"/>
  <c r="CM128" i="1"/>
  <c r="CY128" i="1" s="1"/>
  <c r="CV128" i="1"/>
  <c r="DH128" i="1" s="1"/>
  <c r="CO129" i="1"/>
  <c r="DA129" i="1" s="1"/>
  <c r="CP130" i="1"/>
  <c r="DB130" i="1" s="1"/>
  <c r="CP131" i="1"/>
  <c r="DB131" i="1" s="1"/>
  <c r="CM121" i="1"/>
  <c r="CY121" i="1" s="1"/>
  <c r="CM123" i="1"/>
  <c r="CY123" i="1" s="1"/>
  <c r="CL124" i="1"/>
  <c r="CX124" i="1" s="1"/>
  <c r="CQ125" i="1"/>
  <c r="DC125" i="1" s="1"/>
  <c r="CQ126" i="1"/>
  <c r="DC126" i="1" s="1"/>
  <c r="CO127" i="1"/>
  <c r="DA127" i="1" s="1"/>
  <c r="CO128" i="1"/>
  <c r="DA128" i="1" s="1"/>
  <c r="CQ129" i="1"/>
  <c r="DC129" i="1" s="1"/>
  <c r="CR130" i="1"/>
  <c r="DD130" i="1" s="1"/>
  <c r="CS131" i="1"/>
  <c r="DE131" i="1" s="1"/>
  <c r="CV121" i="1"/>
  <c r="DH121" i="1" s="1"/>
  <c r="CS124" i="1"/>
  <c r="DE124" i="1" s="1"/>
  <c r="CU125" i="1"/>
  <c r="DG125" i="1" s="1"/>
  <c r="CS126" i="1"/>
  <c r="DE126" i="1" s="1"/>
  <c r="CL127" i="1"/>
  <c r="CX127" i="1" s="1"/>
  <c r="CK119" i="1"/>
  <c r="CW119" i="1" s="1"/>
  <c r="CU126" i="1"/>
  <c r="DG126" i="1" s="1"/>
  <c r="CN127" i="1"/>
  <c r="CZ127" i="1" s="1"/>
  <c r="CU128" i="1"/>
  <c r="DG128" i="1" s="1"/>
  <c r="CR129" i="1"/>
  <c r="DD129" i="1" s="1"/>
  <c r="CO117" i="1"/>
  <c r="DA117" i="1" s="1"/>
  <c r="CK118" i="1"/>
  <c r="CW118" i="1" s="1"/>
  <c r="CL119" i="1"/>
  <c r="CX119" i="1" s="1"/>
  <c r="CK122" i="1"/>
  <c r="CW122" i="1" s="1"/>
  <c r="CN123" i="1"/>
  <c r="CZ123" i="1" s="1"/>
  <c r="CP127" i="1"/>
  <c r="DB127" i="1" s="1"/>
  <c r="CM120" i="1"/>
  <c r="CY120" i="1" s="1"/>
  <c r="CQ121" i="1"/>
  <c r="DC121" i="1" s="1"/>
  <c r="CO124" i="1"/>
  <c r="DA124" i="1" s="1"/>
  <c r="CR125" i="1"/>
  <c r="DD125" i="1" s="1"/>
  <c r="CP126" i="1"/>
  <c r="DB126" i="1" s="1"/>
  <c r="CQ128" i="1"/>
  <c r="DC128" i="1" s="1"/>
  <c r="CK129" i="1"/>
  <c r="CW129" i="1" s="1"/>
  <c r="CV130" i="1"/>
  <c r="DH130" i="1" s="1"/>
  <c r="CU131" i="1"/>
  <c r="DG131" i="1" s="1"/>
  <c r="CR128" i="1"/>
  <c r="DD128" i="1" s="1"/>
  <c r="CS130" i="1"/>
  <c r="DE130" i="1" s="1"/>
  <c r="CQ127" i="1"/>
  <c r="DC127" i="1" s="1"/>
  <c r="CS128" i="1"/>
  <c r="DE128" i="1" s="1"/>
  <c r="CU130" i="1"/>
  <c r="DG130" i="1" s="1"/>
  <c r="CM131" i="1"/>
  <c r="CY131" i="1" s="1"/>
  <c r="CO123" i="1"/>
  <c r="DA123" i="1" s="1"/>
  <c r="CS127" i="1"/>
  <c r="DE127" i="1" s="1"/>
  <c r="CO131" i="1"/>
  <c r="DA131" i="1" s="1"/>
  <c r="CM119" i="1"/>
  <c r="CY119" i="1" s="1"/>
  <c r="CQ124" i="1"/>
  <c r="DC124" i="1" s="1"/>
  <c r="CM126" i="1"/>
  <c r="CY126" i="1" s="1"/>
  <c r="CL128" i="1"/>
  <c r="CX128" i="1" s="1"/>
  <c r="CT129" i="1"/>
  <c r="DF129" i="1" s="1"/>
  <c r="CO130" i="1"/>
  <c r="DA130" i="1" s="1"/>
  <c r="CK131" i="1"/>
  <c r="CW131" i="1" s="1"/>
  <c r="CN128" i="1"/>
  <c r="CZ128" i="1" s="1"/>
  <c r="CL131" i="1"/>
  <c r="CX131" i="1" s="1"/>
  <c r="CQ131" i="1"/>
  <c r="DC131" i="1" s="1"/>
  <c r="CS121" i="1"/>
  <c r="DE121" i="1" s="1"/>
  <c r="CM122" i="1"/>
  <c r="CY122" i="1" s="1"/>
  <c r="CR126" i="1"/>
  <c r="DD126" i="1" s="1"/>
  <c r="CM129" i="1"/>
  <c r="CY129" i="1" s="1"/>
  <c r="CV131" i="1"/>
  <c r="DH131" i="1" s="1"/>
  <c r="CL116" i="1"/>
  <c r="CX116" i="1" s="1"/>
  <c r="CP120" i="1"/>
  <c r="DB120" i="1" s="1"/>
  <c r="CV122" i="1"/>
  <c r="DH122" i="1" s="1"/>
  <c r="CK124" i="1"/>
  <c r="CW124" i="1" s="1"/>
  <c r="CO125" i="1"/>
  <c r="DA125" i="1" s="1"/>
  <c r="CU127" i="1"/>
  <c r="DG127" i="1" s="1"/>
  <c r="CP129" i="1"/>
  <c r="DB129" i="1" s="1"/>
  <c r="CK130" i="1"/>
  <c r="CW130" i="1" s="1"/>
  <c r="CS123" i="1"/>
  <c r="DE123" i="1" s="1"/>
  <c r="CT125" i="1"/>
  <c r="DF125" i="1" s="1"/>
  <c r="CT131" i="1"/>
  <c r="DF131" i="1" s="1"/>
  <c r="CQ130" i="1"/>
  <c r="DC130" i="1" s="1"/>
  <c r="CS129" i="1"/>
  <c r="DE129" i="1" s="1"/>
  <c r="CM130" i="1"/>
  <c r="CY130" i="1" s="1"/>
  <c r="G175" i="2"/>
  <c r="G128" i="2"/>
  <c r="G9" i="2"/>
  <c r="G96" i="2"/>
  <c r="G165" i="2"/>
  <c r="G106" i="2"/>
  <c r="G163" i="2"/>
  <c r="G139" i="2"/>
  <c r="G33" i="2"/>
  <c r="G32" i="2"/>
  <c r="G54" i="2"/>
  <c r="G47" i="2"/>
  <c r="G31" i="2"/>
  <c r="G39" i="2"/>
  <c r="G74" i="2"/>
  <c r="G173" i="2"/>
  <c r="G5" i="2"/>
  <c r="G88" i="2"/>
  <c r="G161" i="2"/>
  <c r="G20" i="2"/>
  <c r="G59" i="2"/>
  <c r="G101" i="2"/>
  <c r="G119" i="2"/>
  <c r="G10"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S108" i="1"/>
  <c r="DE108" i="1" s="1"/>
  <c r="CL74" i="1"/>
  <c r="CX74" i="1" s="1"/>
  <c r="CO44" i="1"/>
  <c r="DA44" i="1" s="1"/>
  <c r="CO17" i="1"/>
  <c r="CS115" i="1"/>
  <c r="DE115" i="1" s="1"/>
  <c r="CL82" i="1"/>
  <c r="CX82" i="1" s="1"/>
  <c r="CP9" i="1"/>
  <c r="CN109" i="1"/>
  <c r="CZ109" i="1" s="1"/>
  <c r="CU47" i="1"/>
  <c r="DG47" i="1" s="1"/>
  <c r="CV43" i="1"/>
  <c r="DH43" i="1" s="1"/>
  <c r="CN56" i="1"/>
  <c r="CZ56" i="1" s="1"/>
  <c r="CM54" i="1"/>
  <c r="CY54" i="1" s="1"/>
  <c r="CM56" i="1"/>
  <c r="CY56" i="1" s="1"/>
  <c r="CS42" i="1"/>
  <c r="DE42" i="1" s="1"/>
  <c r="CV97" i="1"/>
  <c r="DH97" i="1" s="1"/>
  <c r="CL110" i="1"/>
  <c r="CX110" i="1" s="1"/>
  <c r="CK32" i="1"/>
  <c r="CW32" i="1" s="1"/>
  <c r="CP78" i="1"/>
  <c r="DB78" i="1" s="1"/>
  <c r="CS36" i="1"/>
  <c r="DE36" i="1" s="1"/>
  <c r="CK103" i="1"/>
  <c r="CW103" i="1" s="1"/>
  <c r="CU31" i="1"/>
  <c r="DG31" i="1" s="1"/>
  <c r="CV109" i="1"/>
  <c r="DH109" i="1" s="1"/>
  <c r="CS12" i="1"/>
  <c r="CP98" i="1"/>
  <c r="DB98" i="1" s="1"/>
  <c r="CL26" i="1"/>
  <c r="CX26" i="1" s="1"/>
  <c r="CK115" i="1"/>
  <c r="CW115" i="1" s="1"/>
  <c r="CU88" i="1"/>
  <c r="DG88" i="1" s="1"/>
  <c r="CO94" i="1"/>
  <c r="DA94" i="1" s="1"/>
  <c r="CK66" i="1"/>
  <c r="CW66" i="1" s="1"/>
  <c r="CS21" i="1"/>
  <c r="DE21" i="1" s="1"/>
  <c r="CT57" i="1"/>
  <c r="DF57" i="1" s="1"/>
  <c r="CT77" i="1"/>
  <c r="DF77" i="1" s="1"/>
  <c r="CP101" i="1"/>
  <c r="DB101" i="1" s="1"/>
  <c r="CV27" i="1"/>
  <c r="DH27" i="1" s="1"/>
  <c r="CQ78" i="1"/>
  <c r="DC78" i="1" s="1"/>
  <c r="CR32" i="1"/>
  <c r="DD32" i="1" s="1"/>
  <c r="CS75" i="1"/>
  <c r="DE75" i="1" s="1"/>
  <c r="CK50" i="1"/>
  <c r="CW50" i="1" s="1"/>
  <c r="CR95" i="1"/>
  <c r="DD95" i="1" s="1"/>
  <c r="CV102" i="1"/>
  <c r="DH102" i="1" s="1"/>
  <c r="CU11" i="1"/>
  <c r="DG11" i="1" s="1"/>
  <c r="CM22" i="1"/>
  <c r="CY22" i="1" s="1"/>
  <c r="CK91" i="1"/>
  <c r="CW91" i="1" s="1"/>
  <c r="CU62" i="1"/>
  <c r="DG62" i="1" s="1"/>
  <c r="CN14" i="1"/>
  <c r="CZ14" i="1" s="1"/>
  <c r="CK52" i="1"/>
  <c r="CW52" i="1" s="1"/>
  <c r="CP90" i="1"/>
  <c r="DB90" i="1" s="1"/>
  <c r="CU65" i="1"/>
  <c r="DG65" i="1" s="1"/>
  <c r="CT10" i="1"/>
  <c r="DF10" i="1" s="1"/>
  <c r="CT111" i="1"/>
  <c r="DF111" i="1" s="1"/>
  <c r="CO97" i="1"/>
  <c r="DA97" i="1" s="1"/>
  <c r="CU37" i="1"/>
  <c r="DG37" i="1" s="1"/>
  <c r="CV20" i="1"/>
  <c r="DH20" i="1" s="1"/>
  <c r="CU18" i="1"/>
  <c r="DG18" i="1" s="1"/>
  <c r="CK31" i="1"/>
  <c r="CW31" i="1" s="1"/>
  <c r="CL7" i="1"/>
  <c r="CX7" i="1" s="1"/>
  <c r="CM112" i="1"/>
  <c r="CY112" i="1" s="1"/>
  <c r="CN98" i="1"/>
  <c r="CZ98" i="1" s="1"/>
  <c r="CV59" i="1"/>
  <c r="DH59" i="1" s="1"/>
  <c r="CP59" i="1"/>
  <c r="DB59" i="1" s="1"/>
  <c r="CK75" i="1"/>
  <c r="CW75" i="1" s="1"/>
  <c r="CR98" i="1"/>
  <c r="DD98" i="1" s="1"/>
  <c r="CK74" i="1"/>
  <c r="CW74" i="1" s="1"/>
  <c r="CS110" i="1"/>
  <c r="DE110" i="1" s="1"/>
  <c r="CR69" i="1"/>
  <c r="DD69" i="1" s="1"/>
  <c r="CN16" i="1"/>
  <c r="CZ16"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P92" i="1"/>
  <c r="DB92" i="1" s="1"/>
  <c r="CT103" i="1"/>
  <c r="DF103" i="1" s="1"/>
  <c r="CR42" i="1"/>
  <c r="DD42" i="1" s="1"/>
  <c r="CQ64" i="1"/>
  <c r="DC64" i="1" s="1"/>
  <c r="CP96" i="1"/>
  <c r="DB96" i="1" s="1"/>
  <c r="CK14" i="1"/>
  <c r="CW14" i="1" s="1"/>
  <c r="CS15" i="1"/>
  <c r="DE15" i="1" s="1"/>
  <c r="CT54" i="1"/>
  <c r="DF54" i="1" s="1"/>
  <c r="CR108" i="1"/>
  <c r="DD108" i="1" s="1"/>
  <c r="CR58" i="1"/>
  <c r="DD58" i="1" s="1"/>
  <c r="CO30" i="1"/>
  <c r="DA30" i="1" s="1"/>
  <c r="CS89" i="1"/>
  <c r="DE89" i="1" s="1"/>
  <c r="CT40" i="1"/>
  <c r="DF40" i="1" s="1"/>
  <c r="CT43" i="1"/>
  <c r="DF43" i="1" s="1"/>
  <c r="CS13" i="1"/>
  <c r="DE13" i="1" s="1"/>
  <c r="CO15" i="1"/>
  <c r="DA15" i="1" s="1"/>
  <c r="CN15" i="1"/>
  <c r="CZ15" i="1" s="1"/>
  <c r="CO35" i="1"/>
  <c r="DA35" i="1" s="1"/>
  <c r="CO40" i="1"/>
  <c r="DA40" i="1" s="1"/>
  <c r="CL102" i="1"/>
  <c r="CX102" i="1" s="1"/>
  <c r="CM91" i="1"/>
  <c r="CY91" i="1" s="1"/>
  <c r="CS94" i="1"/>
  <c r="DE94" i="1" s="1"/>
  <c r="CT51" i="1"/>
  <c r="DF51" i="1" s="1"/>
  <c r="CQ15" i="1"/>
  <c r="DC15" i="1" s="1"/>
  <c r="CO22" i="1"/>
  <c r="DA22" i="1" s="1"/>
  <c r="CK30" i="1"/>
  <c r="CW30" i="1" s="1"/>
  <c r="CK95" i="1"/>
  <c r="CW95" i="1" s="1"/>
  <c r="CM60" i="1"/>
  <c r="CY60" i="1" s="1"/>
  <c r="CL15" i="1"/>
  <c r="CX15" i="1" s="1"/>
  <c r="CO64" i="1"/>
  <c r="DA64" i="1" s="1"/>
  <c r="CR93" i="1"/>
  <c r="DD93" i="1" s="1"/>
  <c r="CL63" i="1"/>
  <c r="CX63" i="1" s="1"/>
  <c r="CQ36" i="1"/>
  <c r="DC36" i="1" s="1"/>
  <c r="CT144" i="1"/>
  <c r="DF144" i="1" s="1"/>
  <c r="CQ89" i="1"/>
  <c r="DC89" i="1" s="1"/>
  <c r="CT24" i="1"/>
  <c r="DF24" i="1" s="1"/>
  <c r="CS34" i="1"/>
  <c r="DE34" i="1" s="1"/>
  <c r="CQ49" i="1"/>
  <c r="DC49" i="1" s="1"/>
  <c r="CR105" i="1"/>
  <c r="DD105" i="1" s="1"/>
  <c r="CT45" i="1"/>
  <c r="DF45" i="1" s="1"/>
  <c r="CK45" i="1"/>
  <c r="CW45" i="1" s="1"/>
  <c r="CL95" i="1"/>
  <c r="CX95" i="1" s="1"/>
  <c r="CS41" i="1"/>
  <c r="DE41" i="1" s="1"/>
  <c r="CQ66" i="1"/>
  <c r="DC66" i="1" s="1"/>
  <c r="CU15" i="1"/>
  <c r="DG15" i="1" s="1"/>
  <c r="CK101" i="1"/>
  <c r="CW101" i="1" s="1"/>
  <c r="CP72" i="1"/>
  <c r="DB72" i="1" s="1"/>
  <c r="CR36" i="1"/>
  <c r="DD36" i="1" s="1"/>
  <c r="CR79" i="1"/>
  <c r="DD79" i="1" s="1"/>
  <c r="CO50" i="1"/>
  <c r="DA50" i="1" s="1"/>
  <c r="CL99" i="1"/>
  <c r="CX99" i="1" s="1"/>
  <c r="CQ33" i="1"/>
  <c r="DC33" i="1" s="1"/>
  <c r="CQ87" i="1"/>
  <c r="DC87" i="1" s="1"/>
  <c r="CS104" i="1"/>
  <c r="DE104" i="1" s="1"/>
  <c r="CT15" i="1"/>
  <c r="DF15" i="1" s="1"/>
  <c r="CP18" i="1"/>
  <c r="DB18" i="1" s="1"/>
  <c r="CS74" i="1"/>
  <c r="DE74" i="1" s="1"/>
  <c r="CQ81" i="1"/>
  <c r="DC81" i="1" s="1"/>
  <c r="CK71" i="1"/>
  <c r="CW71" i="1" s="1"/>
  <c r="CP86" i="1"/>
  <c r="DB86" i="1" s="1"/>
  <c r="CO43" i="1"/>
  <c r="DA43" i="1" s="1"/>
  <c r="CR49" i="1"/>
  <c r="DD49" i="1" s="1"/>
  <c r="CR78" i="1"/>
  <c r="DD78" i="1" s="1"/>
  <c r="CT87" i="1"/>
  <c r="DF87" i="1" s="1"/>
  <c r="CR21" i="1"/>
  <c r="DD21" i="1" s="1"/>
  <c r="CO107" i="1"/>
  <c r="DA107" i="1" s="1"/>
  <c r="CR40" i="1"/>
  <c r="DD40" i="1" s="1"/>
  <c r="CR102" i="1"/>
  <c r="DD102" i="1" s="1"/>
  <c r="CT88" i="1"/>
  <c r="DF88" i="1" s="1"/>
  <c r="CQ61" i="1"/>
  <c r="DC61" i="1" s="1"/>
  <c r="CM34" i="1"/>
  <c r="CY34" i="1" s="1"/>
  <c r="CT7" i="1"/>
  <c r="DF7" i="1" s="1"/>
  <c r="CQ43" i="1"/>
  <c r="DC43" i="1" s="1"/>
  <c r="CT26" i="1"/>
  <c r="DF26" i="1" s="1"/>
  <c r="CR56" i="1"/>
  <c r="DD56" i="1" s="1"/>
  <c r="CK35" i="1"/>
  <c r="CW35" i="1" s="1"/>
  <c r="CT90" i="1"/>
  <c r="DF90" i="1" s="1"/>
  <c r="CS96" i="1"/>
  <c r="DE96" i="1" s="1"/>
  <c r="CO53" i="1"/>
  <c r="DA53" i="1" s="1"/>
  <c r="CK29" i="1"/>
  <c r="CW29" i="1" s="1"/>
  <c r="CL72" i="1"/>
  <c r="CX72" i="1" s="1"/>
  <c r="CR92" i="1"/>
  <c r="DD92" i="1" s="1"/>
  <c r="CL57" i="1"/>
  <c r="CX57" i="1" s="1"/>
  <c r="CR17" i="1"/>
  <c r="DD17" i="1" s="1"/>
  <c r="CT41" i="1"/>
  <c r="DF41" i="1" s="1"/>
  <c r="CO36" i="1"/>
  <c r="DA36" i="1" s="1"/>
  <c r="CO87" i="1"/>
  <c r="DA87" i="1" s="1"/>
  <c r="CP45" i="1"/>
  <c r="DB45" i="1" s="1"/>
  <c r="CQ51" i="1"/>
  <c r="DC51" i="1" s="1"/>
  <c r="CR48" i="1"/>
  <c r="DD48" i="1" s="1"/>
  <c r="CP13" i="1"/>
  <c r="DB13" i="1" s="1"/>
  <c r="CR57" i="1"/>
  <c r="DD57" i="1" s="1"/>
  <c r="CP70" i="1"/>
  <c r="DB70" i="1" s="1"/>
  <c r="CK99" i="1"/>
  <c r="CW99" i="1" s="1"/>
  <c r="CS31" i="1"/>
  <c r="DE31" i="1" s="1"/>
  <c r="CQ39" i="1"/>
  <c r="DC39" i="1" s="1"/>
  <c r="CR33" i="1"/>
  <c r="DD33" i="1" s="1"/>
  <c r="CT48" i="1"/>
  <c r="DF48" i="1" s="1"/>
  <c r="CP15" i="1"/>
  <c r="DB15" i="1" s="1"/>
  <c r="CS66" i="1"/>
  <c r="DE66" i="1" s="1"/>
  <c r="CK102" i="1"/>
  <c r="CW102" i="1" s="1"/>
  <c r="CQ28" i="1"/>
  <c r="DC28" i="1" s="1"/>
  <c r="CP81" i="1"/>
  <c r="DB81" i="1" s="1"/>
  <c r="CS26" i="1"/>
  <c r="DE26" i="1" s="1"/>
  <c r="CT93" i="1"/>
  <c r="DF93" i="1" s="1"/>
  <c r="CO56" i="1"/>
  <c r="DA56" i="1" s="1"/>
  <c r="CO105" i="1"/>
  <c r="DA105" i="1" s="1"/>
  <c r="CM61" i="1"/>
  <c r="CY61" i="1" s="1"/>
  <c r="CS69" i="1"/>
  <c r="DE69" i="1" s="1"/>
  <c r="CS29" i="1"/>
  <c r="DE29" i="1" s="1"/>
  <c r="CM57" i="1"/>
  <c r="CY57" i="1" s="1"/>
  <c r="CR63" i="1"/>
  <c r="DD63" i="1" s="1"/>
  <c r="CO46" i="1"/>
  <c r="DA46" i="1" s="1"/>
  <c r="CR81" i="1"/>
  <c r="DD81" i="1" s="1"/>
  <c r="CT107" i="1"/>
  <c r="DF107" i="1" s="1"/>
  <c r="CO41" i="1"/>
  <c r="DA41" i="1" s="1"/>
  <c r="CO81" i="1"/>
  <c r="DA81"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61" i="1"/>
  <c r="DE61" i="1" s="1"/>
  <c r="CT59" i="1"/>
  <c r="DF59" i="1" s="1"/>
  <c r="CS102" i="1"/>
  <c r="DE102" i="1" s="1"/>
  <c r="CM105" i="1"/>
  <c r="CY105" i="1" s="1"/>
  <c r="CK76" i="1"/>
  <c r="CW76" i="1" s="1"/>
  <c r="CK86" i="1"/>
  <c r="CW86" i="1" s="1"/>
  <c r="CQ50" i="1"/>
  <c r="DC50" i="1" s="1"/>
  <c r="CM99" i="1"/>
  <c r="CY99" i="1" s="1"/>
  <c r="CT84" i="1"/>
  <c r="DF84" i="1" s="1"/>
  <c r="CQ14" i="1"/>
  <c r="DC14" i="1" s="1"/>
  <c r="CT16" i="1"/>
  <c r="DF16" i="1" s="1"/>
  <c r="CS88" i="1"/>
  <c r="DE88" i="1" s="1"/>
  <c r="CS16" i="1"/>
  <c r="DE16" i="1" s="1"/>
  <c r="CR11" i="1"/>
  <c r="DD11" i="1" s="1"/>
  <c r="CK97" i="1"/>
  <c r="CW97" i="1" s="1"/>
  <c r="CL70" i="1"/>
  <c r="CX70" i="1" s="1"/>
  <c r="CK15" i="1"/>
  <c r="CW15" i="1" s="1"/>
  <c r="CR54" i="1"/>
  <c r="DD54" i="1" s="1"/>
  <c r="CP68" i="1"/>
  <c r="DB68" i="1" s="1"/>
  <c r="CO65" i="1"/>
  <c r="DA65" i="1" s="1"/>
  <c r="CL113" i="1"/>
  <c r="CX113" i="1" s="1"/>
  <c r="CP53" i="1"/>
  <c r="DB53" i="1" s="1"/>
  <c r="CP99" i="1"/>
  <c r="DB99" i="1" s="1"/>
  <c r="CQ59" i="1"/>
  <c r="DC59" i="1" s="1"/>
  <c r="CQ144" i="1"/>
  <c r="DC144" i="1" s="1"/>
  <c r="CR13" i="1"/>
  <c r="DD13" i="1" s="1"/>
  <c r="CT60" i="1"/>
  <c r="DF60" i="1" s="1"/>
  <c r="CT72" i="1"/>
  <c r="DF72" i="1" s="1"/>
  <c r="CM115" i="1"/>
  <c r="CY115" i="1" s="1"/>
  <c r="CP14" i="1"/>
  <c r="DB14" i="1" s="1"/>
  <c r="CL83" i="1"/>
  <c r="CX83" i="1" s="1"/>
  <c r="CP82" i="1"/>
  <c r="DB82" i="1" s="1"/>
  <c r="CT9" i="1"/>
  <c r="DF9" i="1" s="1"/>
  <c r="CQ46" i="1"/>
  <c r="DC46" i="1" s="1"/>
  <c r="CK43" i="1"/>
  <c r="CW43" i="1" s="1"/>
  <c r="CO114" i="1"/>
  <c r="DA114" i="1" s="1"/>
  <c r="CS91" i="1"/>
  <c r="DE91" i="1" s="1"/>
  <c r="CL58" i="1"/>
  <c r="CX58" i="1" s="1"/>
  <c r="CU36" i="1"/>
  <c r="DG36" i="1" s="1"/>
  <c r="CO75" i="1"/>
  <c r="DA75" i="1" s="1"/>
  <c r="CP48" i="1"/>
  <c r="DB48" i="1" s="1"/>
  <c r="CT98" i="1"/>
  <c r="DF98" i="1" s="1"/>
  <c r="CM42" i="1"/>
  <c r="CY42" i="1" s="1"/>
  <c r="CM47" i="1"/>
  <c r="CY47" i="1" s="1"/>
  <c r="CM21" i="1"/>
  <c r="CY21" i="1" s="1"/>
  <c r="CK21" i="1"/>
  <c r="CW21" i="1" s="1"/>
  <c r="CQ31" i="1"/>
  <c r="DC31" i="1" s="1"/>
  <c r="CT46" i="1"/>
  <c r="DF46" i="1" s="1"/>
  <c r="CQ77" i="1"/>
  <c r="DC77" i="1" s="1"/>
  <c r="CV25" i="1"/>
  <c r="DH25" i="1" s="1"/>
  <c r="CR67" i="1"/>
  <c r="DD67" i="1" s="1"/>
  <c r="CN101" i="1"/>
  <c r="CZ101" i="1" s="1"/>
  <c r="CT86" i="1"/>
  <c r="DF86" i="1" s="1"/>
  <c r="CP62" i="1"/>
  <c r="DB62" i="1" s="1"/>
  <c r="CS27" i="1"/>
  <c r="DE27" i="1" s="1"/>
  <c r="CT38" i="1"/>
  <c r="DF38" i="1" s="1"/>
  <c r="CS97" i="1"/>
  <c r="DE97" i="1" s="1"/>
  <c r="CU75" i="1"/>
  <c r="DG75" i="1" s="1"/>
  <c r="CP41" i="1"/>
  <c r="DB41" i="1" s="1"/>
  <c r="CK114" i="1"/>
  <c r="CW114" i="1" s="1"/>
  <c r="CT30" i="1"/>
  <c r="DF30" i="1" s="1"/>
  <c r="CS98" i="1"/>
  <c r="DE98" i="1" s="1"/>
  <c r="CM108" i="1"/>
  <c r="CY108" i="1" s="1"/>
  <c r="CK78" i="1"/>
  <c r="CW78" i="1" s="1"/>
  <c r="CM76" i="1"/>
  <c r="CY76" i="1" s="1"/>
  <c r="CS81" i="1"/>
  <c r="DE81"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P77" i="1"/>
  <c r="DB77" i="1" s="1"/>
  <c r="CO29" i="1"/>
  <c r="DA29" i="1" s="1"/>
  <c r="CK100" i="1"/>
  <c r="CW100" i="1" s="1"/>
  <c r="CQ79" i="1"/>
  <c r="DC79" i="1" s="1"/>
  <c r="CQ96" i="1"/>
  <c r="DC96" i="1" s="1"/>
  <c r="CV81" i="1"/>
  <c r="DH81" i="1" s="1"/>
  <c r="CL104" i="1"/>
  <c r="CX104" i="1" s="1"/>
  <c r="CK79" i="1"/>
  <c r="CW79" i="1" s="1"/>
  <c r="CL111" i="1"/>
  <c r="CX111" i="1" s="1"/>
  <c r="CT64" i="1"/>
  <c r="DF64" i="1" s="1"/>
  <c r="CS72" i="1"/>
  <c r="DE72" i="1" s="1"/>
  <c r="CR66" i="1"/>
  <c r="DD66" i="1" s="1"/>
  <c r="CR104" i="1"/>
  <c r="DD104"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Q26" i="1"/>
  <c r="DC26" i="1" s="1"/>
  <c r="CL12" i="1"/>
  <c r="CX12" i="1" s="1"/>
  <c r="CU85" i="1"/>
  <c r="DG85" i="1" s="1"/>
  <c r="CL42" i="1"/>
  <c r="CX42" i="1" s="1"/>
  <c r="CT52" i="1"/>
  <c r="DF52" i="1" s="1"/>
  <c r="CQ32" i="1"/>
  <c r="DC32" i="1" s="1"/>
  <c r="CU84" i="1"/>
  <c r="DG84" i="1" s="1"/>
  <c r="CS73" i="1"/>
  <c r="DE73" i="1" s="1"/>
  <c r="CK7" i="1"/>
  <c r="CW7" i="1" s="1"/>
  <c r="CP49" i="1"/>
  <c r="DB49" i="1" s="1"/>
  <c r="CK59" i="1"/>
  <c r="CW59" i="1" s="1"/>
  <c r="CR89" i="1"/>
  <c r="DD89" i="1" s="1"/>
  <c r="CV78" i="1"/>
  <c r="DH78" i="1" s="1"/>
  <c r="CR144" i="1"/>
  <c r="DD144" i="1" s="1"/>
  <c r="CQ44" i="1"/>
  <c r="DC44" i="1" s="1"/>
  <c r="CO71" i="1"/>
  <c r="DA71" i="1" s="1"/>
  <c r="CQ70" i="1"/>
  <c r="DC70" i="1" s="1"/>
  <c r="CQ48" i="1"/>
  <c r="DC48" i="1" s="1"/>
  <c r="CK60" i="1"/>
  <c r="CW60" i="1" s="1"/>
  <c r="CN59" i="1"/>
  <c r="CZ59" i="1" s="1"/>
  <c r="CK109" i="1"/>
  <c r="CW109" i="1" s="1"/>
  <c r="CU79" i="1"/>
  <c r="DG79" i="1" s="1"/>
  <c r="CP46" i="1"/>
  <c r="DB46" i="1" s="1"/>
  <c r="CU110" i="1"/>
  <c r="DG110" i="1" s="1"/>
  <c r="CS55" i="1"/>
  <c r="DE55" i="1" s="1"/>
  <c r="CK144" i="1"/>
  <c r="CW144" i="1" s="1"/>
  <c r="CT113" i="1"/>
  <c r="DF113" i="1" s="1"/>
  <c r="CT96" i="1"/>
  <c r="DF96" i="1" s="1"/>
  <c r="CP40" i="1"/>
  <c r="DB40" i="1" s="1"/>
  <c r="CV94" i="1"/>
  <c r="DH94" i="1" s="1"/>
  <c r="CL32" i="1"/>
  <c r="CX32"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R107" i="1"/>
  <c r="DD107" i="1" s="1"/>
  <c r="CP104" i="1"/>
  <c r="DB104" i="1" s="1"/>
  <c r="CO60" i="1"/>
  <c r="DA60" i="1" s="1"/>
  <c r="CT12" i="1"/>
  <c r="DF12" i="1" s="1"/>
  <c r="CL81" i="1"/>
  <c r="CX81" i="1" s="1"/>
  <c r="CQ83" i="1"/>
  <c r="DC83" i="1" s="1"/>
  <c r="CM51" i="1"/>
  <c r="CY51" i="1" s="1"/>
  <c r="CO85" i="1"/>
  <c r="DA85" i="1" s="1"/>
  <c r="CR37" i="1"/>
  <c r="DD37" i="1" s="1"/>
  <c r="CT11" i="1"/>
  <c r="DF11" i="1" s="1"/>
  <c r="CM85" i="1"/>
  <c r="CY85" i="1" s="1"/>
  <c r="CM68" i="1"/>
  <c r="CY68" i="1" s="1"/>
  <c r="CP31" i="1"/>
  <c r="DB31" i="1" s="1"/>
  <c r="CR47" i="1"/>
  <c r="DD47" i="1" s="1"/>
  <c r="CP65" i="1"/>
  <c r="DB65" i="1" s="1"/>
  <c r="CQ55" i="1"/>
  <c r="DC55" i="1" s="1"/>
  <c r="CT73" i="1"/>
  <c r="DF73" i="1" s="1"/>
  <c r="CQ24" i="1"/>
  <c r="DC24" i="1" s="1"/>
  <c r="CP107" i="1"/>
  <c r="DB107" i="1" s="1"/>
  <c r="CK42" i="1"/>
  <c r="CW42" i="1" s="1"/>
  <c r="CM59" i="1"/>
  <c r="CY59" i="1" s="1"/>
  <c r="CT25" i="1"/>
  <c r="DF25" i="1" s="1"/>
  <c r="CQ57" i="1"/>
  <c r="DC57" i="1" s="1"/>
  <c r="CS59" i="1"/>
  <c r="DE59" i="1" s="1"/>
  <c r="CL61" i="1"/>
  <c r="CX61" i="1" s="1"/>
  <c r="CO54" i="1"/>
  <c r="DA54" i="1" s="1"/>
  <c r="CQ58" i="1"/>
  <c r="DC58" i="1" s="1"/>
  <c r="CK51" i="1"/>
  <c r="CW51" i="1" s="1"/>
  <c r="CR29" i="1"/>
  <c r="DD29" i="1" s="1"/>
  <c r="CL85" i="1"/>
  <c r="CX85" i="1" s="1"/>
  <c r="CT6" i="1"/>
  <c r="DF6"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U44" i="1"/>
  <c r="DG44" i="1" s="1"/>
  <c r="CQ41" i="1"/>
  <c r="DC41" i="1" s="1"/>
  <c r="CR77" i="1"/>
  <c r="DD77" i="1" s="1"/>
  <c r="CT99" i="1"/>
  <c r="DF99" i="1" s="1"/>
  <c r="CR51" i="1"/>
  <c r="DD51" i="1" s="1"/>
  <c r="CQ92" i="1"/>
  <c r="DC92" i="1" s="1"/>
  <c r="CT68" i="1"/>
  <c r="DF68" i="1" s="1"/>
  <c r="CP109" i="1"/>
  <c r="DB109" i="1" s="1"/>
  <c r="CR12" i="1"/>
  <c r="DD12" i="1" s="1"/>
  <c r="CK16" i="1"/>
  <c r="CW16" i="1" s="1"/>
  <c r="CV26" i="1"/>
  <c r="DH26" i="1" s="1"/>
  <c r="CM29" i="1"/>
  <c r="CY29" i="1" s="1"/>
  <c r="CS23" i="1"/>
  <c r="DE23" i="1" s="1"/>
  <c r="CM6" i="1"/>
  <c r="CY6" i="1" s="1"/>
  <c r="CS30" i="1"/>
  <c r="DE30" i="1" s="1"/>
  <c r="CS84" i="1"/>
  <c r="DE84" i="1" s="1"/>
  <c r="CM40" i="1"/>
  <c r="CY40" i="1" s="1"/>
  <c r="CR99" i="1"/>
  <c r="DD99" i="1" s="1"/>
  <c r="CT85" i="1"/>
  <c r="DF85"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U12" i="1"/>
  <c r="DG12" i="1" s="1"/>
  <c r="CU100" i="1"/>
  <c r="DG100" i="1" s="1"/>
  <c r="CK39" i="1"/>
  <c r="CW39" i="1" s="1"/>
  <c r="CR6" i="1"/>
  <c r="DD6" i="1" s="1"/>
  <c r="CR65" i="1"/>
  <c r="DD65" i="1" s="1"/>
  <c r="CK37" i="1"/>
  <c r="CW37" i="1" s="1"/>
  <c r="CK26" i="1"/>
  <c r="CW26" i="1" s="1"/>
  <c r="CK44" i="1"/>
  <c r="CW44" i="1" s="1"/>
  <c r="CK8" i="1"/>
  <c r="CW8" i="1" s="1"/>
  <c r="CK105" i="1"/>
  <c r="CW105" i="1" s="1"/>
  <c r="CU16" i="1"/>
  <c r="DG16" i="1" s="1"/>
  <c r="CP30" i="1"/>
  <c r="DB30" i="1" s="1"/>
  <c r="CR9" i="1"/>
  <c r="DD9" i="1" s="1"/>
  <c r="CU52" i="1"/>
  <c r="DG52" i="1" s="1"/>
  <c r="CT112" i="1"/>
  <c r="DF112" i="1" s="1"/>
  <c r="CN112" i="1"/>
  <c r="CZ112" i="1" s="1"/>
  <c r="CS11" i="1"/>
  <c r="DE11" i="1" s="1"/>
  <c r="CQ52" i="1"/>
  <c r="DC52" i="1" s="1"/>
  <c r="CU87" i="1"/>
  <c r="DG87" i="1" s="1"/>
  <c r="CU93" i="1"/>
  <c r="DG93" i="1" s="1"/>
  <c r="CK85" i="1"/>
  <c r="CW85" i="1" s="1"/>
  <c r="CP11" i="1"/>
  <c r="DB11" i="1" s="1"/>
  <c r="CT101" i="1"/>
  <c r="DF101" i="1" s="1"/>
  <c r="CN55" i="1"/>
  <c r="CZ55" i="1" s="1"/>
  <c r="CP95" i="1"/>
  <c r="DB95" i="1" s="1"/>
  <c r="CS28" i="1"/>
  <c r="DE28" i="1" s="1"/>
  <c r="CQ65" i="1"/>
  <c r="DC65" i="1" s="1"/>
  <c r="CV42" i="1"/>
  <c r="DH42" i="1" s="1"/>
  <c r="CS63" i="1"/>
  <c r="DE63" i="1" s="1"/>
  <c r="CV58" i="1"/>
  <c r="DH58" i="1" s="1"/>
  <c r="CU43" i="1"/>
  <c r="DG43" i="1" s="1"/>
  <c r="CR18" i="1"/>
  <c r="DD18" i="1" s="1"/>
  <c r="CU77" i="1"/>
  <c r="DG77"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M62" i="1"/>
  <c r="CY62" i="1" s="1"/>
  <c r="CM73" i="1"/>
  <c r="CY73" i="1" s="1"/>
  <c r="CP32" i="1"/>
  <c r="DB32" i="1" s="1"/>
  <c r="CM53" i="1"/>
  <c r="CY53" i="1" s="1"/>
  <c r="CP63" i="1"/>
  <c r="DB63" i="1" s="1"/>
  <c r="CS10" i="1"/>
  <c r="DE10" i="1" s="1"/>
  <c r="CQ103" i="1"/>
  <c r="DC103" i="1" s="1"/>
  <c r="CL40" i="1"/>
  <c r="CX40" i="1" s="1"/>
  <c r="CL79" i="1"/>
  <c r="CX79" i="1" s="1"/>
  <c r="CL105" i="1"/>
  <c r="CX105" i="1" s="1"/>
  <c r="CT109" i="1"/>
  <c r="DF109" i="1" s="1"/>
  <c r="CL92" i="1"/>
  <c r="CX92" i="1" s="1"/>
  <c r="CN81" i="1"/>
  <c r="CZ81" i="1" s="1"/>
  <c r="CM81" i="1"/>
  <c r="CY81" i="1" s="1"/>
  <c r="CV63" i="1"/>
  <c r="DH63" i="1" s="1"/>
  <c r="CK107" i="1"/>
  <c r="CW107" i="1" s="1"/>
  <c r="CL50" i="1"/>
  <c r="CX50" i="1" s="1"/>
  <c r="CK113" i="1"/>
  <c r="CW113" i="1" s="1"/>
  <c r="CN76" i="1"/>
  <c r="CZ76" i="1" s="1"/>
  <c r="CV46" i="1"/>
  <c r="DH46" i="1" s="1"/>
  <c r="CS114" i="1"/>
  <c r="DE114" i="1" s="1"/>
  <c r="CL115" i="1"/>
  <c r="CX115" i="1" s="1"/>
  <c r="CR30" i="1"/>
  <c r="DD30" i="1" s="1"/>
  <c r="CP64" i="1"/>
  <c r="DB64" i="1" s="1"/>
  <c r="CM92" i="1"/>
  <c r="CY92" i="1" s="1"/>
  <c r="CO109" i="1"/>
  <c r="DA109" i="1" s="1"/>
  <c r="CT67" i="1"/>
  <c r="DF67" i="1" s="1"/>
  <c r="CU68" i="1"/>
  <c r="DG68" i="1" s="1"/>
  <c r="CP105" i="1"/>
  <c r="DB105" i="1" s="1"/>
  <c r="CM106" i="1"/>
  <c r="CY106" i="1" s="1"/>
  <c r="CV40" i="1"/>
  <c r="DH40" i="1" s="1"/>
  <c r="CM24" i="1"/>
  <c r="CY24" i="1" s="1"/>
  <c r="CV53" i="1"/>
  <c r="DH53" i="1" s="1"/>
  <c r="CT35" i="1"/>
  <c r="DF35" i="1" s="1"/>
  <c r="CS111" i="1"/>
  <c r="DE111" i="1" s="1"/>
  <c r="CQ12" i="1"/>
  <c r="DC12" i="1" s="1"/>
  <c r="CO8" i="1"/>
  <c r="DA8" i="1" s="1"/>
  <c r="CM103" i="1"/>
  <c r="CY103" i="1" s="1"/>
  <c r="CS18" i="1"/>
  <c r="DE18" i="1" s="1"/>
  <c r="CL90" i="1"/>
  <c r="CX90" i="1" s="1"/>
  <c r="CQ86" i="1"/>
  <c r="DC86" i="1" s="1"/>
  <c r="CQ42" i="1"/>
  <c r="DC42" i="1" s="1"/>
  <c r="CN29" i="1"/>
  <c r="CZ29" i="1" s="1"/>
  <c r="CQ113" i="1"/>
  <c r="DC113" i="1" s="1"/>
  <c r="CL29" i="1"/>
  <c r="CX29" i="1" s="1"/>
  <c r="CP26" i="1"/>
  <c r="DB26" i="1" s="1"/>
  <c r="CQ115" i="1"/>
  <c r="DC115" i="1" s="1"/>
  <c r="CM80" i="1"/>
  <c r="CY80" i="1" s="1"/>
  <c r="CK63" i="1"/>
  <c r="CW63" i="1" s="1"/>
  <c r="CR27" i="1"/>
  <c r="DD27" i="1" s="1"/>
  <c r="CU114" i="1"/>
  <c r="DG114" i="1" s="1"/>
  <c r="CN43" i="1"/>
  <c r="CZ43"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U82" i="1"/>
  <c r="DG82" i="1" s="1"/>
  <c r="CN36" i="1"/>
  <c r="CZ36" i="1" s="1"/>
  <c r="CV70" i="1"/>
  <c r="DH70" i="1" s="1"/>
  <c r="CS67" i="1"/>
  <c r="DE67" i="1" s="1"/>
  <c r="CS47" i="1"/>
  <c r="DE47" i="1" s="1"/>
  <c r="CS25" i="1"/>
  <c r="DE25" i="1" s="1"/>
  <c r="CU55" i="1"/>
  <c r="DG55" i="1" s="1"/>
  <c r="CO99" i="1"/>
  <c r="DA99" i="1" s="1"/>
  <c r="CL144" i="1"/>
  <c r="CX144" i="1" s="1"/>
  <c r="CT39" i="1"/>
  <c r="DF39" i="1" s="1"/>
  <c r="CO106" i="1"/>
  <c r="DA106" i="1" s="1"/>
  <c r="CK17" i="1"/>
  <c r="CW17" i="1" s="1"/>
  <c r="CL65" i="1"/>
  <c r="CX65" i="1" s="1"/>
  <c r="CQ11" i="1"/>
  <c r="DC11" i="1" s="1"/>
  <c r="CM83" i="1"/>
  <c r="CY83" i="1" s="1"/>
  <c r="CL28" i="1"/>
  <c r="CX28" i="1" s="1"/>
  <c r="CP29" i="1"/>
  <c r="DB29" i="1" s="1"/>
  <c r="CN39" i="1"/>
  <c r="CZ39" i="1" s="1"/>
  <c r="CS80" i="1"/>
  <c r="DE80" i="1" s="1"/>
  <c r="CM48" i="1"/>
  <c r="CY48" i="1" s="1"/>
  <c r="CK77" i="1"/>
  <c r="CW77" i="1" s="1"/>
  <c r="CQ94" i="1"/>
  <c r="DC94" i="1" s="1"/>
  <c r="CL89" i="1"/>
  <c r="CX89" i="1" s="1"/>
  <c r="CQ110" i="1"/>
  <c r="DC110" i="1" s="1"/>
  <c r="CS103" i="1"/>
  <c r="DE103" i="1" s="1"/>
  <c r="CK64" i="1"/>
  <c r="CW64" i="1" s="1"/>
  <c r="CS90" i="1"/>
  <c r="DE90" i="1" s="1"/>
  <c r="CU80" i="1"/>
  <c r="DG80" i="1" s="1"/>
  <c r="CM44" i="1"/>
  <c r="CY44" i="1" s="1"/>
  <c r="CL24" i="1"/>
  <c r="CX24" i="1" s="1"/>
  <c r="CN5" i="1"/>
  <c r="CZ5" i="1" s="1"/>
  <c r="CN20" i="1"/>
  <c r="CZ20" i="1" s="1"/>
  <c r="CS144" i="1"/>
  <c r="DE144" i="1" s="1"/>
  <c r="CP66" i="1"/>
  <c r="DB66" i="1" s="1"/>
  <c r="CS5" i="1"/>
  <c r="DE5" i="1" s="1"/>
  <c r="CS60" i="1"/>
  <c r="DE60" i="1" s="1"/>
  <c r="CN58" i="1"/>
  <c r="CZ58" i="1" s="1"/>
  <c r="CR73" i="1"/>
  <c r="DD73" i="1" s="1"/>
  <c r="CK41" i="1"/>
  <c r="CW41" i="1" s="1"/>
  <c r="CN65" i="1"/>
  <c r="CZ65" i="1" s="1"/>
  <c r="CR88" i="1"/>
  <c r="DD88" i="1" s="1"/>
  <c r="CN46" i="1"/>
  <c r="CZ46" i="1" s="1"/>
  <c r="CP67" i="1"/>
  <c r="DB67" i="1" s="1"/>
  <c r="CM28" i="1"/>
  <c r="CY28" i="1" s="1"/>
  <c r="CL59" i="1"/>
  <c r="CX59" i="1" s="1"/>
  <c r="CN96" i="1"/>
  <c r="CZ96" i="1" s="1"/>
  <c r="CN35" i="1"/>
  <c r="CZ35" i="1" s="1"/>
  <c r="CM52" i="1"/>
  <c r="CY52" i="1" s="1"/>
  <c r="CU108" i="1"/>
  <c r="DG108" i="1" s="1"/>
  <c r="CS78" i="1"/>
  <c r="DE78" i="1" s="1"/>
  <c r="CT5" i="1"/>
  <c r="DF5" i="1" s="1"/>
  <c r="CT108" i="1"/>
  <c r="DF108"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N45" i="1"/>
  <c r="CZ45" i="1" s="1"/>
  <c r="CV54" i="1"/>
  <c r="DH54" i="1" s="1"/>
  <c r="CS70" i="1"/>
  <c r="DE70" i="1" s="1"/>
  <c r="CO102" i="1"/>
  <c r="DA102" i="1" s="1"/>
  <c r="CN67" i="1"/>
  <c r="CZ67" i="1" s="1"/>
  <c r="CS58" i="1"/>
  <c r="DE58" i="1" s="1"/>
  <c r="CO112" i="1"/>
  <c r="DA112" i="1" s="1"/>
  <c r="CK38" i="1"/>
  <c r="CW38" i="1" s="1"/>
  <c r="CT102" i="1"/>
  <c r="DF102" i="1" s="1"/>
  <c r="CM9" i="1"/>
  <c r="CY9" i="1" s="1"/>
  <c r="CS8" i="1"/>
  <c r="DE8" i="1" s="1"/>
  <c r="CM90" i="1"/>
  <c r="CY90" i="1" s="1"/>
  <c r="CK13" i="1"/>
  <c r="CW13" i="1" s="1"/>
  <c r="CV66" i="1"/>
  <c r="DH66" i="1" s="1"/>
  <c r="CR28" i="1"/>
  <c r="DD28" i="1" s="1"/>
  <c r="CK24" i="1"/>
  <c r="CW24" i="1" s="1"/>
  <c r="CK10" i="1"/>
  <c r="CW10" i="1" s="1"/>
  <c r="CK92" i="1"/>
  <c r="CW92" i="1" s="1"/>
  <c r="CL55" i="1"/>
  <c r="CX55" i="1" s="1"/>
  <c r="CL62" i="1"/>
  <c r="CX62" i="1" s="1"/>
  <c r="CS49" i="1"/>
  <c r="DE49" i="1" s="1"/>
  <c r="CS51" i="1"/>
  <c r="DE51" i="1" s="1"/>
  <c r="CU99" i="1"/>
  <c r="DG99" i="1" s="1"/>
  <c r="CR72" i="1"/>
  <c r="DD72" i="1" s="1"/>
  <c r="CL31" i="1"/>
  <c r="CX31" i="1" s="1"/>
  <c r="CR74" i="1"/>
  <c r="DD74" i="1" s="1"/>
  <c r="CQ40" i="1"/>
  <c r="DC40" i="1" s="1"/>
  <c r="CU89" i="1"/>
  <c r="DG89" i="1" s="1"/>
  <c r="CP108" i="1"/>
  <c r="DB108" i="1" s="1"/>
  <c r="CN61" i="1"/>
  <c r="CZ61" i="1" s="1"/>
  <c r="CV62" i="1"/>
  <c r="DH62" i="1" s="1"/>
  <c r="CR111" i="1"/>
  <c r="DD111" i="1" s="1"/>
  <c r="CQ38" i="1"/>
  <c r="DC38" i="1" s="1"/>
  <c r="CP94" i="1"/>
  <c r="DB94" i="1" s="1"/>
  <c r="CP25" i="1"/>
  <c r="DB25" i="1" s="1"/>
  <c r="CT49" i="1"/>
  <c r="DF49" i="1" s="1"/>
  <c r="CV22" i="1"/>
  <c r="DH22" i="1" s="1"/>
  <c r="CK22" i="1"/>
  <c r="CW22" i="1" s="1"/>
  <c r="CO84" i="1"/>
  <c r="DA84" i="1" s="1"/>
  <c r="CR101" i="1"/>
  <c r="DD101" i="1" s="1"/>
  <c r="CM72" i="1"/>
  <c r="CY72" i="1" s="1"/>
  <c r="CR94" i="1"/>
  <c r="DD94" i="1" s="1"/>
  <c r="CN44" i="1"/>
  <c r="CZ44" i="1" s="1"/>
  <c r="CK81" i="1"/>
  <c r="CW81" i="1" s="1"/>
  <c r="CL17" i="1"/>
  <c r="CX17" i="1" s="1"/>
  <c r="CQ76" i="1"/>
  <c r="DC76" i="1" s="1"/>
  <c r="CN12" i="1"/>
  <c r="CZ12" i="1" s="1"/>
  <c r="CM77" i="1"/>
  <c r="CY77" i="1" s="1"/>
  <c r="CV71" i="1"/>
  <c r="DH71" i="1" s="1"/>
  <c r="CS101" i="1"/>
  <c r="DE101" i="1" s="1"/>
  <c r="CV45" i="1"/>
  <c r="DH45" i="1" s="1"/>
  <c r="CU112" i="1"/>
  <c r="DG112" i="1" s="1"/>
  <c r="CU102" i="1"/>
  <c r="DG102" i="1" s="1"/>
  <c r="CL112" i="1"/>
  <c r="CX112" i="1" s="1"/>
  <c r="CO11" i="1"/>
  <c r="DA11" i="1" s="1"/>
  <c r="CU90" i="1"/>
  <c r="DG90" i="1" s="1"/>
  <c r="CN13" i="1"/>
  <c r="CZ13" i="1" s="1"/>
  <c r="CM26" i="1"/>
  <c r="CY26" i="1" s="1"/>
  <c r="CU111" i="1"/>
  <c r="DG111" i="1" s="1"/>
  <c r="CO49" i="1"/>
  <c r="DA49" i="1" s="1"/>
  <c r="CN115" i="1"/>
  <c r="CZ115" i="1" s="1"/>
  <c r="CM30" i="1"/>
  <c r="CY30" i="1" s="1"/>
  <c r="CT95" i="1"/>
  <c r="DF95" i="1" s="1"/>
  <c r="CT58" i="1"/>
  <c r="DF58" i="1" s="1"/>
  <c r="CO91" i="1"/>
  <c r="DA91" i="1" s="1"/>
  <c r="CN53" i="1"/>
  <c r="CZ53" i="1" s="1"/>
  <c r="CV108" i="1"/>
  <c r="DH108" i="1" s="1"/>
  <c r="CK57" i="1"/>
  <c r="CW57" i="1" s="1"/>
  <c r="CM39" i="1"/>
  <c r="CY39" i="1" s="1"/>
  <c r="CU74" i="1"/>
  <c r="DG74" i="1" s="1"/>
  <c r="CO20" i="1"/>
  <c r="DA20" i="1" s="1"/>
  <c r="CK33" i="1"/>
  <c r="CW33" i="1" s="1"/>
  <c r="CQ29" i="1"/>
  <c r="DC29" i="1" s="1"/>
  <c r="CU45" i="1"/>
  <c r="DG45" i="1" s="1"/>
  <c r="CP84" i="1"/>
  <c r="DB84" i="1" s="1"/>
  <c r="CS99" i="1"/>
  <c r="DE99" i="1" s="1"/>
  <c r="CV65" i="1"/>
  <c r="DH65" i="1" s="1"/>
  <c r="CN88" i="1"/>
  <c r="CZ88" i="1" s="1"/>
  <c r="CU35" i="1"/>
  <c r="DG35" i="1" s="1"/>
  <c r="CP7" i="1"/>
  <c r="DB7" i="1" s="1"/>
  <c r="CO28" i="1"/>
  <c r="DA28" i="1" s="1"/>
  <c r="CK83" i="1"/>
  <c r="CW83" i="1" s="1"/>
  <c r="CM63" i="1"/>
  <c r="CY63" i="1" s="1"/>
  <c r="CM27" i="1"/>
  <c r="CY27" i="1" s="1"/>
  <c r="CS71" i="1"/>
  <c r="DE71" i="1" s="1"/>
  <c r="CN9" i="1"/>
  <c r="CZ9" i="1" s="1"/>
  <c r="CV96" i="1"/>
  <c r="DH96" i="1" s="1"/>
  <c r="CN8" i="1"/>
  <c r="CZ8" i="1" s="1"/>
  <c r="CV64" i="1"/>
  <c r="DH64" i="1" s="1"/>
  <c r="CN104" i="1"/>
  <c r="CZ104" i="1" s="1"/>
  <c r="CQ82" i="1"/>
  <c r="DC82" i="1" s="1"/>
  <c r="CP83" i="1"/>
  <c r="DB83" i="1" s="1"/>
  <c r="CO63" i="1"/>
  <c r="DA63" i="1" s="1"/>
  <c r="CL8" i="1"/>
  <c r="CX8" i="1" s="1"/>
  <c r="CL53" i="1"/>
  <c r="CX53" i="1" s="1"/>
  <c r="CN97" i="1"/>
  <c r="CZ97" i="1" s="1"/>
  <c r="CU94" i="1"/>
  <c r="DG94" i="1" s="1"/>
  <c r="CO103" i="1"/>
  <c r="DA103" i="1" s="1"/>
  <c r="CP42" i="1"/>
  <c r="DB42" i="1" s="1"/>
  <c r="CU60" i="1"/>
  <c r="DG60" i="1" s="1"/>
  <c r="CV95" i="1"/>
  <c r="DH95" i="1" s="1"/>
  <c r="CP75" i="1"/>
  <c r="DB75" i="1" s="1"/>
  <c r="CL39" i="1"/>
  <c r="CX39" i="1" s="1"/>
  <c r="CO111" i="1"/>
  <c r="DA111" i="1" s="1"/>
  <c r="CL46" i="1"/>
  <c r="CX46" i="1" s="1"/>
  <c r="CO72" i="1"/>
  <c r="DA72" i="1" s="1"/>
  <c r="CL77" i="1"/>
  <c r="CX77" i="1" s="1"/>
  <c r="CN75" i="1"/>
  <c r="CZ75" i="1" s="1"/>
  <c r="CO88" i="1"/>
  <c r="DA88" i="1" s="1"/>
  <c r="CP60" i="1"/>
  <c r="DB60" i="1" s="1"/>
  <c r="CU67" i="1"/>
  <c r="DG67" i="1" s="1"/>
  <c r="CK27" i="1"/>
  <c r="CW27" i="1" s="1"/>
  <c r="CV41" i="1"/>
  <c r="DH41" i="1" s="1"/>
  <c r="CL56" i="1"/>
  <c r="CX56" i="1" s="1"/>
  <c r="CN34" i="1"/>
  <c r="CZ34" i="1" s="1"/>
  <c r="CU10" i="1"/>
  <c r="DG10" i="1" s="1"/>
  <c r="CV6" i="1"/>
  <c r="DH6" i="1" s="1"/>
  <c r="CQ109" i="1"/>
  <c r="DC109" i="1" s="1"/>
  <c r="CN90" i="1"/>
  <c r="CZ90" i="1" s="1"/>
  <c r="CO33" i="1"/>
  <c r="DA33" i="1" s="1"/>
  <c r="CO96" i="1"/>
  <c r="DA96" i="1" s="1"/>
  <c r="CO104" i="1"/>
  <c r="DA104" i="1" s="1"/>
  <c r="CM98" i="1"/>
  <c r="CY98" i="1" s="1"/>
  <c r="CK9" i="1"/>
  <c r="CW9" i="1" s="1"/>
  <c r="CR91" i="1"/>
  <c r="DD91" i="1" s="1"/>
  <c r="CR113" i="1"/>
  <c r="DD113" i="1" s="1"/>
  <c r="CO80" i="1"/>
  <c r="DA80" i="1" s="1"/>
  <c r="CO113" i="1"/>
  <c r="DA113" i="1" s="1"/>
  <c r="CN11" i="1"/>
  <c r="CZ11" i="1" s="1"/>
  <c r="CV105" i="1"/>
  <c r="DH105" i="1" s="1"/>
  <c r="CU78" i="1"/>
  <c r="DG78" i="1" s="1"/>
  <c r="CM67" i="1"/>
  <c r="CY67" i="1" s="1"/>
  <c r="CN48" i="1"/>
  <c r="CZ48" i="1" s="1"/>
  <c r="CP73" i="1"/>
  <c r="DB73" i="1" s="1"/>
  <c r="CQ108" i="1"/>
  <c r="DC108" i="1" s="1"/>
  <c r="CN69" i="1"/>
  <c r="CZ69" i="1" s="1"/>
  <c r="CQ34" i="1"/>
  <c r="DC34" i="1" s="1"/>
  <c r="CK112" i="1"/>
  <c r="CW112" i="1" s="1"/>
  <c r="CM64" i="1"/>
  <c r="CY64" i="1" s="1"/>
  <c r="CN50" i="1"/>
  <c r="CZ50" i="1" s="1"/>
  <c r="CQ27" i="1"/>
  <c r="DC27" i="1" s="1"/>
  <c r="CR26" i="1"/>
  <c r="DD26" i="1" s="1"/>
  <c r="CO12" i="1"/>
  <c r="DA12" i="1" s="1"/>
  <c r="CV112" i="1"/>
  <c r="DH112" i="1" s="1"/>
  <c r="CR22" i="1"/>
  <c r="DD22" i="1" s="1"/>
  <c r="CS113" i="1"/>
  <c r="DE113" i="1" s="1"/>
  <c r="CM23" i="1"/>
  <c r="CY23" i="1" s="1"/>
  <c r="CO74" i="1"/>
  <c r="DA74" i="1" s="1"/>
  <c r="CK53" i="1"/>
  <c r="CW53" i="1" s="1"/>
  <c r="CO37" i="1"/>
  <c r="DA37" i="1" s="1"/>
  <c r="CT28" i="1"/>
  <c r="DF28" i="1" s="1"/>
  <c r="CO6" i="1"/>
  <c r="DA6" i="1" s="1"/>
  <c r="CN7" i="1"/>
  <c r="CZ7" i="1" s="1"/>
  <c r="CV39" i="1"/>
  <c r="DH39" i="1" s="1"/>
  <c r="CM102" i="1"/>
  <c r="CY102" i="1" s="1"/>
  <c r="CP39" i="1"/>
  <c r="DB39" i="1" s="1"/>
  <c r="CR59" i="1"/>
  <c r="DD59" i="1" s="1"/>
  <c r="CT27" i="1"/>
  <c r="DF27" i="1" s="1"/>
  <c r="CQ60" i="1"/>
  <c r="DC60" i="1" s="1"/>
  <c r="CQ85" i="1"/>
  <c r="DC85" i="1" s="1"/>
  <c r="CK55" i="1"/>
  <c r="CW55" i="1" s="1"/>
  <c r="CU72" i="1"/>
  <c r="DG72" i="1" s="1"/>
  <c r="CU57" i="1"/>
  <c r="DG57" i="1" s="1"/>
  <c r="CN25" i="1"/>
  <c r="CZ25" i="1" s="1"/>
  <c r="CP85" i="1"/>
  <c r="DB85" i="1" s="1"/>
  <c r="CN100" i="1"/>
  <c r="CZ100" i="1" s="1"/>
  <c r="CR35" i="1"/>
  <c r="DD35" i="1" s="1"/>
  <c r="CL13" i="1"/>
  <c r="CX13" i="1" s="1"/>
  <c r="CV115" i="1"/>
  <c r="DH115" i="1" s="1"/>
  <c r="CP50" i="1"/>
  <c r="DB50" i="1" s="1"/>
  <c r="CM8" i="1"/>
  <c r="CY8" i="1" s="1"/>
  <c r="CV57" i="1"/>
  <c r="DH57" i="1" s="1"/>
  <c r="CO9" i="1"/>
  <c r="DA9" i="1" s="1"/>
  <c r="CT23" i="1"/>
  <c r="DF23" i="1" s="1"/>
  <c r="CV91" i="1"/>
  <c r="DH91" i="1" s="1"/>
  <c r="CV101" i="1"/>
  <c r="DH101" i="1" s="1"/>
  <c r="CN22" i="1"/>
  <c r="CZ22" i="1" s="1"/>
  <c r="CV36" i="1"/>
  <c r="DH36" i="1" s="1"/>
  <c r="CK88" i="1"/>
  <c r="CW88" i="1" s="1"/>
  <c r="CL16" i="1"/>
  <c r="CX16" i="1" s="1"/>
  <c r="CL103" i="1"/>
  <c r="CX103" i="1" s="1"/>
  <c r="CN30" i="1"/>
  <c r="CZ30" i="1" s="1"/>
  <c r="CS9" i="1"/>
  <c r="DE9" i="1" s="1"/>
  <c r="CO73" i="1"/>
  <c r="DA73" i="1" s="1"/>
  <c r="CU56" i="1"/>
  <c r="DG56" i="1" s="1"/>
  <c r="CP54" i="1"/>
  <c r="DB54" i="1" s="1"/>
  <c r="CL107" i="1"/>
  <c r="CX107" i="1" s="1"/>
  <c r="CO93" i="1"/>
  <c r="DA93" i="1" s="1"/>
  <c r="CL27" i="1"/>
  <c r="CX27" i="1" s="1"/>
  <c r="CM78" i="1"/>
  <c r="CY78" i="1" s="1"/>
  <c r="CU106" i="1"/>
  <c r="DG106" i="1" s="1"/>
  <c r="CT74" i="1"/>
  <c r="DF74" i="1" s="1"/>
  <c r="CM12" i="1"/>
  <c r="CY12" i="1" s="1"/>
  <c r="CO79" i="1"/>
  <c r="DA79" i="1" s="1"/>
  <c r="CO55" i="1"/>
  <c r="DA55" i="1" s="1"/>
  <c r="CO42" i="1"/>
  <c r="DA42" i="1" s="1"/>
  <c r="CT110" i="1"/>
  <c r="DF110" i="1" s="1"/>
  <c r="CP10" i="1"/>
  <c r="DB10" i="1" s="1"/>
  <c r="CQ101" i="1"/>
  <c r="DC101" i="1" s="1"/>
  <c r="CM88" i="1"/>
  <c r="CY88" i="1" s="1"/>
  <c r="CN110" i="1"/>
  <c r="CZ110" i="1" s="1"/>
  <c r="CQ56" i="1"/>
  <c r="DC56" i="1" s="1"/>
  <c r="CM113" i="1"/>
  <c r="CY113" i="1" s="1"/>
  <c r="CU49" i="1"/>
  <c r="DG49" i="1" s="1"/>
  <c r="CN108" i="1"/>
  <c r="CZ108" i="1" s="1"/>
  <c r="CM70" i="1"/>
  <c r="CY70" i="1" s="1"/>
  <c r="CV31" i="1"/>
  <c r="DH31" i="1" s="1"/>
  <c r="CO68" i="1"/>
  <c r="DA68" i="1" s="1"/>
  <c r="CU73" i="1"/>
  <c r="DG73" i="1" s="1"/>
  <c r="CM14" i="1"/>
  <c r="CY14" i="1" s="1"/>
  <c r="CV100" i="1"/>
  <c r="DH100" i="1" s="1"/>
  <c r="CR44" i="1"/>
  <c r="DD44" i="1" s="1"/>
  <c r="CT37" i="1"/>
  <c r="DF37" i="1" s="1"/>
  <c r="CM38" i="1"/>
  <c r="CY38" i="1" s="1"/>
  <c r="CV9" i="1"/>
  <c r="DH9" i="1" s="1"/>
  <c r="CS87" i="1"/>
  <c r="DE87" i="1" s="1"/>
  <c r="CQ17" i="1"/>
  <c r="DC17" i="1" s="1"/>
  <c r="CM31" i="1"/>
  <c r="CY31" i="1" s="1"/>
  <c r="CO67" i="1"/>
  <c r="DA67" i="1" s="1"/>
  <c r="CO45" i="1"/>
  <c r="DA45" i="1" s="1"/>
  <c r="CO5" i="1"/>
  <c r="DA5" i="1" s="1"/>
  <c r="CO144" i="1"/>
  <c r="DA144" i="1" s="1"/>
  <c r="CM5" i="1"/>
  <c r="CY5" i="1" s="1"/>
  <c r="CU86" i="1"/>
  <c r="DG86" i="1" s="1"/>
  <c r="CU64" i="1"/>
  <c r="DG64"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U21" i="1"/>
  <c r="DG21" i="1" s="1"/>
  <c r="CM110" i="1"/>
  <c r="CY110" i="1" s="1"/>
  <c r="CN93" i="1"/>
  <c r="CZ93" i="1" s="1"/>
  <c r="CM45" i="1"/>
  <c r="CY45" i="1" s="1"/>
  <c r="CQ47" i="1"/>
  <c r="DC47" i="1" s="1"/>
  <c r="CU24" i="1"/>
  <c r="DG24" i="1" s="1"/>
  <c r="CN94" i="1"/>
  <c r="CZ94" i="1" s="1"/>
  <c r="CP106" i="1"/>
  <c r="DB106" i="1" s="1"/>
  <c r="CM7" i="1"/>
  <c r="CY7" i="1" s="1"/>
  <c r="CU7" i="1"/>
  <c r="DG7" i="1" s="1"/>
  <c r="CV61" i="1"/>
  <c r="DH61" i="1" s="1"/>
  <c r="CN41" i="1"/>
  <c r="CZ41" i="1" s="1"/>
  <c r="CS100" i="1"/>
  <c r="DE100" i="1" s="1"/>
  <c r="CT44" i="1"/>
  <c r="DF44" i="1" s="1"/>
  <c r="CQ91" i="1"/>
  <c r="DC91" i="1" s="1"/>
  <c r="CV80" i="1"/>
  <c r="DH80" i="1" s="1"/>
  <c r="CV35" i="1"/>
  <c r="DH35" i="1" s="1"/>
  <c r="CN37" i="1"/>
  <c r="CZ37" i="1" s="1"/>
  <c r="CQ6" i="1"/>
  <c r="DC6" i="1" s="1"/>
  <c r="CT63" i="1"/>
  <c r="DF63" i="1" s="1"/>
  <c r="CL54" i="1"/>
  <c r="CX54" i="1" s="1"/>
  <c r="CV104" i="1"/>
  <c r="DH104" i="1" s="1"/>
  <c r="CN68" i="1"/>
  <c r="CZ68" i="1" s="1"/>
  <c r="CP71" i="1"/>
  <c r="DB71" i="1" s="1"/>
  <c r="CK104" i="1"/>
  <c r="CW104" i="1" s="1"/>
  <c r="CL9" i="1"/>
  <c r="CX9" i="1" s="1"/>
  <c r="CL64" i="1"/>
  <c r="CX64" i="1" s="1"/>
  <c r="CN6" i="1"/>
  <c r="CZ6" i="1" s="1"/>
  <c r="CK47" i="1"/>
  <c r="CW47" i="1" s="1"/>
  <c r="CV32" i="1"/>
  <c r="DH32" i="1" s="1"/>
  <c r="CR14" i="1"/>
  <c r="DD14" i="1" s="1"/>
  <c r="CM104" i="1"/>
  <c r="CY104" i="1" s="1"/>
  <c r="CU29" i="1"/>
  <c r="DG29" i="1" s="1"/>
  <c r="CU39" i="1"/>
  <c r="DG39" i="1" s="1"/>
  <c r="CL71" i="1"/>
  <c r="CX71" i="1" s="1"/>
  <c r="CM55" i="1"/>
  <c r="CY55" i="1" s="1"/>
  <c r="CU105" i="1"/>
  <c r="DG105" i="1" s="1"/>
  <c r="CS48" i="1"/>
  <c r="DE48" i="1" s="1"/>
  <c r="CL23" i="1"/>
  <c r="CX23" i="1" s="1"/>
  <c r="CP55" i="1"/>
  <c r="DB55" i="1" s="1"/>
  <c r="CM10" i="1"/>
  <c r="CY10" i="1" s="1"/>
  <c r="CO21" i="1"/>
  <c r="DA21" i="1" s="1"/>
  <c r="CO26" i="1"/>
  <c r="DA26" i="1" s="1"/>
  <c r="CM46" i="1"/>
  <c r="CY46" i="1" s="1"/>
  <c r="CR53" i="1"/>
  <c r="DD53" i="1" s="1"/>
  <c r="CP52" i="1"/>
  <c r="DB52" i="1" s="1"/>
  <c r="CR110" i="1"/>
  <c r="DD110" i="1" s="1"/>
  <c r="CK98" i="1"/>
  <c r="CW98" i="1" s="1"/>
  <c r="CS82" i="1"/>
  <c r="DE82" i="1" s="1"/>
  <c r="CL38" i="1"/>
  <c r="CX38" i="1" s="1"/>
  <c r="CU9" i="1"/>
  <c r="DG9" i="1" s="1"/>
  <c r="CP44" i="1"/>
  <c r="DB44" i="1" s="1"/>
  <c r="CT34" i="1"/>
  <c r="DF34" i="1" s="1"/>
  <c r="CR31" i="1"/>
  <c r="DD31" i="1" s="1"/>
  <c r="CU76" i="1"/>
  <c r="DG76" i="1" s="1"/>
  <c r="CP24" i="1"/>
  <c r="DB24" i="1" s="1"/>
  <c r="CQ99" i="1"/>
  <c r="DC99" i="1" s="1"/>
  <c r="CM93" i="1"/>
  <c r="CY93" i="1" s="1"/>
  <c r="CM25" i="1"/>
  <c r="CY25" i="1" s="1"/>
  <c r="CV7" i="1"/>
  <c r="DH7" i="1" s="1"/>
  <c r="CT100" i="1"/>
  <c r="DF100" i="1" s="1"/>
  <c r="CU28" i="1"/>
  <c r="DG28" i="1" s="1"/>
  <c r="CN33" i="1"/>
  <c r="CZ33" i="1" s="1"/>
  <c r="CV10" i="1"/>
  <c r="DH10" i="1" s="1"/>
  <c r="CT78" i="1"/>
  <c r="DF78" i="1" s="1"/>
  <c r="CL76" i="1"/>
  <c r="CX76" i="1" s="1"/>
  <c r="CR96" i="1"/>
  <c r="DD96" i="1" s="1"/>
  <c r="CK111" i="1"/>
  <c r="CW111" i="1" s="1"/>
  <c r="CN111" i="1"/>
  <c r="CZ111" i="1" s="1"/>
  <c r="CU25" i="1"/>
  <c r="DG25" i="1" s="1"/>
  <c r="CU63" i="1"/>
  <c r="DG63" i="1" s="1"/>
  <c r="CV79" i="1"/>
  <c r="DH79" i="1" s="1"/>
  <c r="CL14" i="1"/>
  <c r="CX14" i="1" s="1"/>
  <c r="CO95" i="1"/>
  <c r="DA95" i="1" s="1"/>
  <c r="CM69" i="1"/>
  <c r="CY69" i="1" s="1"/>
  <c r="CM66" i="1"/>
  <c r="CY66" i="1" s="1"/>
  <c r="CS54" i="1"/>
  <c r="DE54" i="1" s="1"/>
  <c r="CK82" i="1"/>
  <c r="CW82" i="1" s="1"/>
  <c r="CN66" i="1"/>
  <c r="CZ66" i="1" s="1"/>
  <c r="CO23" i="1"/>
  <c r="DA23" i="1" s="1"/>
  <c r="CU30" i="1"/>
  <c r="DG30" i="1" s="1"/>
  <c r="CV33" i="1"/>
  <c r="DH33" i="1" s="1"/>
  <c r="CV88" i="1"/>
  <c r="DH88" i="1" s="1"/>
  <c r="CN144" i="1"/>
  <c r="CZ144" i="1" s="1"/>
  <c r="CV56" i="1"/>
  <c r="DH56" i="1" s="1"/>
  <c r="CT97" i="1"/>
  <c r="DF97" i="1" s="1"/>
  <c r="CK84" i="1"/>
  <c r="CW84" i="1" s="1"/>
  <c r="CL41" i="1"/>
  <c r="CX41" i="1" s="1"/>
  <c r="CV74" i="1"/>
  <c r="DH74" i="1" s="1"/>
  <c r="CU17" i="1"/>
  <c r="DG17" i="1" s="1"/>
  <c r="CV52" i="1"/>
  <c r="DH52" i="1" s="1"/>
  <c r="CQ84" i="1"/>
  <c r="DC84" i="1" s="1"/>
  <c r="CM36" i="1"/>
  <c r="CY36" i="1" s="1"/>
  <c r="CV12" i="1"/>
  <c r="DH12" i="1" s="1"/>
  <c r="CO47" i="1"/>
  <c r="DA47" i="1" s="1"/>
  <c r="CP6" i="1"/>
  <c r="DB6" i="1" s="1"/>
  <c r="CR43" i="1"/>
  <c r="DD43" i="1" s="1"/>
  <c r="CV69" i="1"/>
  <c r="DH69" i="1" s="1"/>
  <c r="CL114" i="1"/>
  <c r="CX114" i="1" s="1"/>
  <c r="CL18" i="1"/>
  <c r="CX18" i="1" s="1"/>
  <c r="CV85" i="1"/>
  <c r="DH85" i="1" s="1"/>
  <c r="CP76" i="1"/>
  <c r="DB76" i="1" s="1"/>
  <c r="CR87" i="1"/>
  <c r="DD87" i="1" s="1"/>
  <c r="CS77" i="1"/>
  <c r="DE77" i="1" s="1"/>
  <c r="CV72" i="1"/>
  <c r="DH72" i="1" s="1"/>
  <c r="CP58" i="1"/>
  <c r="DB58" i="1" s="1"/>
  <c r="CO100" i="1"/>
  <c r="DA100" i="1" s="1"/>
  <c r="CK93" i="1"/>
  <c r="CW93" i="1" s="1"/>
  <c r="CP88" i="1"/>
  <c r="DB88" i="1" s="1"/>
  <c r="CL21" i="1"/>
  <c r="CX21" i="1" s="1"/>
  <c r="CM95" i="1"/>
  <c r="CY95" i="1" s="1"/>
  <c r="CQ54" i="1"/>
  <c r="DC54" i="1" s="1"/>
  <c r="CN38" i="1"/>
  <c r="CZ38" i="1" s="1"/>
  <c r="CL52" i="1"/>
  <c r="CX52" i="1" s="1"/>
  <c r="CN74" i="1"/>
  <c r="CZ74" i="1" s="1"/>
  <c r="CV103" i="1"/>
  <c r="DH103" i="1" s="1"/>
  <c r="CN31" i="1"/>
  <c r="CZ31" i="1" s="1"/>
  <c r="CS22" i="1"/>
  <c r="DE22" i="1" s="1"/>
  <c r="CK73" i="1"/>
  <c r="CW73" i="1" s="1"/>
  <c r="CM32" i="1"/>
  <c r="CY32" i="1" s="1"/>
  <c r="CR62" i="1"/>
  <c r="DD62" i="1" s="1"/>
  <c r="CR68" i="1"/>
  <c r="DD68" i="1" s="1"/>
  <c r="CQ100" i="1"/>
  <c r="DC100" i="1" s="1"/>
  <c r="CQ67" i="1"/>
  <c r="DC67" i="1" s="1"/>
  <c r="CU6" i="1"/>
  <c r="DG6" i="1" s="1"/>
  <c r="CU96" i="1"/>
  <c r="DG96" i="1" s="1"/>
  <c r="CS68" i="1"/>
  <c r="DE68" i="1" s="1"/>
  <c r="CT31" i="1"/>
  <c r="DF31" i="1" s="1"/>
  <c r="CS53" i="1"/>
  <c r="DE53" i="1" s="1"/>
  <c r="CU91" i="1"/>
  <c r="DG91" i="1" s="1"/>
  <c r="CU14" i="1"/>
  <c r="DG14" i="1" s="1"/>
  <c r="CP103" i="1"/>
  <c r="DB103" i="1" s="1"/>
  <c r="CQ23" i="1"/>
  <c r="DC23" i="1" s="1"/>
  <c r="CL98" i="1"/>
  <c r="CX98" i="1" s="1"/>
  <c r="CL36" i="1"/>
  <c r="CX36" i="1" s="1"/>
  <c r="CP22" i="1"/>
  <c r="DB22" i="1" s="1"/>
  <c r="CL48" i="1"/>
  <c r="CX48" i="1" s="1"/>
  <c r="CM11" i="1"/>
  <c r="CY11" i="1" s="1"/>
  <c r="CL22" i="1"/>
  <c r="CX22" i="1" s="1"/>
  <c r="CM43" i="1"/>
  <c r="CY43" i="1" s="1"/>
  <c r="CT79" i="1"/>
  <c r="DF79" i="1" s="1"/>
  <c r="CN105" i="1"/>
  <c r="CZ105" i="1" s="1"/>
  <c r="CR60" i="1"/>
  <c r="DD60" i="1" s="1"/>
  <c r="CM79" i="1"/>
  <c r="CY79" i="1" s="1"/>
  <c r="CN103" i="1"/>
  <c r="CZ103" i="1" s="1"/>
  <c r="CK89" i="1"/>
  <c r="CW89" i="1" s="1"/>
  <c r="CV28" i="1"/>
  <c r="DH28" i="1" s="1"/>
  <c r="CM144" i="1"/>
  <c r="CY144" i="1" s="1"/>
  <c r="CL10" i="1"/>
  <c r="CX10" i="1" s="1"/>
  <c r="CL106" i="1"/>
  <c r="CX106" i="1" s="1"/>
  <c r="CV24" i="1"/>
  <c r="DH24" i="1" s="1"/>
  <c r="CS35" i="1"/>
  <c r="DE35" i="1" s="1"/>
  <c r="CN84" i="1"/>
  <c r="CZ84" i="1" s="1"/>
  <c r="CT70" i="1"/>
  <c r="DF70" i="1" s="1"/>
  <c r="CQ5" i="1"/>
  <c r="DC5" i="1" s="1"/>
  <c r="CV89" i="1"/>
  <c r="DH89" i="1" s="1"/>
  <c r="CK54" i="1"/>
  <c r="CW54" i="1" s="1"/>
  <c r="CK6" i="1"/>
  <c r="CW6" i="1" s="1"/>
  <c r="CN32" i="1"/>
  <c r="CZ32" i="1" s="1"/>
  <c r="CL109" i="1"/>
  <c r="CX109" i="1" s="1"/>
  <c r="CU69" i="1"/>
  <c r="DG69" i="1" s="1"/>
  <c r="CK28" i="1"/>
  <c r="CW28" i="1" s="1"/>
  <c r="CQ71" i="1"/>
  <c r="DC71" i="1" s="1"/>
  <c r="CQ21" i="1"/>
  <c r="DC21" i="1" s="1"/>
  <c r="CV29" i="1"/>
  <c r="DH29" i="1" s="1"/>
  <c r="CO108" i="1"/>
  <c r="DA108" i="1" s="1"/>
  <c r="CN27" i="1"/>
  <c r="CZ27"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K96" i="1"/>
  <c r="CW96" i="1" s="1"/>
  <c r="CR86" i="1"/>
  <c r="DD86" i="1" s="1"/>
  <c r="CN95" i="1"/>
  <c r="CZ95" i="1" s="1"/>
  <c r="CK72" i="1"/>
  <c r="CW72" i="1" s="1"/>
  <c r="CU92" i="1"/>
  <c r="DG92" i="1" s="1"/>
  <c r="CL44" i="1"/>
  <c r="CX44"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M20" i="1"/>
  <c r="CY20" i="1" s="1"/>
  <c r="CN80" i="1"/>
  <c r="CZ80" i="1" s="1"/>
  <c r="CR85" i="1"/>
  <c r="DD85" i="1" s="1"/>
  <c r="CU46" i="1"/>
  <c r="DG46" i="1" s="1"/>
  <c r="CT32" i="1"/>
  <c r="DF32" i="1" s="1"/>
  <c r="CN72" i="1"/>
  <c r="CZ72" i="1" s="1"/>
  <c r="CR103" i="1"/>
  <c r="DD103" i="1" s="1"/>
  <c r="CM96" i="1"/>
  <c r="CY96" i="1" s="1"/>
  <c r="CU109" i="1"/>
  <c r="DG109" i="1" s="1"/>
  <c r="CQ112" i="1"/>
  <c r="DC112" i="1" s="1"/>
  <c r="CV110" i="1"/>
  <c r="DH110" i="1" s="1"/>
  <c r="CL91" i="1"/>
  <c r="CX91" i="1" s="1"/>
  <c r="CO101" i="1"/>
  <c r="DA101" i="1" s="1"/>
  <c r="CQ16" i="1"/>
  <c r="DC16" i="1" s="1"/>
  <c r="CV77" i="1"/>
  <c r="DH77" i="1" s="1"/>
  <c r="CK58" i="1"/>
  <c r="CW58" i="1" s="1"/>
  <c r="CO66" i="1"/>
  <c r="DA66" i="1" s="1"/>
  <c r="CK69" i="1"/>
  <c r="CW69" i="1" s="1"/>
  <c r="CU103" i="1"/>
  <c r="DG103" i="1" s="1"/>
  <c r="CS76" i="1"/>
  <c r="DE76" i="1" s="1"/>
  <c r="CP34" i="1"/>
  <c r="DB34" i="1" s="1"/>
  <c r="CR70" i="1"/>
  <c r="DD70" i="1" s="1"/>
  <c r="CU104" i="1"/>
  <c r="DG104" i="1" s="1"/>
  <c r="CO13" i="1"/>
  <c r="DA13" i="1" s="1"/>
  <c r="CP111" i="1"/>
  <c r="DB111" i="1" s="1"/>
  <c r="CO59" i="1"/>
  <c r="DA59" i="1" s="1"/>
  <c r="CU97" i="1"/>
  <c r="DG97" i="1" s="1"/>
  <c r="CN106" i="1"/>
  <c r="CZ106" i="1" s="1"/>
  <c r="CP112" i="1"/>
  <c r="DB112" i="1" s="1"/>
  <c r="CM101" i="1"/>
  <c r="CY101" i="1" s="1"/>
  <c r="CP47" i="1"/>
  <c r="DB47" i="1" s="1"/>
  <c r="CM49" i="1"/>
  <c r="CY49" i="1" s="1"/>
  <c r="CK40" i="1"/>
  <c r="CW40" i="1" s="1"/>
  <c r="CN78" i="1"/>
  <c r="CZ78" i="1" s="1"/>
  <c r="CR7" i="1"/>
  <c r="DD7" i="1" s="1"/>
  <c r="CO82" i="1"/>
  <c r="DA82" i="1" s="1"/>
  <c r="CR39" i="1"/>
  <c r="DD39" i="1" s="1"/>
  <c r="CV60" i="1"/>
  <c r="DH60" i="1" s="1"/>
  <c r="CO27" i="1"/>
  <c r="DA27" i="1" s="1"/>
  <c r="CR76" i="1"/>
  <c r="DD76" i="1" s="1"/>
  <c r="CU81" i="1"/>
  <c r="DG81" i="1" s="1"/>
  <c r="CQ69" i="1"/>
  <c r="DC69" i="1" s="1"/>
  <c r="CQ93" i="1"/>
  <c r="DC93" i="1" s="1"/>
  <c r="CK87" i="1"/>
  <c r="CW87" i="1" s="1"/>
  <c r="CN54" i="1"/>
  <c r="CZ54" i="1" s="1"/>
  <c r="CV37" i="1"/>
  <c r="DH37" i="1" s="1"/>
  <c r="CT82" i="1"/>
  <c r="DF82" i="1" s="1"/>
  <c r="CL11" i="1"/>
  <c r="CX11" i="1" s="1"/>
  <c r="CV50" i="1"/>
  <c r="DH50" i="1" s="1"/>
  <c r="CV87" i="1"/>
  <c r="DH87" i="1" s="1"/>
  <c r="CN51" i="1"/>
  <c r="CZ51" i="1" s="1"/>
  <c r="CN24" i="1"/>
  <c r="CZ24" i="1" s="1"/>
  <c r="CQ20" i="1"/>
  <c r="DC20" i="1" s="1"/>
  <c r="CV73" i="1"/>
  <c r="DH73" i="1" s="1"/>
  <c r="CL5" i="1"/>
  <c r="CX5" i="1" s="1"/>
  <c r="CN114" i="1"/>
  <c r="CZ114" i="1" s="1"/>
  <c r="CS109" i="1"/>
  <c r="DE109" i="1" s="1"/>
  <c r="CO14" i="1"/>
  <c r="DA14" i="1" s="1"/>
  <c r="CS62" i="1"/>
  <c r="DE62" i="1" s="1"/>
  <c r="CT42" i="1"/>
  <c r="DF42" i="1" s="1"/>
  <c r="CK80" i="1"/>
  <c r="CW80" i="1" s="1"/>
  <c r="CN40" i="1"/>
  <c r="CZ40" i="1" s="1"/>
  <c r="CP91" i="1"/>
  <c r="DB91" i="1" s="1"/>
  <c r="CN26" i="1"/>
  <c r="CZ26" i="1" s="1"/>
  <c r="CT92" i="1"/>
  <c r="DF92" i="1" s="1"/>
  <c r="CS40" i="1"/>
  <c r="DE40" i="1" s="1"/>
  <c r="CV92" i="1"/>
  <c r="DH92" i="1" s="1"/>
  <c r="CL84" i="1"/>
  <c r="CX84" i="1" s="1"/>
  <c r="CU70" i="1"/>
  <c r="DG70" i="1" s="1"/>
  <c r="CN57" i="1"/>
  <c r="CZ57" i="1" s="1"/>
  <c r="CP144" i="1"/>
  <c r="DB144" i="1" s="1"/>
  <c r="CM114" i="1"/>
  <c r="CY114" i="1" s="1"/>
  <c r="CR100" i="1"/>
  <c r="DD100" i="1" s="1"/>
  <c r="CU5" i="1"/>
  <c r="DG5" i="1" s="1"/>
  <c r="CK36" i="1"/>
  <c r="CW36" i="1" s="1"/>
  <c r="CM37" i="1"/>
  <c r="CY37" i="1" s="1"/>
  <c r="CV106" i="1"/>
  <c r="DH106" i="1" s="1"/>
  <c r="CL66" i="1"/>
  <c r="CX66" i="1" s="1"/>
  <c r="CV11" i="1"/>
  <c r="DH11" i="1" s="1"/>
  <c r="CP89" i="1"/>
  <c r="DB89" i="1" s="1"/>
  <c r="CU101" i="1"/>
  <c r="DG101" i="1" s="1"/>
  <c r="CP110" i="1"/>
  <c r="DB110" i="1" s="1"/>
  <c r="CL43" i="1"/>
  <c r="CX43" i="1" s="1"/>
  <c r="CV86" i="1"/>
  <c r="DH86" i="1" s="1"/>
  <c r="CU98" i="1"/>
  <c r="DG98" i="1" s="1"/>
  <c r="CU38" i="1"/>
  <c r="DG38" i="1" s="1"/>
  <c r="CP38" i="1"/>
  <c r="DB38" i="1" s="1"/>
  <c r="CV16" i="1"/>
  <c r="DH16" i="1" s="1"/>
  <c r="CN77" i="1"/>
  <c r="CZ77" i="1" s="1"/>
  <c r="CU22" i="1"/>
  <c r="DG22" i="1" s="1"/>
  <c r="CN52" i="1"/>
  <c r="CZ52" i="1" s="1"/>
  <c r="CN87" i="1"/>
  <c r="CZ87" i="1" s="1"/>
  <c r="CQ102" i="1"/>
  <c r="DC102" i="1" s="1"/>
  <c r="CN73" i="1"/>
  <c r="CZ73" i="1" s="1"/>
  <c r="CV107" i="1"/>
  <c r="DH107" i="1" s="1"/>
  <c r="CV93" i="1"/>
  <c r="DH93" i="1" s="1"/>
  <c r="CU83" i="1"/>
  <c r="DG83" i="1" s="1"/>
  <c r="CN82" i="1"/>
  <c r="CZ8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N63" i="1"/>
  <c r="CZ63" i="1" s="1"/>
  <c r="CN42" i="1"/>
  <c r="CZ42" i="1" s="1"/>
  <c r="CO25" i="1"/>
  <c r="DA25" i="1" s="1"/>
  <c r="CV144" i="1"/>
  <c r="DH144" i="1" s="1"/>
  <c r="CM100" i="1"/>
  <c r="CY100" i="1" s="1"/>
  <c r="CM82" i="1"/>
  <c r="CY82" i="1" s="1"/>
  <c r="CT66" i="1"/>
  <c r="DF66" i="1" s="1"/>
  <c r="CO10" i="1"/>
  <c r="DA10" i="1" s="1"/>
  <c r="CR71" i="1"/>
  <c r="DD71" i="1" s="1"/>
  <c r="CV49" i="1"/>
  <c r="DH49" i="1" s="1"/>
  <c r="CV51" i="1"/>
  <c r="DH51" i="1" s="1"/>
  <c r="CL37" i="1"/>
  <c r="CX37" i="1" s="1"/>
  <c r="CP51" i="1"/>
  <c r="DB51" i="1" s="1"/>
  <c r="CT91" i="1"/>
  <c r="DF91" i="1" s="1"/>
  <c r="CP113" i="1"/>
  <c r="DB113" i="1" s="1"/>
  <c r="CL78" i="1"/>
  <c r="CX78" i="1" s="1"/>
  <c r="CT47" i="1"/>
  <c r="DF47" i="1" s="1"/>
  <c r="CM84" i="1"/>
  <c r="CY84" i="1" s="1"/>
  <c r="CN47" i="1"/>
  <c r="CZ47" i="1" s="1"/>
  <c r="CV14" i="1"/>
  <c r="DH14" i="1" s="1"/>
  <c r="CS64" i="1"/>
  <c r="DE64" i="1" s="1"/>
  <c r="CV83" i="1"/>
  <c r="DH83" i="1" s="1"/>
  <c r="CP35" i="1"/>
  <c r="DB35" i="1" s="1"/>
  <c r="CU13" i="1"/>
  <c r="DG13" i="1" s="1"/>
  <c r="CL97" i="1"/>
  <c r="CX97" i="1" s="1"/>
  <c r="CP79" i="1"/>
  <c r="DB79" i="1" s="1"/>
  <c r="CL100" i="1"/>
  <c r="CX100" i="1" s="1"/>
  <c r="CM18" i="1"/>
  <c r="CY18" i="1" s="1"/>
  <c r="CV18" i="1"/>
  <c r="DH18" i="1" s="1"/>
  <c r="CO57" i="1"/>
  <c r="DA57" i="1" s="1"/>
  <c r="CT53" i="1"/>
  <c r="DF53" i="1" s="1"/>
  <c r="CP100" i="1"/>
  <c r="DB100" i="1" s="1"/>
  <c r="CU51" i="1"/>
  <c r="DG51" i="1" s="1"/>
  <c r="CV44" i="1"/>
  <c r="DH44" i="1" s="1"/>
  <c r="CL35" i="1"/>
  <c r="CX35" i="1" s="1"/>
  <c r="CN113" i="1"/>
  <c r="CZ113" i="1" s="1"/>
  <c r="CR83" i="1"/>
  <c r="DD83" i="1" s="1"/>
  <c r="CN83" i="1"/>
  <c r="CZ83" i="1" s="1"/>
  <c r="CM16" i="1"/>
  <c r="CY16" i="1" s="1"/>
  <c r="CO115" i="1"/>
  <c r="DA115" i="1" s="1"/>
  <c r="CP21" i="1"/>
  <c r="DB21" i="1" s="1"/>
  <c r="CN21" i="1"/>
  <c r="CZ21" i="1" s="1"/>
  <c r="CQ105" i="1"/>
  <c r="DC105" i="1" s="1"/>
  <c r="CM35" i="1"/>
  <c r="CY35" i="1" s="1"/>
  <c r="CQ30" i="1"/>
  <c r="DC30" i="1" s="1"/>
  <c r="CT36" i="1"/>
  <c r="DF36" i="1" s="1"/>
  <c r="CV111" i="1"/>
  <c r="DH111" i="1" s="1"/>
  <c r="CQ90" i="1"/>
  <c r="DC90" i="1" s="1"/>
  <c r="CR64" i="1"/>
  <c r="DD64" i="1" s="1"/>
  <c r="CR80" i="1"/>
  <c r="DD80" i="1" s="1"/>
  <c r="CO83" i="1"/>
  <c r="DA83" i="1" s="1"/>
  <c r="CL68" i="1"/>
  <c r="CX68" i="1" s="1"/>
  <c r="CV34" i="1"/>
  <c r="DH34" i="1" s="1"/>
  <c r="CU33" i="1"/>
  <c r="DG33" i="1" s="1"/>
  <c r="CP16" i="1"/>
  <c r="DB16" i="1" s="1"/>
  <c r="CV55" i="1"/>
  <c r="DH55" i="1" s="1"/>
  <c r="CU95" i="1"/>
  <c r="DG95" i="1" s="1"/>
  <c r="CU144" i="1"/>
  <c r="DG144" i="1" s="1"/>
  <c r="CP93" i="1"/>
  <c r="DB93" i="1" s="1"/>
  <c r="CU58" i="1"/>
  <c r="DG58" i="1" s="1"/>
  <c r="CV17" i="1"/>
  <c r="DH17" i="1" s="1"/>
  <c r="CV68" i="1"/>
  <c r="DH68" i="1" s="1"/>
  <c r="CS112" i="1"/>
  <c r="DE112" i="1" s="1"/>
  <c r="CO78" i="1"/>
  <c r="DA78" i="1" s="1"/>
  <c r="CS56" i="1"/>
  <c r="DE56" i="1" s="1"/>
  <c r="CO32" i="1"/>
  <c r="DA32" i="1" s="1"/>
  <c r="CL87" i="1"/>
  <c r="CX87" i="1" s="1"/>
  <c r="CN89" i="1"/>
  <c r="CZ89"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V98" i="1"/>
  <c r="DH98" i="1" s="1"/>
  <c r="CK25" i="1"/>
  <c r="CW25" i="1" s="1"/>
  <c r="CL73" i="1"/>
  <c r="CX73" i="1" s="1"/>
  <c r="CN62" i="1"/>
  <c r="CZ62" i="1" s="1"/>
  <c r="CK106" i="1"/>
  <c r="CW106" i="1" s="1"/>
  <c r="CK46" i="1"/>
  <c r="CW46" i="1" s="1"/>
  <c r="CU26" i="1"/>
  <c r="DG26" i="1" s="1"/>
  <c r="CO98" i="1"/>
  <c r="DA98" i="1" s="1"/>
  <c r="CP56" i="1"/>
  <c r="DB56" i="1" s="1"/>
  <c r="CQ104" i="1"/>
  <c r="DC104" i="1" s="1"/>
  <c r="CK34" i="1"/>
  <c r="CW34" i="1" s="1"/>
  <c r="CO51" i="1"/>
  <c r="DA51" i="1" s="1"/>
  <c r="CV21" i="1"/>
  <c r="DH21" i="1" s="1"/>
  <c r="CU41" i="1"/>
  <c r="DG41" i="1" s="1"/>
  <c r="CS37" i="1"/>
  <c r="DE37" i="1" s="1"/>
  <c r="CQ62" i="1"/>
  <c r="DC62" i="1" s="1"/>
  <c r="CM94" i="1"/>
  <c r="CY94" i="1" s="1"/>
  <c r="CS92" i="1"/>
  <c r="DE92" i="1" s="1"/>
  <c r="CP114" i="1"/>
  <c r="DB114" i="1" s="1"/>
  <c r="CK5" i="1"/>
  <c r="CW5" i="1" s="1"/>
  <c r="CO7" i="1"/>
  <c r="DA7" i="1" s="1"/>
  <c r="CQ75" i="1"/>
  <c r="DC75" i="1" s="1"/>
  <c r="CO62" i="1"/>
  <c r="DA62" i="1" s="1"/>
  <c r="CQ114" i="1"/>
  <c r="DC114" i="1" s="1"/>
  <c r="CV38" i="1"/>
  <c r="DH38" i="1" s="1"/>
  <c r="CN64" i="1"/>
  <c r="CZ64" i="1" s="1"/>
  <c r="CQ25" i="1"/>
  <c r="DC25" i="1" s="1"/>
  <c r="CO39" i="1"/>
  <c r="DA39" i="1" s="1"/>
  <c r="CV90" i="1"/>
  <c r="DH90" i="1" s="1"/>
  <c r="CO69" i="1"/>
  <c r="DA69" i="1" s="1"/>
  <c r="CK49" i="1"/>
  <c r="CW49" i="1" s="1"/>
  <c r="CM107" i="1"/>
  <c r="CY107" i="1" s="1"/>
  <c r="CM50" i="1"/>
  <c r="CY50" i="1" s="1"/>
  <c r="CU59" i="1"/>
  <c r="DG59" i="1" s="1"/>
  <c r="CR16" i="1"/>
  <c r="DD16" i="1" s="1"/>
  <c r="CN85" i="1"/>
  <c r="CZ85" i="1" s="1"/>
  <c r="CN86" i="1"/>
  <c r="CZ86" i="1" s="1"/>
  <c r="CN28" i="1"/>
  <c r="CZ28" i="1" s="1"/>
  <c r="CN107" i="1"/>
  <c r="CZ107" i="1" s="1"/>
  <c r="CQ8" i="1"/>
  <c r="DC8" i="1" s="1"/>
  <c r="CN71" i="1"/>
  <c r="CZ71" i="1" s="1"/>
  <c r="CS20" i="1"/>
  <c r="DE20" i="1" s="1"/>
  <c r="CU66" i="1"/>
  <c r="DG66" i="1" s="1"/>
  <c r="CV82" i="1"/>
  <c r="DH82" i="1" s="1"/>
  <c r="DM140" i="1" l="1"/>
  <c r="DS140" i="1"/>
  <c r="DK140" i="1"/>
  <c r="DQ139" i="1"/>
  <c r="DM139" i="1"/>
  <c r="DI139" i="1"/>
  <c r="DM138" i="1"/>
  <c r="DS137" i="1"/>
  <c r="DK137" i="1"/>
  <c r="DR140" i="1"/>
  <c r="DN140" i="1"/>
  <c r="DJ140" i="1"/>
  <c r="DR139" i="1"/>
  <c r="DN139" i="1"/>
  <c r="DJ139" i="1"/>
  <c r="DO138" i="1"/>
  <c r="DQ137" i="1"/>
  <c r="DI137" i="1"/>
  <c r="DR138" i="1"/>
  <c r="DN138" i="1"/>
  <c r="DJ138" i="1"/>
  <c r="DR137" i="1"/>
  <c r="DQ140" i="1"/>
  <c r="DI140" i="1"/>
  <c r="DO140" i="1"/>
  <c r="DS139" i="1"/>
  <c r="DO139" i="1"/>
  <c r="DK139" i="1"/>
  <c r="DQ138" i="1"/>
  <c r="DI138" i="1"/>
  <c r="DO137" i="1"/>
  <c r="DT140" i="1"/>
  <c r="DP140" i="1"/>
  <c r="DL140" i="1"/>
  <c r="DT139" i="1"/>
  <c r="DP139" i="1"/>
  <c r="DL139" i="1"/>
  <c r="DS138" i="1"/>
  <c r="DK138" i="1"/>
  <c r="DM137" i="1"/>
  <c r="DT138" i="1"/>
  <c r="DP138" i="1"/>
  <c r="DL138" i="1"/>
  <c r="DT137" i="1"/>
  <c r="DP137" i="1"/>
  <c r="DL137" i="1"/>
  <c r="DN137" i="1"/>
  <c r="DJ137" i="1"/>
  <c r="DP136" i="1"/>
  <c r="DS135" i="1"/>
  <c r="DR133" i="1"/>
  <c r="DQ134" i="1"/>
  <c r="DP135" i="1"/>
  <c r="DO133" i="1"/>
  <c r="DL134" i="1"/>
  <c r="DK135" i="1"/>
  <c r="DJ133" i="1"/>
  <c r="DI134" i="1"/>
  <c r="DP134" i="1"/>
  <c r="DL133" i="1"/>
  <c r="DO134" i="1"/>
  <c r="DS134" i="1"/>
  <c r="DR136" i="1"/>
  <c r="DL135" i="1"/>
  <c r="DQ133" i="1"/>
  <c r="DP133" i="1"/>
  <c r="DI135" i="1"/>
  <c r="DT136" i="1"/>
  <c r="DK134" i="1"/>
  <c r="DJ136" i="1"/>
  <c r="DI133" i="1"/>
  <c r="DT134" i="1"/>
  <c r="DN136" i="1"/>
  <c r="DM136" i="1"/>
  <c r="DT135" i="1"/>
  <c r="DS133" i="1"/>
  <c r="DR135" i="1"/>
  <c r="DQ136" i="1"/>
  <c r="DN135" i="1"/>
  <c r="DM135" i="1"/>
  <c r="DJ134" i="1"/>
  <c r="DK133" i="1"/>
  <c r="DJ135" i="1"/>
  <c r="DI136" i="1"/>
  <c r="DT133" i="1"/>
  <c r="DO136" i="1"/>
  <c r="DN134" i="1"/>
  <c r="DM134" i="1"/>
  <c r="DK136" i="1"/>
  <c r="DS136" i="1"/>
  <c r="DL136" i="1"/>
  <c r="DR134" i="1"/>
  <c r="DQ135" i="1"/>
  <c r="DO135" i="1"/>
  <c r="DN133" i="1"/>
  <c r="DM133" i="1"/>
  <c r="G24" i="2"/>
  <c r="G16" i="2"/>
  <c r="G41" i="2"/>
  <c r="G142" i="2"/>
  <c r="G126" i="2"/>
  <c r="G37" i="2"/>
  <c r="G105" i="2"/>
  <c r="G172" i="2"/>
  <c r="G27" i="2"/>
  <c r="G62" i="2"/>
  <c r="G160" i="2"/>
  <c r="G56" i="2"/>
  <c r="G154" i="2"/>
  <c r="G99" i="2"/>
  <c r="G167" i="2"/>
  <c r="G113" i="2"/>
  <c r="G180" i="2"/>
  <c r="G141" i="2"/>
  <c r="G177" i="2"/>
  <c r="G53" i="2"/>
  <c r="G58" i="2"/>
  <c r="G69" i="2"/>
  <c r="G11" i="2"/>
  <c r="G187" i="2"/>
  <c r="G185" i="2"/>
  <c r="G186" i="2"/>
  <c r="G182" i="2"/>
  <c r="G149" i="2"/>
  <c r="G169" i="2"/>
  <c r="G170" i="2"/>
  <c r="G50" i="2"/>
  <c r="G115" i="2"/>
  <c r="G66" i="2"/>
  <c r="G158" i="2"/>
  <c r="G124" i="2"/>
  <c r="G42" i="2"/>
  <c r="G48" i="2"/>
  <c r="G30" i="2"/>
  <c r="G94" i="2"/>
  <c r="G28" i="2"/>
  <c r="G36" i="2"/>
  <c r="G67" i="2"/>
  <c r="G143" i="2"/>
  <c r="G164" i="2"/>
  <c r="G57" i="2"/>
  <c r="G23" i="2"/>
  <c r="G15" i="2"/>
  <c r="G6" i="2"/>
  <c r="G117" i="2"/>
  <c r="G95" i="2"/>
  <c r="G92" i="2"/>
  <c r="G100" i="2"/>
  <c r="G38" i="2"/>
  <c r="G151" i="2"/>
  <c r="G89" i="2"/>
  <c r="G64" i="2"/>
  <c r="G159" i="2"/>
  <c r="G71" i="2"/>
  <c r="G178" i="2"/>
  <c r="G132" i="2"/>
  <c r="G83" i="2"/>
  <c r="G26" i="2"/>
  <c r="G125" i="2"/>
  <c r="G162" i="2"/>
  <c r="G110" i="2"/>
  <c r="G77" i="2"/>
  <c r="G55" i="2"/>
  <c r="G81" i="2"/>
  <c r="G63" i="2"/>
  <c r="G166" i="2"/>
  <c r="G34" i="2"/>
  <c r="G43" i="2"/>
  <c r="G68" i="2"/>
  <c r="G144" i="2"/>
  <c r="G46" i="2"/>
  <c r="G79" i="2"/>
  <c r="G72" i="2"/>
  <c r="G91" i="2"/>
  <c r="G181" i="2"/>
  <c r="G14" i="2"/>
  <c r="G82" i="2"/>
  <c r="G138" i="2"/>
  <c r="G97" i="2"/>
  <c r="G25" i="2"/>
  <c r="G137" i="2"/>
  <c r="G60" i="2"/>
  <c r="G44" i="2"/>
  <c r="G156" i="2"/>
  <c r="G153" i="2"/>
  <c r="G145" i="2"/>
  <c r="G171" i="2"/>
  <c r="G129" i="2"/>
  <c r="G134" i="2"/>
  <c r="G155" i="2"/>
  <c r="G118" i="2"/>
  <c r="G73" i="2"/>
  <c r="G45" i="2"/>
  <c r="G122" i="2"/>
  <c r="G112" i="2"/>
  <c r="G90" i="2"/>
  <c r="G140" i="2"/>
  <c r="G103" i="2"/>
  <c r="G87" i="2"/>
  <c r="G176" i="2"/>
  <c r="G80" i="2"/>
  <c r="G148" i="2"/>
  <c r="G135" i="2"/>
  <c r="G61" i="2"/>
  <c r="G147" i="2"/>
  <c r="G130" i="2"/>
  <c r="G29" i="2"/>
  <c r="G70" i="2"/>
  <c r="G102" i="2"/>
  <c r="G86" i="2"/>
  <c r="G85" i="2"/>
  <c r="G12" i="2"/>
  <c r="G120" i="2"/>
  <c r="G4" i="2"/>
  <c r="G17" i="2"/>
  <c r="G98" i="2"/>
  <c r="G131" i="2"/>
  <c r="G104" i="2"/>
  <c r="G93" i="2"/>
  <c r="G18" i="2"/>
  <c r="G76" i="2"/>
  <c r="G3" i="2"/>
  <c r="G13" i="2"/>
  <c r="G107" i="2"/>
  <c r="G179" i="2"/>
  <c r="G109" i="2"/>
  <c r="G123" i="2"/>
  <c r="G152" i="2"/>
  <c r="G121" i="2"/>
  <c r="G7" i="2"/>
  <c r="G51" i="2"/>
  <c r="G108" i="2"/>
  <c r="G84" i="2"/>
  <c r="G65" i="2"/>
  <c r="G174" i="2"/>
  <c r="G75" i="2"/>
  <c r="G52" i="2"/>
  <c r="G168" i="2"/>
  <c r="G21" i="2"/>
  <c r="G116" i="2"/>
  <c r="G133" i="2"/>
  <c r="G127" i="2"/>
  <c r="G157" i="2"/>
  <c r="G78" i="2"/>
  <c r="G19" i="2"/>
  <c r="G8" i="2"/>
  <c r="G22" i="2"/>
  <c r="G150" i="2"/>
  <c r="G111" i="2"/>
  <c r="G49" i="2"/>
  <c r="G146" i="2"/>
  <c r="G35" i="2"/>
  <c r="G136" i="2"/>
  <c r="G114" i="2"/>
  <c r="G183" i="2"/>
  <c r="G184" i="2"/>
  <c r="DT132" i="1"/>
  <c r="DL132" i="1"/>
  <c r="DM142" i="1"/>
  <c r="DR143" i="1"/>
  <c r="DI141" i="1"/>
  <c r="DK143" i="1"/>
  <c r="DR141" i="1"/>
  <c r="DK141" i="1"/>
  <c r="DN143" i="1"/>
  <c r="DM132" i="1"/>
  <c r="DO141" i="1"/>
  <c r="DR132" i="1"/>
  <c r="DS141" i="1"/>
  <c r="DN142" i="1"/>
  <c r="DP142" i="1"/>
  <c r="DJ143" i="1"/>
  <c r="DN141" i="1"/>
  <c r="DQ143" i="1"/>
  <c r="DL141" i="1"/>
  <c r="DJ142" i="1"/>
  <c r="DM143" i="1"/>
  <c r="DP141" i="1"/>
  <c r="DM141" i="1"/>
  <c r="DI142" i="1"/>
  <c r="DT142" i="1"/>
  <c r="DR142" i="1"/>
  <c r="DK142" i="1"/>
  <c r="DS142" i="1"/>
  <c r="DJ132" i="1"/>
  <c r="DI132" i="1"/>
  <c r="DP143" i="1"/>
  <c r="DQ132" i="1"/>
  <c r="DJ141" i="1"/>
  <c r="DO143" i="1"/>
  <c r="DO142" i="1"/>
  <c r="DS132" i="1"/>
  <c r="DT143" i="1"/>
  <c r="DS143" i="1"/>
  <c r="DL143" i="1"/>
  <c r="DO132" i="1"/>
  <c r="DI143" i="1"/>
  <c r="DT141" i="1"/>
  <c r="DN132" i="1"/>
  <c r="DL142" i="1"/>
  <c r="DP132" i="1"/>
  <c r="DQ142" i="1"/>
  <c r="DQ141" i="1"/>
  <c r="DK132" i="1"/>
  <c r="DN119" i="1"/>
  <c r="DR131" i="1"/>
  <c r="DS127" i="1"/>
  <c r="DP126" i="1"/>
  <c r="DO127" i="1"/>
  <c r="DT130" i="1"/>
  <c r="DN127" i="1"/>
  <c r="DL127" i="1"/>
  <c r="DJ124" i="1"/>
  <c r="DT127" i="1"/>
  <c r="DR120" i="1"/>
  <c r="DI128" i="1"/>
  <c r="DL122" i="1"/>
  <c r="DT123" i="1"/>
  <c r="DN121" i="1"/>
  <c r="DN128" i="1"/>
  <c r="DM121" i="1"/>
  <c r="DM122" i="1"/>
  <c r="DN124" i="1"/>
  <c r="DP119" i="1"/>
  <c r="DN118" i="1"/>
  <c r="DI116" i="1"/>
  <c r="DM125" i="1"/>
  <c r="DK122" i="1"/>
  <c r="DM130" i="1"/>
  <c r="DQ130" i="1"/>
  <c r="DI129" i="1"/>
  <c r="DL123" i="1"/>
  <c r="DS126" i="1"/>
  <c r="DQ131" i="1"/>
  <c r="DK123" i="1"/>
  <c r="DK127" i="1"/>
  <c r="DT119" i="1"/>
  <c r="DR127" i="1"/>
  <c r="DP120" i="1"/>
  <c r="DI123" i="1"/>
  <c r="DJ120" i="1"/>
  <c r="DP127" i="1"/>
  <c r="DI120" i="1"/>
  <c r="DL121" i="1"/>
  <c r="DS123" i="1"/>
  <c r="DR118" i="1"/>
  <c r="DK117" i="1"/>
  <c r="DM116" i="1"/>
  <c r="DP118" i="1"/>
  <c r="DR117" i="1"/>
  <c r="DK130" i="1"/>
  <c r="DQ123" i="1"/>
  <c r="DT122" i="1"/>
  <c r="DJ128" i="1"/>
  <c r="DQ127" i="1"/>
  <c r="DN126" i="1"/>
  <c r="DJ119" i="1"/>
  <c r="DJ127" i="1"/>
  <c r="DO129" i="1"/>
  <c r="DN131" i="1"/>
  <c r="DK125" i="1"/>
  <c r="DL131" i="1"/>
  <c r="DT126" i="1"/>
  <c r="DS118" i="1"/>
  <c r="DP121" i="1"/>
  <c r="DQ118" i="1"/>
  <c r="DP131" i="1"/>
  <c r="DJ126" i="1"/>
  <c r="DK118" i="1"/>
  <c r="DL119" i="1"/>
  <c r="DS122" i="1"/>
  <c r="DN116" i="1"/>
  <c r="DT117" i="1"/>
  <c r="DP122" i="1"/>
  <c r="DJ117" i="1"/>
  <c r="DT116" i="1"/>
  <c r="DR125" i="1"/>
  <c r="DR129" i="1"/>
  <c r="DO128" i="1"/>
  <c r="DI122" i="1"/>
  <c r="DK121" i="1"/>
  <c r="DI127" i="1"/>
  <c r="DS120" i="1"/>
  <c r="DN123" i="1"/>
  <c r="DO131" i="1"/>
  <c r="DM123" i="1"/>
  <c r="DI118" i="1"/>
  <c r="DN130" i="1"/>
  <c r="DI126" i="1"/>
  <c r="DR116" i="1"/>
  <c r="DP116" i="1"/>
  <c r="DR121" i="1"/>
  <c r="DQ129" i="1"/>
  <c r="DJ116" i="1"/>
  <c r="DO124" i="1"/>
  <c r="DK131" i="1"/>
  <c r="DM124" i="1"/>
  <c r="DM117" i="1"/>
  <c r="DS125" i="1"/>
  <c r="DM127" i="1"/>
  <c r="DM129" i="1"/>
  <c r="DJ125" i="1"/>
  <c r="DS129" i="1"/>
  <c r="DI125" i="1"/>
  <c r="DM126" i="1"/>
  <c r="DS119" i="1"/>
  <c r="DJ130" i="1"/>
  <c r="DL124" i="1"/>
  <c r="DT124" i="1"/>
  <c r="DO116" i="1"/>
  <c r="DS121" i="1"/>
  <c r="DM119" i="1"/>
  <c r="DM118" i="1"/>
  <c r="DJ121" i="1"/>
  <c r="DL116" i="1"/>
  <c r="DI124" i="1"/>
  <c r="DQ121" i="1"/>
  <c r="DM131" i="1"/>
  <c r="DI119" i="1"/>
  <c r="DL126" i="1"/>
  <c r="DR119" i="1"/>
  <c r="DQ119" i="1"/>
  <c r="DO119" i="1"/>
  <c r="DN117" i="1"/>
  <c r="DQ126" i="1"/>
  <c r="DQ122" i="1"/>
  <c r="DQ117" i="1"/>
  <c r="DR130" i="1"/>
  <c r="DJ118" i="1"/>
  <c r="DI117" i="1"/>
  <c r="DI130" i="1"/>
  <c r="DT131" i="1"/>
  <c r="DJ131" i="1"/>
  <c r="DK119" i="1"/>
  <c r="DS130" i="1"/>
  <c r="DO121" i="1"/>
  <c r="DP129" i="1"/>
  <c r="DQ124" i="1"/>
  <c r="DO126" i="1"/>
  <c r="DT128" i="1"/>
  <c r="DS124" i="1"/>
  <c r="DJ129" i="1"/>
  <c r="DR124" i="1"/>
  <c r="DQ125" i="1"/>
  <c r="DT118" i="1"/>
  <c r="DT129" i="1"/>
  <c r="DP123" i="1"/>
  <c r="DK124" i="1"/>
  <c r="DT125" i="1"/>
  <c r="DI121" i="1"/>
  <c r="DO118" i="1"/>
  <c r="DO117" i="1"/>
  <c r="DT120" i="1"/>
  <c r="DS116" i="1"/>
  <c r="DP128" i="1"/>
  <c r="DP130" i="1"/>
  <c r="DS117" i="1"/>
  <c r="DR122" i="1"/>
  <c r="DR126" i="1"/>
  <c r="DJ123" i="1"/>
  <c r="DL118" i="1"/>
  <c r="DN120" i="1"/>
  <c r="DI131" i="1"/>
  <c r="DK126" i="1"/>
  <c r="DP125" i="1"/>
  <c r="DM128" i="1"/>
  <c r="DL130" i="1"/>
  <c r="DM120" i="1"/>
  <c r="DN125" i="1"/>
  <c r="DJ122" i="1"/>
  <c r="DO120" i="1"/>
  <c r="DO130" i="1"/>
  <c r="DN129" i="1"/>
  <c r="DK129" i="1"/>
  <c r="DL128" i="1"/>
  <c r="DQ128" i="1"/>
  <c r="DS131" i="1"/>
  <c r="DK120" i="1"/>
  <c r="DS128" i="1"/>
  <c r="DT121" i="1"/>
  <c r="DO125" i="1"/>
  <c r="DK128" i="1"/>
  <c r="DO122" i="1"/>
  <c r="DR128" i="1"/>
  <c r="DR123" i="1"/>
  <c r="DP124" i="1"/>
  <c r="DP117" i="1"/>
  <c r="DL129" i="1"/>
  <c r="DN122" i="1"/>
  <c r="DO123" i="1"/>
  <c r="DL125" i="1"/>
  <c r="DQ120" i="1"/>
  <c r="DL117" i="1"/>
  <c r="DQ116" i="1"/>
  <c r="DL120" i="1"/>
  <c r="DK116" i="1"/>
  <c r="EB3" i="1"/>
  <c r="EB15" i="1" s="1"/>
  <c r="DI49" i="1"/>
  <c r="DL64" i="1"/>
  <c r="DM98" i="1"/>
  <c r="DM7" i="1"/>
  <c r="DQ105" i="1"/>
  <c r="DS22" i="1"/>
  <c r="DR92" i="1"/>
  <c r="DM59" i="1"/>
  <c r="DP85" i="1"/>
  <c r="DS23" i="1"/>
  <c r="DT28" i="1"/>
  <c r="DP43" i="1"/>
  <c r="DK69" i="1"/>
  <c r="DR100" i="1"/>
  <c r="DK104" i="1"/>
  <c r="DR44" i="1"/>
  <c r="DS86" i="1"/>
  <c r="DM68" i="1"/>
  <c r="DT39" i="1"/>
  <c r="DI83" i="1"/>
  <c r="DS111" i="1"/>
  <c r="DJ88" i="1"/>
  <c r="DM99" i="1"/>
  <c r="DO42" i="1"/>
  <c r="DL81" i="1"/>
  <c r="DS93" i="1"/>
  <c r="DK29" i="1"/>
  <c r="DO57" i="1"/>
  <c r="DI144" i="1"/>
  <c r="DQ91" i="1"/>
  <c r="DQ38" i="1"/>
  <c r="DQ31" i="1"/>
  <c r="DO49" i="1"/>
  <c r="DM89" i="1"/>
  <c r="DN59" i="1"/>
  <c r="DQ75" i="1"/>
  <c r="DS41" i="1"/>
  <c r="DS26" i="1"/>
  <c r="DT98" i="1"/>
  <c r="DS32" i="1"/>
  <c r="DL89" i="1"/>
  <c r="DQ112" i="1"/>
  <c r="DS95" i="1"/>
  <c r="DN21" i="1"/>
  <c r="DN35" i="1"/>
  <c r="DJ78" i="1"/>
  <c r="DT51" i="1"/>
  <c r="DS34" i="1"/>
  <c r="DS83" i="1"/>
  <c r="DJ43" i="1"/>
  <c r="DT106" i="1"/>
  <c r="DL57" i="1"/>
  <c r="DI80" i="1"/>
  <c r="DO20" i="1"/>
  <c r="DJ11" i="1"/>
  <c r="DT60" i="1"/>
  <c r="DN47" i="1"/>
  <c r="DN111" i="1"/>
  <c r="DI69" i="1"/>
  <c r="DM101" i="1"/>
  <c r="DN97" i="1"/>
  <c r="DR71" i="1"/>
  <c r="DP86" i="1"/>
  <c r="DI48" i="1"/>
  <c r="DL27" i="1"/>
  <c r="DJ109" i="1"/>
  <c r="DR70" i="1"/>
  <c r="DI89" i="1"/>
  <c r="DJ36" i="1"/>
  <c r="DS6" i="1"/>
  <c r="DI73" i="1"/>
  <c r="DL38" i="1"/>
  <c r="DN88" i="1"/>
  <c r="DN76" i="1"/>
  <c r="DN6" i="1"/>
  <c r="DT52" i="1"/>
  <c r="DT56" i="1"/>
  <c r="DM23" i="1"/>
  <c r="DM95" i="1"/>
  <c r="DI111" i="1"/>
  <c r="DS76" i="1"/>
  <c r="DJ38" i="1"/>
  <c r="DN52" i="1"/>
  <c r="DK10" i="1"/>
  <c r="DP14" i="1"/>
  <c r="DS24" i="1"/>
  <c r="DJ67" i="1"/>
  <c r="DS71" i="1"/>
  <c r="DM67" i="1"/>
  <c r="DR37" i="1"/>
  <c r="DT31" i="1"/>
  <c r="DO56" i="1"/>
  <c r="DM55" i="1"/>
  <c r="DM93" i="1"/>
  <c r="DJ103" i="1"/>
  <c r="DT91" i="1"/>
  <c r="DO85" i="1"/>
  <c r="DM74" i="1"/>
  <c r="DP26" i="1"/>
  <c r="DP91" i="1"/>
  <c r="DL90" i="1"/>
  <c r="DI27" i="1"/>
  <c r="DJ46" i="1"/>
  <c r="DM103" i="1"/>
  <c r="DO82" i="1"/>
  <c r="DM28" i="1"/>
  <c r="DM20" i="1"/>
  <c r="DR58" i="1"/>
  <c r="DK77" i="1"/>
  <c r="DK72" i="1"/>
  <c r="DR49" i="1"/>
  <c r="DL61" i="1"/>
  <c r="DJ62" i="1"/>
  <c r="DI38" i="1"/>
  <c r="DL45" i="1"/>
  <c r="DI12" i="1"/>
  <c r="DS42" i="1"/>
  <c r="DK28" i="1"/>
  <c r="DJ24" i="1"/>
  <c r="DK48" i="1"/>
  <c r="DJ65" i="1"/>
  <c r="DS55" i="1"/>
  <c r="DT70" i="1"/>
  <c r="DO22" i="1"/>
  <c r="DT67" i="1"/>
  <c r="DR61" i="1"/>
  <c r="DO115" i="1"/>
  <c r="DO12" i="1"/>
  <c r="DN64" i="1"/>
  <c r="DL76" i="1"/>
  <c r="DJ92" i="1"/>
  <c r="DN63" i="1"/>
  <c r="DM70" i="1"/>
  <c r="DO10" i="1"/>
  <c r="DT58" i="1"/>
  <c r="DS87" i="1"/>
  <c r="DN30" i="1"/>
  <c r="DS12" i="1"/>
  <c r="DP61" i="1"/>
  <c r="DK40" i="1"/>
  <c r="DT26" i="1"/>
  <c r="DM24" i="1"/>
  <c r="DP107" i="1"/>
  <c r="DO106" i="1"/>
  <c r="DQ93" i="1"/>
  <c r="DP144" i="1"/>
  <c r="DQ73" i="1"/>
  <c r="DS85" i="1"/>
  <c r="DN27" i="1"/>
  <c r="DN28" i="1"/>
  <c r="DP104" i="1"/>
  <c r="DN77" i="1"/>
  <c r="DI65" i="1"/>
  <c r="DM90" i="1"/>
  <c r="DI78" i="1"/>
  <c r="DT25" i="1"/>
  <c r="DM114" i="1"/>
  <c r="DK115" i="1"/>
  <c r="DR16" i="1"/>
  <c r="DI76" i="1"/>
  <c r="DQ17" i="1"/>
  <c r="DK97" i="1"/>
  <c r="DP20" i="1"/>
  <c r="DK57" i="1"/>
  <c r="DM105" i="1"/>
  <c r="DI102" i="1"/>
  <c r="DI99" i="1"/>
  <c r="DJ72" i="1"/>
  <c r="DP56" i="1"/>
  <c r="DO61" i="1"/>
  <c r="DR87" i="1"/>
  <c r="DI71" i="1"/>
  <c r="DN18" i="1"/>
  <c r="DP79" i="1"/>
  <c r="DO66" i="1"/>
  <c r="DQ34" i="1"/>
  <c r="DQ94" i="1"/>
  <c r="DQ95" i="1"/>
  <c r="DQ44" i="1"/>
  <c r="DI23" i="1"/>
  <c r="DO37" i="1"/>
  <c r="DT59" i="1"/>
  <c r="DI91" i="1"/>
  <c r="DP32" i="1"/>
  <c r="DI66" i="1"/>
  <c r="DT97" i="1"/>
  <c r="DK19" i="1"/>
  <c r="DM57" i="1"/>
  <c r="DT73" i="1"/>
  <c r="DN74" i="1"/>
  <c r="DS69" i="1"/>
  <c r="DN22" i="1"/>
  <c r="DP87" i="1"/>
  <c r="DL111" i="1"/>
  <c r="DP110" i="1"/>
  <c r="DS105" i="1"/>
  <c r="DI104" i="1"/>
  <c r="DL49" i="1"/>
  <c r="DK113" i="1"/>
  <c r="DP113" i="1"/>
  <c r="DT96" i="1"/>
  <c r="DT71" i="1"/>
  <c r="DR102" i="1"/>
  <c r="DJ59" i="1"/>
  <c r="DM8" i="1"/>
  <c r="DQ10" i="1"/>
  <c r="DP9" i="1"/>
  <c r="DP51" i="1"/>
  <c r="DM85" i="1"/>
  <c r="DM29" i="1"/>
  <c r="DK47" i="1"/>
  <c r="DO28" i="1"/>
  <c r="DN86" i="1"/>
  <c r="DQ24" i="1"/>
  <c r="DS62" i="1"/>
  <c r="DQ21" i="1"/>
  <c r="DS19" i="1"/>
  <c r="DQ20" i="1"/>
  <c r="DM69" i="1"/>
  <c r="DL71" i="1"/>
  <c r="DL85" i="1"/>
  <c r="DT90" i="1"/>
  <c r="DT21" i="1"/>
  <c r="DI46" i="1"/>
  <c r="DO7" i="1"/>
  <c r="DJ87" i="1"/>
  <c r="DT68" i="1"/>
  <c r="DT55" i="1"/>
  <c r="DP64" i="1"/>
  <c r="DM115" i="1"/>
  <c r="DT44" i="1"/>
  <c r="DT83" i="1"/>
  <c r="DT49" i="1"/>
  <c r="DK82" i="1"/>
  <c r="DO68" i="1"/>
  <c r="DR75" i="1"/>
  <c r="DT93" i="1"/>
  <c r="DL77" i="1"/>
  <c r="DN110" i="1"/>
  <c r="DS70" i="1"/>
  <c r="DR42" i="1"/>
  <c r="DR82" i="1"/>
  <c r="DI87" i="1"/>
  <c r="DK101" i="1"/>
  <c r="DM13" i="1"/>
  <c r="DM66" i="1"/>
  <c r="DJ91" i="1"/>
  <c r="DL80" i="1"/>
  <c r="DP115" i="1"/>
  <c r="DL18" i="1"/>
  <c r="DI96" i="1"/>
  <c r="DN8" i="1"/>
  <c r="DM108" i="1"/>
  <c r="DL32" i="1"/>
  <c r="DL84" i="1"/>
  <c r="DL103" i="1"/>
  <c r="DJ98" i="1"/>
  <c r="DO67" i="1"/>
  <c r="DQ22" i="1"/>
  <c r="DI93" i="1"/>
  <c r="DT85" i="1"/>
  <c r="DS17" i="1"/>
  <c r="DL144" i="1"/>
  <c r="DJ14" i="1"/>
  <c r="DP96" i="1"/>
  <c r="DN55" i="1"/>
  <c r="DT32" i="1"/>
  <c r="DL37" i="1"/>
  <c r="DQ100" i="1"/>
  <c r="DO47" i="1"/>
  <c r="DJ49" i="1"/>
  <c r="DQ50" i="1"/>
  <c r="DK31" i="1"/>
  <c r="DP44" i="1"/>
  <c r="DK70" i="1"/>
  <c r="DL110" i="1"/>
  <c r="DM79" i="1"/>
  <c r="DJ107" i="1"/>
  <c r="DJ16" i="1"/>
  <c r="DR23" i="1"/>
  <c r="DT115" i="1"/>
  <c r="DL100" i="1"/>
  <c r="DO60" i="1"/>
  <c r="DK23" i="1"/>
  <c r="DO108" i="1"/>
  <c r="DI9" i="1"/>
  <c r="DO109" i="1"/>
  <c r="DS67" i="1"/>
  <c r="DJ8" i="1"/>
  <c r="DL9" i="1"/>
  <c r="DN7" i="1"/>
  <c r="DS45" i="1"/>
  <c r="DS74" i="1"/>
  <c r="DK26" i="1"/>
  <c r="DL12" i="1"/>
  <c r="DP101" i="1"/>
  <c r="DN25" i="1"/>
  <c r="DN108" i="1"/>
  <c r="DJ31" i="1"/>
  <c r="DT66" i="1"/>
  <c r="DM112" i="1"/>
  <c r="DP38" i="1"/>
  <c r="DK52" i="1"/>
  <c r="DN67" i="1"/>
  <c r="DQ60" i="1"/>
  <c r="DK44" i="1"/>
  <c r="DQ103" i="1"/>
  <c r="DQ80" i="1"/>
  <c r="DI17" i="1"/>
  <c r="DQ25" i="1"/>
  <c r="DL36" i="1"/>
  <c r="DI68" i="1"/>
  <c r="DQ32" i="1"/>
  <c r="DQ86" i="1"/>
  <c r="DL43" i="1"/>
  <c r="DN26" i="1"/>
  <c r="DO86" i="1"/>
  <c r="DQ111" i="1"/>
  <c r="DP30" i="1"/>
  <c r="DR109" i="1"/>
  <c r="DK53" i="1"/>
  <c r="DR18" i="1"/>
  <c r="DR69" i="1"/>
  <c r="DQ63" i="1"/>
  <c r="DQ28" i="1"/>
  <c r="DO52" i="1"/>
  <c r="DS16" i="1"/>
  <c r="DQ85" i="1"/>
  <c r="DQ84" i="1"/>
  <c r="DI16" i="1"/>
  <c r="DR99" i="1"/>
  <c r="DS8" i="1"/>
  <c r="DP24" i="1"/>
  <c r="DI51" i="1"/>
  <c r="DK51" i="1"/>
  <c r="DO45" i="1"/>
  <c r="DQ55" i="1"/>
  <c r="DI60" i="1"/>
  <c r="DS84" i="1"/>
  <c r="DR20" i="1"/>
  <c r="DK71" i="1"/>
  <c r="DP66" i="1"/>
  <c r="DI79" i="1"/>
  <c r="DM58" i="1"/>
  <c r="DS48" i="1"/>
  <c r="DK108" i="1"/>
  <c r="DQ97" i="1"/>
  <c r="DK42" i="1"/>
  <c r="DO144" i="1"/>
  <c r="DP54" i="1"/>
  <c r="DK105" i="1"/>
  <c r="DP90" i="1"/>
  <c r="DR29" i="1"/>
  <c r="DI110" i="1"/>
  <c r="DN43" i="1"/>
  <c r="DR107" i="1"/>
  <c r="DM56" i="1"/>
  <c r="DQ66" i="1"/>
  <c r="DN70" i="1"/>
  <c r="DM36" i="1"/>
  <c r="DI29" i="1"/>
  <c r="DR88" i="1"/>
  <c r="DP78" i="1"/>
  <c r="DO81" i="1"/>
  <c r="DQ41" i="1"/>
  <c r="DR24" i="1"/>
  <c r="DK60" i="1"/>
  <c r="DK91" i="1"/>
  <c r="DQ13" i="1"/>
  <c r="DP58" i="1"/>
  <c r="DR105" i="1"/>
  <c r="DK17" i="1"/>
  <c r="DI56" i="1"/>
  <c r="DK41" i="1"/>
  <c r="DP69" i="1"/>
  <c r="DL98" i="1"/>
  <c r="DS18" i="1"/>
  <c r="DR111" i="1"/>
  <c r="DK22" i="1"/>
  <c r="DO78" i="1"/>
  <c r="DQ36" i="1"/>
  <c r="DP19" i="1"/>
  <c r="DM78" i="1"/>
  <c r="DR47" i="1"/>
  <c r="DN144" i="1"/>
  <c r="DK49" i="1"/>
  <c r="DL95" i="1"/>
  <c r="DO6" i="1"/>
  <c r="DI20" i="1"/>
  <c r="DJ27" i="1"/>
  <c r="DL30" i="1"/>
  <c r="DN50" i="1"/>
  <c r="DS78" i="1"/>
  <c r="DJ53" i="1"/>
  <c r="DL58" i="1"/>
  <c r="DK65" i="1"/>
  <c r="DK106" i="1"/>
  <c r="DP99" i="1"/>
  <c r="DR73" i="1"/>
  <c r="DL99" i="1"/>
  <c r="DN68" i="1"/>
  <c r="DP63" i="1"/>
  <c r="DO8" i="1"/>
  <c r="DT38" i="1"/>
  <c r="DN114" i="1"/>
  <c r="DM51" i="1"/>
  <c r="DI106" i="1"/>
  <c r="DK75" i="1"/>
  <c r="DM32" i="1"/>
  <c r="DN16" i="1"/>
  <c r="DO90" i="1"/>
  <c r="DO30" i="1"/>
  <c r="DS51" i="1"/>
  <c r="DT18" i="1"/>
  <c r="DQ64" i="1"/>
  <c r="DP71" i="1"/>
  <c r="DK100" i="1"/>
  <c r="DR13" i="1"/>
  <c r="DM77" i="1"/>
  <c r="DT16" i="1"/>
  <c r="DS101" i="1"/>
  <c r="DK37" i="1"/>
  <c r="DJ84" i="1"/>
  <c r="DL26" i="1"/>
  <c r="DQ62" i="1"/>
  <c r="DL24" i="1"/>
  <c r="DO93" i="1"/>
  <c r="DP39" i="1"/>
  <c r="DS104" i="1"/>
  <c r="DT110" i="1"/>
  <c r="DK20" i="1"/>
  <c r="DO80" i="1"/>
  <c r="DS53" i="1"/>
  <c r="DT13" i="1"/>
  <c r="DI6" i="1"/>
  <c r="DQ35" i="1"/>
  <c r="DO23" i="1"/>
  <c r="DO100" i="1"/>
  <c r="DL31" i="1"/>
  <c r="DO54" i="1"/>
  <c r="DM100" i="1"/>
  <c r="DM47" i="1"/>
  <c r="DT74" i="1"/>
  <c r="DT79" i="1"/>
  <c r="DJ76" i="1"/>
  <c r="DT7" i="1"/>
  <c r="DQ82" i="1"/>
  <c r="DP53" i="1"/>
  <c r="DK55" i="1"/>
  <c r="DI47" i="1"/>
  <c r="DN71" i="1"/>
  <c r="DT35" i="1"/>
  <c r="DL41" i="1"/>
  <c r="DK45" i="1"/>
  <c r="DR33" i="1"/>
  <c r="DJ86" i="1"/>
  <c r="DS54" i="1"/>
  <c r="DO17" i="1"/>
  <c r="DK88" i="1"/>
  <c r="DK12" i="1"/>
  <c r="DN54" i="1"/>
  <c r="DI88" i="1"/>
  <c r="DM9" i="1"/>
  <c r="DN85" i="1"/>
  <c r="DR27" i="1"/>
  <c r="DQ113" i="1"/>
  <c r="DO27" i="1"/>
  <c r="DN73" i="1"/>
  <c r="DT105" i="1"/>
  <c r="DK98" i="1"/>
  <c r="DT6" i="1"/>
  <c r="DN60" i="1"/>
  <c r="DM111" i="1"/>
  <c r="DM63" i="1"/>
  <c r="DS35" i="1"/>
  <c r="DK39" i="1"/>
  <c r="DO76" i="1"/>
  <c r="DN94" i="1"/>
  <c r="DP72" i="1"/>
  <c r="DJ55" i="1"/>
  <c r="DI13" i="1"/>
  <c r="DQ58" i="1"/>
  <c r="DP112" i="1"/>
  <c r="DR106" i="1"/>
  <c r="DR108" i="1"/>
  <c r="DL35" i="1"/>
  <c r="DL46" i="1"/>
  <c r="DS80" i="1"/>
  <c r="DO110" i="1"/>
  <c r="DL39" i="1"/>
  <c r="DM106" i="1"/>
  <c r="DQ47" i="1"/>
  <c r="DP34" i="1"/>
  <c r="DN87" i="1"/>
  <c r="DJ29" i="1"/>
  <c r="DJ90" i="1"/>
  <c r="DI113" i="1"/>
  <c r="DJ105" i="1"/>
  <c r="DN32" i="1"/>
  <c r="DK86" i="1"/>
  <c r="DT48" i="1"/>
  <c r="DN95" i="1"/>
  <c r="DQ11" i="1"/>
  <c r="DI105" i="1"/>
  <c r="DP65" i="1"/>
  <c r="DR21" i="1"/>
  <c r="DR56" i="1"/>
  <c r="DP12" i="1"/>
  <c r="DP10" i="1"/>
  <c r="DK87" i="1"/>
  <c r="DO58" i="1"/>
  <c r="DR25" i="1"/>
  <c r="DO55" i="1"/>
  <c r="DK85" i="1"/>
  <c r="DO83" i="1"/>
  <c r="DI61" i="1"/>
  <c r="DP97" i="1"/>
  <c r="DJ32" i="1"/>
  <c r="DS110" i="1"/>
  <c r="DT78" i="1"/>
  <c r="DO32" i="1"/>
  <c r="DJ12" i="1"/>
  <c r="DI11" i="1"/>
  <c r="DQ83" i="1"/>
  <c r="DQ72" i="1"/>
  <c r="DJ104" i="1"/>
  <c r="DN33" i="1"/>
  <c r="DQ98" i="1"/>
  <c r="DR38" i="1"/>
  <c r="DO77" i="1"/>
  <c r="DR98" i="1"/>
  <c r="DI43" i="1"/>
  <c r="DO59" i="1"/>
  <c r="DO14" i="1"/>
  <c r="DQ102" i="1"/>
  <c r="DN57" i="1"/>
  <c r="DK109" i="1"/>
  <c r="DK58" i="1"/>
  <c r="DN17" i="1"/>
  <c r="DP81" i="1"/>
  <c r="DR93" i="1"/>
  <c r="DP57" i="1"/>
  <c r="DM53" i="1"/>
  <c r="DR26" i="1"/>
  <c r="DP102" i="1"/>
  <c r="DQ104" i="1"/>
  <c r="DJ95" i="1"/>
  <c r="DO89" i="1"/>
  <c r="DP108" i="1"/>
  <c r="DN96" i="1"/>
  <c r="DR94" i="1"/>
  <c r="DS20" i="1"/>
  <c r="DS61" i="1"/>
  <c r="DQ110" i="1"/>
  <c r="DT20" i="1"/>
  <c r="DR10" i="1"/>
  <c r="DT27" i="1"/>
  <c r="DL19" i="1"/>
  <c r="DR36" i="1"/>
  <c r="DM18" i="1"/>
  <c r="DI53" i="1"/>
  <c r="DM91" i="1"/>
  <c r="DT62" i="1"/>
  <c r="DJ20" i="1"/>
  <c r="DI77" i="1"/>
  <c r="DT8" i="1"/>
  <c r="DS115" i="1"/>
  <c r="DN104" i="1"/>
  <c r="DN37" i="1"/>
  <c r="DN14" i="1"/>
  <c r="DP75" i="1"/>
  <c r="DP92" i="1"/>
  <c r="DM50" i="1"/>
  <c r="DO114" i="1"/>
  <c r="DL62" i="1"/>
  <c r="DO35" i="1"/>
  <c r="DL10" i="1"/>
  <c r="DT17" i="1"/>
  <c r="DS33" i="1"/>
  <c r="DK35" i="1"/>
  <c r="DK16" i="1"/>
  <c r="DN100" i="1"/>
  <c r="DK18" i="1"/>
  <c r="DT144" i="1"/>
  <c r="DS113" i="1"/>
  <c r="DT107" i="1"/>
  <c r="DN38" i="1"/>
  <c r="DN89" i="1"/>
  <c r="DI36" i="1"/>
  <c r="DT92" i="1"/>
  <c r="DM14" i="1"/>
  <c r="DL51" i="1"/>
  <c r="DO69" i="1"/>
  <c r="DM82" i="1"/>
  <c r="DN112" i="1"/>
  <c r="DP70" i="1"/>
  <c r="DI58" i="1"/>
  <c r="DO112" i="1"/>
  <c r="DL72" i="1"/>
  <c r="DT84" i="1"/>
  <c r="DQ107" i="1"/>
  <c r="DI70" i="1"/>
  <c r="DT29" i="1"/>
  <c r="DT24" i="1"/>
  <c r="DK79" i="1"/>
  <c r="DJ22" i="1"/>
  <c r="DN103" i="1"/>
  <c r="DR31" i="1"/>
  <c r="DP68" i="1"/>
  <c r="DT103" i="1"/>
  <c r="DK95" i="1"/>
  <c r="DN58" i="1"/>
  <c r="DJ18" i="1"/>
  <c r="DJ41" i="1"/>
  <c r="DT88" i="1"/>
  <c r="DL66" i="1"/>
  <c r="DR78" i="1"/>
  <c r="DP31" i="1"/>
  <c r="DK46" i="1"/>
  <c r="DJ71" i="1"/>
  <c r="DL6" i="1"/>
  <c r="DL68" i="1"/>
  <c r="DT80" i="1"/>
  <c r="DT61" i="1"/>
  <c r="DS40" i="1"/>
  <c r="DQ46" i="1"/>
  <c r="DQ14" i="1"/>
  <c r="DQ87" i="1"/>
  <c r="DT100" i="1"/>
  <c r="DO101" i="1"/>
  <c r="DR74" i="1"/>
  <c r="DS56" i="1"/>
  <c r="DT36" i="1"/>
  <c r="DP59" i="1"/>
  <c r="DL7" i="1"/>
  <c r="DL50" i="1"/>
  <c r="DM104" i="1"/>
  <c r="DS10" i="1"/>
  <c r="DM88" i="1"/>
  <c r="DJ39" i="1"/>
  <c r="DS94" i="1"/>
  <c r="DL104" i="1"/>
  <c r="DQ71" i="1"/>
  <c r="DL88" i="1"/>
  <c r="DI57" i="1"/>
  <c r="DR95" i="1"/>
  <c r="DL13" i="1"/>
  <c r="DS102" i="1"/>
  <c r="DO38" i="1"/>
  <c r="DS99" i="1"/>
  <c r="DI92" i="1"/>
  <c r="DK90" i="1"/>
  <c r="DL67" i="1"/>
  <c r="DN36" i="1"/>
  <c r="DJ75" i="1"/>
  <c r="DP88" i="1"/>
  <c r="DN66" i="1"/>
  <c r="DJ89" i="1"/>
  <c r="DN29" i="1"/>
  <c r="DR39" i="1"/>
  <c r="DS82" i="1"/>
  <c r="DI18" i="1"/>
  <c r="DI90" i="1"/>
  <c r="DQ43" i="1"/>
  <c r="DS114" i="1"/>
  <c r="DQ18" i="1"/>
  <c r="DR35" i="1"/>
  <c r="DN105" i="1"/>
  <c r="DJ50" i="1"/>
  <c r="DJ79" i="1"/>
  <c r="DK73" i="1"/>
  <c r="DP50" i="1"/>
  <c r="DJ80" i="1"/>
  <c r="DT42" i="1"/>
  <c r="DL55" i="1"/>
  <c r="DP6" i="1"/>
  <c r="DO97" i="1"/>
  <c r="DQ106" i="1"/>
  <c r="DP77" i="1"/>
  <c r="DQ33" i="1"/>
  <c r="DQ6" i="1"/>
  <c r="DM54" i="1"/>
  <c r="DK59" i="1"/>
  <c r="DN65" i="1"/>
  <c r="DJ81" i="1"/>
  <c r="DR115" i="1"/>
  <c r="DP106" i="1"/>
  <c r="DT94" i="1"/>
  <c r="DN46" i="1"/>
  <c r="DO48" i="1"/>
  <c r="DP89" i="1"/>
  <c r="DR52" i="1"/>
  <c r="DO9" i="1"/>
  <c r="DR76" i="1"/>
  <c r="DR64" i="1"/>
  <c r="DT81" i="1"/>
  <c r="DK13" i="1"/>
  <c r="DR30" i="1"/>
  <c r="DQ27" i="1"/>
  <c r="DR46" i="1"/>
  <c r="DN48" i="1"/>
  <c r="DO46" i="1"/>
  <c r="DN99" i="1"/>
  <c r="DJ70" i="1"/>
  <c r="DM76" i="1"/>
  <c r="DR81" i="1"/>
  <c r="DO98" i="1"/>
  <c r="DO72" i="1"/>
  <c r="DQ26" i="1"/>
  <c r="DR48" i="1"/>
  <c r="DN13" i="1"/>
  <c r="DR41" i="1"/>
  <c r="DO43" i="1"/>
  <c r="DP49" i="1"/>
  <c r="DP36" i="1"/>
  <c r="DI45" i="1"/>
  <c r="DR144" i="1"/>
  <c r="DI95" i="1"/>
  <c r="DJ102" i="1"/>
  <c r="DR43" i="1"/>
  <c r="DO64" i="1"/>
  <c r="DM86" i="1"/>
  <c r="DO13" i="1"/>
  <c r="DT23" i="1"/>
  <c r="DI74" i="1"/>
  <c r="DK112" i="1"/>
  <c r="DS65" i="1"/>
  <c r="DS11" i="1"/>
  <c r="DM94" i="1"/>
  <c r="DS47" i="1"/>
  <c r="DO19" i="1"/>
  <c r="DR19" i="1"/>
  <c r="DS144" i="1"/>
  <c r="DS13" i="1"/>
  <c r="DT86" i="1"/>
  <c r="DT50" i="1"/>
  <c r="DP103" i="1"/>
  <c r="DK43" i="1"/>
  <c r="DO84" i="1"/>
  <c r="DN24" i="1"/>
  <c r="DS21" i="1"/>
  <c r="DM12" i="1"/>
  <c r="DM72" i="1"/>
  <c r="DN84" i="1"/>
  <c r="DP94" i="1"/>
  <c r="DP28" i="1"/>
  <c r="DO11" i="1"/>
  <c r="DT46" i="1"/>
  <c r="DI37" i="1"/>
  <c r="DK68" i="1"/>
  <c r="DN115" i="1"/>
  <c r="DQ39" i="1"/>
  <c r="DP67" i="1"/>
  <c r="DI86" i="1"/>
  <c r="DK61" i="1"/>
  <c r="DP21" i="1"/>
  <c r="DR51" i="1"/>
  <c r="DS59" i="1"/>
  <c r="DQ92" i="1"/>
  <c r="DT82" i="1"/>
  <c r="DL28" i="1"/>
  <c r="DM62" i="1"/>
  <c r="DK94" i="1"/>
  <c r="DI34" i="1"/>
  <c r="DJ73" i="1"/>
  <c r="DJ60" i="1"/>
  <c r="DQ52" i="1"/>
  <c r="DQ56" i="1"/>
  <c r="DS58" i="1"/>
  <c r="DT34" i="1"/>
  <c r="DL83" i="1"/>
  <c r="DR53" i="1"/>
  <c r="DJ100" i="1"/>
  <c r="DT14" i="1"/>
  <c r="DN113" i="1"/>
  <c r="DM10" i="1"/>
  <c r="DM25" i="1"/>
  <c r="DM31" i="1"/>
  <c r="DR80" i="1"/>
  <c r="DL73" i="1"/>
  <c r="DL87" i="1"/>
  <c r="DS38" i="1"/>
  <c r="DT11" i="1"/>
  <c r="DN91" i="1"/>
  <c r="DQ109" i="1"/>
  <c r="DP7" i="1"/>
  <c r="DL106" i="1"/>
  <c r="DN34" i="1"/>
  <c r="DR32" i="1"/>
  <c r="DL70" i="1"/>
  <c r="DJ96" i="1"/>
  <c r="DJ44" i="1"/>
  <c r="DL102" i="1"/>
  <c r="DO21" i="1"/>
  <c r="DI54" i="1"/>
  <c r="DJ106" i="1"/>
  <c r="DP60" i="1"/>
  <c r="DK11" i="1"/>
  <c r="DS14" i="1"/>
  <c r="DQ68" i="1"/>
  <c r="DJ21" i="1"/>
  <c r="DJ114" i="1"/>
  <c r="DI84" i="1"/>
  <c r="DI82" i="1"/>
  <c r="DS63" i="1"/>
  <c r="DT10" i="1"/>
  <c r="DK25" i="1"/>
  <c r="DR34" i="1"/>
  <c r="DI98" i="1"/>
  <c r="DJ23" i="1"/>
  <c r="DT104" i="1"/>
  <c r="DO91" i="1"/>
  <c r="DS7" i="1"/>
  <c r="DL93" i="1"/>
  <c r="DJ30" i="1"/>
  <c r="DS50" i="1"/>
  <c r="DK111" i="1"/>
  <c r="DM144" i="1"/>
  <c r="DT9" i="1"/>
  <c r="DK14" i="1"/>
  <c r="DL108" i="1"/>
  <c r="DN10" i="1"/>
  <c r="DS106" i="1"/>
  <c r="DM73" i="1"/>
  <c r="DL22" i="1"/>
  <c r="DL25" i="1"/>
  <c r="DM6" i="1"/>
  <c r="DK64" i="1"/>
  <c r="DL48" i="1"/>
  <c r="DL11" i="1"/>
  <c r="DL34" i="1"/>
  <c r="DN75" i="1"/>
  <c r="DN83" i="1"/>
  <c r="DT64" i="1"/>
  <c r="DT108" i="1"/>
  <c r="DK30" i="1"/>
  <c r="DS90" i="1"/>
  <c r="DS112" i="1"/>
  <c r="DJ17" i="1"/>
  <c r="DM84" i="1"/>
  <c r="DS89" i="1"/>
  <c r="DM102" i="1"/>
  <c r="DN102" i="1"/>
  <c r="DP8" i="1"/>
  <c r="DL96" i="1"/>
  <c r="DL65" i="1"/>
  <c r="DQ144" i="1"/>
  <c r="DJ28" i="1"/>
  <c r="DM110" i="1"/>
  <c r="DJ101" i="1"/>
  <c r="DT114" i="1"/>
  <c r="DP27" i="1"/>
  <c r="DO113" i="1"/>
  <c r="DT53" i="1"/>
  <c r="DS68" i="1"/>
  <c r="DJ115" i="1"/>
  <c r="DI107" i="1"/>
  <c r="DK62" i="1"/>
  <c r="DJ6" i="1"/>
  <c r="DR101" i="1"/>
  <c r="DL112" i="1"/>
  <c r="DI8" i="1"/>
  <c r="DI39" i="1"/>
  <c r="DO95" i="1"/>
  <c r="DQ65" i="1"/>
  <c r="DQ30" i="1"/>
  <c r="DN109" i="1"/>
  <c r="DI94" i="1"/>
  <c r="DI42" i="1"/>
  <c r="DR11" i="1"/>
  <c r="DR12" i="1"/>
  <c r="DN12" i="1"/>
  <c r="DO18" i="1"/>
  <c r="DN40" i="1"/>
  <c r="DS79" i="1"/>
  <c r="DO70" i="1"/>
  <c r="DI59" i="1"/>
  <c r="DR55" i="1"/>
  <c r="DK33" i="1"/>
  <c r="DJ111" i="1"/>
  <c r="DO96" i="1"/>
  <c r="DP55" i="1"/>
  <c r="DL92" i="1"/>
  <c r="DI114" i="1"/>
  <c r="DN62" i="1"/>
  <c r="DO31" i="1"/>
  <c r="DM75" i="1"/>
  <c r="DR9" i="1"/>
  <c r="DR72" i="1"/>
  <c r="DN53" i="1"/>
  <c r="DI97" i="1"/>
  <c r="DR84" i="1"/>
  <c r="DR59" i="1"/>
  <c r="DO53" i="1"/>
  <c r="DP109" i="1"/>
  <c r="DM38" i="1"/>
  <c r="DM61" i="1"/>
  <c r="DM46" i="1"/>
  <c r="DQ29" i="1"/>
  <c r="DN81" i="1"/>
  <c r="DP33" i="1"/>
  <c r="DP48" i="1"/>
  <c r="DP17" i="1"/>
  <c r="DQ96" i="1"/>
  <c r="DR7" i="1"/>
  <c r="DP40" i="1"/>
  <c r="DQ74" i="1"/>
  <c r="DO87" i="1"/>
  <c r="DN72" i="1"/>
  <c r="DR45" i="1"/>
  <c r="DO36" i="1"/>
  <c r="DI30" i="1"/>
  <c r="DM40" i="1"/>
  <c r="DR40" i="1"/>
  <c r="DR54" i="1"/>
  <c r="DP42" i="1"/>
  <c r="DN80" i="1"/>
  <c r="DT30" i="1"/>
  <c r="DS37" i="1"/>
  <c r="DN90" i="1"/>
  <c r="DT102" i="1"/>
  <c r="DN101" i="1"/>
  <c r="DN19" i="1"/>
  <c r="DJ19" i="1"/>
  <c r="DJ35" i="1"/>
  <c r="DL82" i="1"/>
  <c r="DM27" i="1"/>
  <c r="DQ53" i="1"/>
  <c r="DI55" i="1"/>
  <c r="DJ45" i="1"/>
  <c r="DR83" i="1"/>
  <c r="DI7" i="1"/>
  <c r="DQ88" i="1"/>
  <c r="DM41" i="1"/>
  <c r="DM64" i="1"/>
  <c r="DM16" i="1"/>
  <c r="DP16" i="1"/>
  <c r="DM39" i="1"/>
  <c r="DO62" i="1"/>
  <c r="DO104" i="1"/>
  <c r="DI25" i="1"/>
  <c r="DJ94" i="1"/>
  <c r="DM48" i="1"/>
  <c r="DN93" i="1"/>
  <c r="DJ68" i="1"/>
  <c r="DO105" i="1"/>
  <c r="DP83" i="1"/>
  <c r="DN79" i="1"/>
  <c r="DL47" i="1"/>
  <c r="DR91" i="1"/>
  <c r="DR66" i="1"/>
  <c r="DL42" i="1"/>
  <c r="DO111" i="1"/>
  <c r="DJ33" i="1"/>
  <c r="DO102" i="1"/>
  <c r="DS98" i="1"/>
  <c r="DJ66" i="1"/>
  <c r="DP100" i="1"/>
  <c r="DL114" i="1"/>
  <c r="DT37" i="1"/>
  <c r="DS81" i="1"/>
  <c r="DL78" i="1"/>
  <c r="DT77" i="1"/>
  <c r="DS109" i="1"/>
  <c r="DJ47" i="1"/>
  <c r="DI62" i="1"/>
  <c r="DS92" i="1"/>
  <c r="DT99" i="1"/>
  <c r="DR65" i="1"/>
  <c r="DO71" i="1"/>
  <c r="DT89" i="1"/>
  <c r="DJ10" i="1"/>
  <c r="DL105" i="1"/>
  <c r="DJ48" i="1"/>
  <c r="DP62" i="1"/>
  <c r="DL74" i="1"/>
  <c r="DT72" i="1"/>
  <c r="DT69" i="1"/>
  <c r="DT12" i="1"/>
  <c r="DT33" i="1"/>
  <c r="DQ54" i="1"/>
  <c r="DS25" i="1"/>
  <c r="DL33" i="1"/>
  <c r="DK93" i="1"/>
  <c r="DN44" i="1"/>
  <c r="DM26" i="1"/>
  <c r="DS39" i="1"/>
  <c r="DJ64" i="1"/>
  <c r="DJ54" i="1"/>
  <c r="DK7" i="1"/>
  <c r="DK110" i="1"/>
  <c r="DL23" i="1"/>
  <c r="DK89" i="1"/>
  <c r="DK38" i="1"/>
  <c r="DS73" i="1"/>
  <c r="DR110" i="1"/>
  <c r="DT101" i="1"/>
  <c r="DT57" i="1"/>
  <c r="DJ13" i="1"/>
  <c r="DS57" i="1"/>
  <c r="DN39" i="1"/>
  <c r="DR28" i="1"/>
  <c r="DP22" i="1"/>
  <c r="DI112" i="1"/>
  <c r="DM113" i="1"/>
  <c r="DM96" i="1"/>
  <c r="DJ56" i="1"/>
  <c r="DL75" i="1"/>
  <c r="DT95" i="1"/>
  <c r="DL97" i="1"/>
  <c r="DL8" i="1"/>
  <c r="DK27" i="1"/>
  <c r="DT65" i="1"/>
  <c r="DO29" i="1"/>
  <c r="DL53" i="1"/>
  <c r="DL115" i="1"/>
  <c r="DM11" i="1"/>
  <c r="DT45" i="1"/>
  <c r="DI81" i="1"/>
  <c r="DO40" i="1"/>
  <c r="DQ51" i="1"/>
  <c r="DI10" i="1"/>
  <c r="DQ8" i="1"/>
  <c r="DQ70" i="1"/>
  <c r="DJ108" i="1"/>
  <c r="DJ34" i="1"/>
  <c r="DQ78" i="1"/>
  <c r="DI41" i="1"/>
  <c r="DL20" i="1"/>
  <c r="DQ90" i="1"/>
  <c r="DK83" i="1"/>
  <c r="DQ67" i="1"/>
  <c r="DS107" i="1"/>
  <c r="DR17" i="1"/>
  <c r="DN61" i="1"/>
  <c r="DP41" i="1"/>
  <c r="DI63" i="1"/>
  <c r="DK103" i="1"/>
  <c r="DK24" i="1"/>
  <c r="DR67" i="1"/>
  <c r="DQ114" i="1"/>
  <c r="DT63" i="1"/>
  <c r="DJ40" i="1"/>
  <c r="DP23" i="1"/>
  <c r="DS77" i="1"/>
  <c r="DO65" i="1"/>
  <c r="DN11" i="1"/>
  <c r="DR112" i="1"/>
  <c r="DI44" i="1"/>
  <c r="DM52" i="1"/>
  <c r="DK6" i="1"/>
  <c r="DR68" i="1"/>
  <c r="DO41" i="1"/>
  <c r="DI67" i="1"/>
  <c r="DR6" i="1"/>
  <c r="DJ61" i="1"/>
  <c r="DN107" i="1"/>
  <c r="DP47" i="1"/>
  <c r="DM60" i="1"/>
  <c r="DO73" i="1"/>
  <c r="DP52" i="1"/>
  <c r="DR96" i="1"/>
  <c r="DI109" i="1"/>
  <c r="DM71" i="1"/>
  <c r="DO26" i="1"/>
  <c r="DP114" i="1"/>
  <c r="DP84" i="1"/>
  <c r="DO79" i="1"/>
  <c r="DQ57" i="1"/>
  <c r="DN20" i="1"/>
  <c r="DQ81" i="1"/>
  <c r="DN41" i="1"/>
  <c r="DR86" i="1"/>
  <c r="DI21" i="1"/>
  <c r="DS36" i="1"/>
  <c r="DN82" i="1"/>
  <c r="DJ113" i="1"/>
  <c r="DP11" i="1"/>
  <c r="DK99" i="1"/>
  <c r="DQ61" i="1"/>
  <c r="DR14" i="1"/>
  <c r="DO63" i="1"/>
  <c r="DI108" i="1"/>
  <c r="DQ69" i="1"/>
  <c r="DO39" i="1"/>
  <c r="DO51" i="1"/>
  <c r="DR90" i="1"/>
  <c r="DM43" i="1"/>
  <c r="DO33" i="1"/>
  <c r="DI101" i="1"/>
  <c r="DJ63" i="1"/>
  <c r="DM22" i="1"/>
  <c r="DM35" i="1"/>
  <c r="DQ89" i="1"/>
  <c r="DR103" i="1"/>
  <c r="DR8" i="1"/>
  <c r="DS27" i="1"/>
  <c r="DP98" i="1"/>
  <c r="DJ7" i="1"/>
  <c r="DI52" i="1"/>
  <c r="DP95" i="1"/>
  <c r="DR77" i="1"/>
  <c r="DS88" i="1"/>
  <c r="DS31" i="1"/>
  <c r="DJ110" i="1"/>
  <c r="DM19" i="1"/>
  <c r="DQ19" i="1"/>
  <c r="DP80" i="1"/>
  <c r="DJ37" i="1"/>
  <c r="DS103" i="1"/>
  <c r="DT75" i="1"/>
  <c r="DL94" i="1"/>
  <c r="DL69" i="1"/>
  <c r="DN42" i="1"/>
  <c r="DI33" i="1"/>
  <c r="DT22" i="1"/>
  <c r="DI64" i="1"/>
  <c r="DR62" i="1"/>
  <c r="DK92" i="1"/>
  <c r="DS43" i="1"/>
  <c r="DL79" i="1"/>
  <c r="DP29" i="1"/>
  <c r="DJ69" i="1"/>
  <c r="DJ93" i="1"/>
  <c r="DP13" i="1"/>
  <c r="DM87" i="1"/>
  <c r="DL107" i="1"/>
  <c r="DS66" i="1"/>
  <c r="DK50" i="1"/>
  <c r="DL86" i="1"/>
  <c r="DK107" i="1"/>
  <c r="DO25" i="1"/>
  <c r="DO75" i="1"/>
  <c r="DQ37" i="1"/>
  <c r="DN56" i="1"/>
  <c r="DO74" i="1"/>
  <c r="DK74" i="1"/>
  <c r="DM83" i="1"/>
  <c r="DT111" i="1"/>
  <c r="DL21" i="1"/>
  <c r="DL113" i="1"/>
  <c r="DJ97" i="1"/>
  <c r="DK84" i="1"/>
  <c r="DN51" i="1"/>
  <c r="DL63" i="1"/>
  <c r="DP46" i="1"/>
  <c r="DL52" i="1"/>
  <c r="DK114" i="1"/>
  <c r="DQ40" i="1"/>
  <c r="DL40" i="1"/>
  <c r="DT87" i="1"/>
  <c r="DL54" i="1"/>
  <c r="DP76" i="1"/>
  <c r="DI40" i="1"/>
  <c r="DS97" i="1"/>
  <c r="DQ76" i="1"/>
  <c r="DO16" i="1"/>
  <c r="DK96" i="1"/>
  <c r="DS46" i="1"/>
  <c r="DQ45" i="1"/>
  <c r="DT113" i="1"/>
  <c r="DI72" i="1"/>
  <c r="DL60" i="1"/>
  <c r="DI28" i="1"/>
  <c r="DK144" i="1"/>
  <c r="DR79" i="1"/>
  <c r="DS91" i="1"/>
  <c r="DS96" i="1"/>
  <c r="DK32" i="1"/>
  <c r="DJ52" i="1"/>
  <c r="DQ77" i="1"/>
  <c r="DK36" i="1"/>
  <c r="DR97" i="1"/>
  <c r="DS30" i="1"/>
  <c r="DK66" i="1"/>
  <c r="DS28" i="1"/>
  <c r="DO99" i="1"/>
  <c r="DS9" i="1"/>
  <c r="DM21" i="1"/>
  <c r="DQ48" i="1"/>
  <c r="DS29" i="1"/>
  <c r="DJ9" i="1"/>
  <c r="DR63" i="1"/>
  <c r="DN106" i="1"/>
  <c r="DL91" i="1"/>
  <c r="DT76" i="1"/>
  <c r="DS64" i="1"/>
  <c r="DM45" i="1"/>
  <c r="DS49" i="1"/>
  <c r="DM42" i="1"/>
  <c r="DK78" i="1"/>
  <c r="DQ9" i="1"/>
  <c r="DK8" i="1"/>
  <c r="DP35" i="1"/>
  <c r="DS72" i="1"/>
  <c r="DK102" i="1"/>
  <c r="DM37" i="1"/>
  <c r="DT112" i="1"/>
  <c r="DO34" i="1"/>
  <c r="DK67" i="1"/>
  <c r="DM80" i="1"/>
  <c r="DM33" i="1"/>
  <c r="DT41" i="1"/>
  <c r="DJ77" i="1"/>
  <c r="DS60" i="1"/>
  <c r="DK63" i="1"/>
  <c r="DQ99" i="1"/>
  <c r="DM49" i="1"/>
  <c r="DJ112" i="1"/>
  <c r="DQ101" i="1"/>
  <c r="DL44" i="1"/>
  <c r="DI22" i="1"/>
  <c r="DP111" i="1"/>
  <c r="DP74" i="1"/>
  <c r="DQ49" i="1"/>
  <c r="DI24" i="1"/>
  <c r="DK9" i="1"/>
  <c r="DT54" i="1"/>
  <c r="DQ7" i="1"/>
  <c r="DP45" i="1"/>
  <c r="DS108" i="1"/>
  <c r="DP73" i="1"/>
  <c r="DO94" i="1"/>
  <c r="DJ144" i="1"/>
  <c r="DT47" i="1"/>
  <c r="DJ51" i="1"/>
  <c r="DM92" i="1"/>
  <c r="DR104" i="1"/>
  <c r="DK80" i="1"/>
  <c r="DL29" i="1"/>
  <c r="DT40" i="1"/>
  <c r="DM109" i="1"/>
  <c r="DK81" i="1"/>
  <c r="DO103" i="1"/>
  <c r="DJ25" i="1"/>
  <c r="DO88" i="1"/>
  <c r="DP18" i="1"/>
  <c r="DI85" i="1"/>
  <c r="DS52" i="1"/>
  <c r="DI26" i="1"/>
  <c r="DS100" i="1"/>
  <c r="DN69" i="1"/>
  <c r="DR85" i="1"/>
  <c r="DQ23" i="1"/>
  <c r="DO92" i="1"/>
  <c r="DS44" i="1"/>
  <c r="DO107" i="1"/>
  <c r="DJ85" i="1"/>
  <c r="DQ59" i="1"/>
  <c r="DO24" i="1"/>
  <c r="DN31" i="1"/>
  <c r="DP37" i="1"/>
  <c r="DP25" i="1"/>
  <c r="DR89" i="1"/>
  <c r="DR113" i="1"/>
  <c r="DL59" i="1"/>
  <c r="DO44" i="1"/>
  <c r="DN49" i="1"/>
  <c r="DJ42" i="1"/>
  <c r="DQ79" i="1"/>
  <c r="DR50" i="1"/>
  <c r="DI100" i="1"/>
  <c r="DM34" i="1"/>
  <c r="DP82" i="1"/>
  <c r="DK76" i="1"/>
  <c r="DS75" i="1"/>
  <c r="DL101" i="1"/>
  <c r="DK21" i="1"/>
  <c r="DJ58" i="1"/>
  <c r="DJ83" i="1"/>
  <c r="DR60" i="1"/>
  <c r="DM65" i="1"/>
  <c r="DQ16" i="1"/>
  <c r="DO50" i="1"/>
  <c r="DR22" i="1"/>
  <c r="DR114" i="1"/>
  <c r="DM81" i="1"/>
  <c r="DN45" i="1"/>
  <c r="DJ57" i="1"/>
  <c r="DI35" i="1"/>
  <c r="DK34" i="1"/>
  <c r="DM107" i="1"/>
  <c r="DJ99" i="1"/>
  <c r="DP105" i="1"/>
  <c r="DP93" i="1"/>
  <c r="DM30" i="1"/>
  <c r="DI14" i="1"/>
  <c r="DN92" i="1"/>
  <c r="DN23" i="1"/>
  <c r="DL17" i="1"/>
  <c r="DL16" i="1"/>
  <c r="DI75" i="1"/>
  <c r="DI31" i="1"/>
  <c r="DM97" i="1"/>
  <c r="DL14" i="1"/>
  <c r="DI50" i="1"/>
  <c r="DR57" i="1"/>
  <c r="DT19" i="1"/>
  <c r="DI19" i="1"/>
  <c r="DL5" i="1"/>
  <c r="DK5" i="1"/>
  <c r="DQ5" i="1"/>
  <c r="DP5" i="1"/>
  <c r="DS5" i="1"/>
  <c r="DN5" i="1"/>
  <c r="DR5" i="1"/>
  <c r="DM5" i="1"/>
  <c r="DJ5" i="1"/>
  <c r="DT5" i="1"/>
  <c r="DO5" i="1"/>
  <c r="DI5" i="1"/>
  <c r="DI115" i="1"/>
  <c r="DJ74" i="1"/>
  <c r="DJ15" i="1"/>
  <c r="DM15" i="1"/>
  <c r="DQ108" i="1"/>
  <c r="DL15" i="1"/>
  <c r="DR15" i="1"/>
  <c r="DJ26" i="1"/>
  <c r="DL56" i="1"/>
  <c r="DS15" i="1"/>
  <c r="DI15" i="1"/>
  <c r="DN15" i="1"/>
  <c r="DT15" i="1"/>
  <c r="DN98" i="1"/>
  <c r="DN78" i="1"/>
  <c r="DQ42" i="1"/>
  <c r="DT43" i="1"/>
  <c r="DJ82" i="1"/>
  <c r="DK15" i="1"/>
  <c r="DQ115" i="1"/>
  <c r="DP15" i="1"/>
  <c r="DT109" i="1"/>
  <c r="DI32" i="1"/>
  <c r="DK56" i="1"/>
  <c r="DL109" i="1"/>
  <c r="DQ15" i="1"/>
  <c r="DK54" i="1"/>
  <c r="DO15" i="1"/>
  <c r="DI103" i="1"/>
  <c r="DM44" i="1"/>
  <c r="DB9" i="1"/>
  <c r="DE12" i="1"/>
  <c r="DA17" i="1"/>
  <c r="EB138" i="1" l="1"/>
  <c r="EN138" i="1" s="1"/>
  <c r="EB139" i="1"/>
  <c r="EN139" i="1" s="1"/>
  <c r="EB137" i="1"/>
  <c r="EN137" i="1" s="1"/>
  <c r="EB140" i="1"/>
  <c r="EN140" i="1" s="1"/>
  <c r="EB133" i="1"/>
  <c r="EN133" i="1" s="1"/>
  <c r="EB134" i="1"/>
  <c r="EN134" i="1" s="1"/>
  <c r="EB136" i="1"/>
  <c r="EN136" i="1" s="1"/>
  <c r="EB135" i="1"/>
  <c r="EN135" i="1" s="1"/>
  <c r="DU3" i="1"/>
  <c r="EA3" i="1"/>
  <c r="DV3" i="1"/>
  <c r="DW3" i="1"/>
  <c r="ED3" i="1"/>
  <c r="EE3" i="1"/>
  <c r="EC3" i="1"/>
  <c r="DY3" i="1"/>
  <c r="EF3" i="1"/>
  <c r="DX3" i="1"/>
  <c r="DZ3" i="1"/>
  <c r="EB141" i="1"/>
  <c r="EN141" i="1" s="1"/>
  <c r="EB142" i="1"/>
  <c r="EN142" i="1" s="1"/>
  <c r="EB132" i="1"/>
  <c r="EN132" i="1" s="1"/>
  <c r="EB143" i="1"/>
  <c r="EN143" i="1" s="1"/>
  <c r="EB129" i="1"/>
  <c r="EN129" i="1" s="1"/>
  <c r="EB119" i="1"/>
  <c r="EN119" i="1" s="1"/>
  <c r="EB117" i="1"/>
  <c r="EN117" i="1" s="1"/>
  <c r="EB131" i="1"/>
  <c r="EN131" i="1" s="1"/>
  <c r="EB124" i="1"/>
  <c r="EN124" i="1" s="1"/>
  <c r="EB118" i="1"/>
  <c r="EN118" i="1" s="1"/>
  <c r="EB126" i="1"/>
  <c r="EN126" i="1" s="1"/>
  <c r="EB125" i="1"/>
  <c r="EN125" i="1" s="1"/>
  <c r="EB122" i="1"/>
  <c r="EN122" i="1" s="1"/>
  <c r="EB120" i="1"/>
  <c r="EN120" i="1" s="1"/>
  <c r="EB130" i="1"/>
  <c r="EN130" i="1" s="1"/>
  <c r="EB128" i="1"/>
  <c r="EN128" i="1" s="1"/>
  <c r="EB116" i="1"/>
  <c r="EN116" i="1" s="1"/>
  <c r="EB123" i="1"/>
  <c r="EN123" i="1" s="1"/>
  <c r="EB121" i="1"/>
  <c r="EN121" i="1" s="1"/>
  <c r="EB127" i="1"/>
  <c r="EN127" i="1" s="1"/>
  <c r="EB28" i="1"/>
  <c r="EN28" i="1" s="1"/>
  <c r="EB108" i="1"/>
  <c r="EN108" i="1" s="1"/>
  <c r="EB81" i="1"/>
  <c r="EN81" i="1" s="1"/>
  <c r="EB40" i="1"/>
  <c r="EN40" i="1" s="1"/>
  <c r="EB77" i="1"/>
  <c r="EN77" i="1" s="1"/>
  <c r="EB95" i="1"/>
  <c r="EN95" i="1" s="1"/>
  <c r="EB31" i="1"/>
  <c r="EN31" i="1" s="1"/>
  <c r="EB53" i="1"/>
  <c r="EN53" i="1" s="1"/>
  <c r="EB13" i="1"/>
  <c r="EN13" i="1" s="1"/>
  <c r="EB41" i="1"/>
  <c r="EN41" i="1" s="1"/>
  <c r="EB48" i="1"/>
  <c r="EN48" i="1" s="1"/>
  <c r="EB55" i="1"/>
  <c r="EN55" i="1" s="1"/>
  <c r="EB67" i="1"/>
  <c r="EN67" i="1" s="1"/>
  <c r="EB60" i="1"/>
  <c r="EN60" i="1" s="1"/>
  <c r="EB88" i="1"/>
  <c r="EN88" i="1" s="1"/>
  <c r="EB97" i="1"/>
  <c r="EN97" i="1" s="1"/>
  <c r="EB83" i="1"/>
  <c r="EN83" i="1" s="1"/>
  <c r="EB46" i="1"/>
  <c r="EN46" i="1" s="1"/>
  <c r="EB29" i="1"/>
  <c r="EN29" i="1" s="1"/>
  <c r="EB75" i="1"/>
  <c r="EN75" i="1" s="1"/>
  <c r="EB72" i="1"/>
  <c r="EN72" i="1" s="1"/>
  <c r="EB5" i="1"/>
  <c r="EN5" i="1" s="1"/>
  <c r="EB52" i="1"/>
  <c r="EN52" i="1" s="1"/>
  <c r="EB17" i="1"/>
  <c r="EN17" i="1" s="1"/>
  <c r="EB36" i="1"/>
  <c r="EN36" i="1" s="1"/>
  <c r="EB106" i="1"/>
  <c r="EN106" i="1" s="1"/>
  <c r="EB6" i="1"/>
  <c r="EN6" i="1" s="1"/>
  <c r="EB57" i="1"/>
  <c r="EN57" i="1" s="1"/>
  <c r="EB10" i="1"/>
  <c r="EN10" i="1" s="1"/>
  <c r="EB25" i="1"/>
  <c r="EN25" i="1" s="1"/>
  <c r="EB18" i="1"/>
  <c r="EN18" i="1" s="1"/>
  <c r="EB45" i="1"/>
  <c r="EN45" i="1" s="1"/>
  <c r="EB76" i="1"/>
  <c r="EN76" i="1" s="1"/>
  <c r="EB23" i="1"/>
  <c r="EN23" i="1" s="1"/>
  <c r="EB94" i="1"/>
  <c r="EN94" i="1" s="1"/>
  <c r="EB89" i="1"/>
  <c r="EN89" i="1" s="1"/>
  <c r="EB59" i="1"/>
  <c r="EN59" i="1" s="1"/>
  <c r="EB102" i="1"/>
  <c r="EN102" i="1" s="1"/>
  <c r="EB93" i="1"/>
  <c r="EN93" i="1" s="1"/>
  <c r="EB74" i="1"/>
  <c r="EN74" i="1" s="1"/>
  <c r="EB35" i="1"/>
  <c r="EN35" i="1" s="1"/>
  <c r="EB84" i="1"/>
  <c r="EN84" i="1" s="1"/>
  <c r="EB62" i="1"/>
  <c r="EN62" i="1" s="1"/>
  <c r="EB68" i="1"/>
  <c r="EN68" i="1" s="1"/>
  <c r="EB70" i="1"/>
  <c r="EN70" i="1" s="1"/>
  <c r="EB12" i="1"/>
  <c r="EN12" i="1" s="1"/>
  <c r="EB65" i="1"/>
  <c r="EN65" i="1" s="1"/>
  <c r="EB112" i="1"/>
  <c r="EN112" i="1" s="1"/>
  <c r="EB82" i="1"/>
  <c r="EN82" i="1" s="1"/>
  <c r="EB73" i="1"/>
  <c r="EN73" i="1" s="1"/>
  <c r="EB80" i="1"/>
  <c r="EN80" i="1" s="1"/>
  <c r="EB11" i="1"/>
  <c r="EN11" i="1" s="1"/>
  <c r="EB22" i="1"/>
  <c r="EN22" i="1" s="1"/>
  <c r="EB100" i="1"/>
  <c r="EN100" i="1" s="1"/>
  <c r="EB33" i="1"/>
  <c r="EN33" i="1" s="1"/>
  <c r="EB8" i="1"/>
  <c r="EN8" i="1" s="1"/>
  <c r="EB49" i="1"/>
  <c r="EN49" i="1" s="1"/>
  <c r="EB34" i="1"/>
  <c r="EN34" i="1" s="1"/>
  <c r="EB39" i="1"/>
  <c r="EN39" i="1" s="1"/>
  <c r="EB30" i="1"/>
  <c r="EN30" i="1" s="1"/>
  <c r="EB105" i="1"/>
  <c r="EN105" i="1" s="1"/>
  <c r="EB37" i="1"/>
  <c r="EN37" i="1" s="1"/>
  <c r="EB111" i="1"/>
  <c r="EN111" i="1" s="1"/>
  <c r="EB98" i="1"/>
  <c r="EN98" i="1" s="1"/>
  <c r="EB114" i="1"/>
  <c r="EN114" i="1" s="1"/>
  <c r="EB47" i="1"/>
  <c r="EN47" i="1" s="1"/>
  <c r="EB16" i="1"/>
  <c r="EN16" i="1" s="1"/>
  <c r="EB42" i="1"/>
  <c r="EN42" i="1" s="1"/>
  <c r="EB109" i="1"/>
  <c r="EN109" i="1" s="1"/>
  <c r="EB27" i="1"/>
  <c r="EN27" i="1" s="1"/>
  <c r="EB7" i="1"/>
  <c r="EN7" i="1" s="1"/>
  <c r="EB21" i="1"/>
  <c r="EN21" i="1" s="1"/>
  <c r="EB103" i="1"/>
  <c r="EN103" i="1" s="1"/>
  <c r="EB50" i="1"/>
  <c r="EN50" i="1" s="1"/>
  <c r="EB92" i="1"/>
  <c r="EN92" i="1" s="1"/>
  <c r="EB71" i="1"/>
  <c r="EN71" i="1" s="1"/>
  <c r="EB69" i="1"/>
  <c r="EN69" i="1" s="1"/>
  <c r="EB78" i="1"/>
  <c r="EN78" i="1" s="1"/>
  <c r="EB54" i="1"/>
  <c r="EN54" i="1" s="1"/>
  <c r="EB63" i="1"/>
  <c r="EN63" i="1" s="1"/>
  <c r="EB58" i="1"/>
  <c r="EN58" i="1" s="1"/>
  <c r="EB79" i="1"/>
  <c r="EN79" i="1" s="1"/>
  <c r="EB51" i="1"/>
  <c r="EN51" i="1" s="1"/>
  <c r="EB99" i="1"/>
  <c r="EN99" i="1" s="1"/>
  <c r="EB90" i="1"/>
  <c r="EN90" i="1" s="1"/>
  <c r="EB24" i="1"/>
  <c r="EN24" i="1" s="1"/>
  <c r="EB19" i="1"/>
  <c r="EN19" i="1" s="1"/>
  <c r="EB101" i="1"/>
  <c r="EN101" i="1" s="1"/>
  <c r="EB87" i="1"/>
  <c r="EN87" i="1" s="1"/>
  <c r="EB66" i="1"/>
  <c r="EN66" i="1" s="1"/>
  <c r="EB115" i="1"/>
  <c r="EN115" i="1" s="1"/>
  <c r="EB104" i="1"/>
  <c r="EN104" i="1" s="1"/>
  <c r="EB9" i="1"/>
  <c r="EN9" i="1" s="1"/>
  <c r="EB96" i="1"/>
  <c r="EN96" i="1" s="1"/>
  <c r="EB61" i="1"/>
  <c r="EN61" i="1" s="1"/>
  <c r="EB38" i="1"/>
  <c r="EN38" i="1" s="1"/>
  <c r="EB107" i="1"/>
  <c r="EN107" i="1" s="1"/>
  <c r="EB20" i="1"/>
  <c r="EN20" i="1" s="1"/>
  <c r="EB144" i="1"/>
  <c r="EN144" i="1" s="1"/>
  <c r="EB56" i="1"/>
  <c r="EN56" i="1" s="1"/>
  <c r="EB86" i="1"/>
  <c r="EN86" i="1" s="1"/>
  <c r="EB26" i="1"/>
  <c r="EN26" i="1" s="1"/>
  <c r="EB43" i="1"/>
  <c r="EN43" i="1" s="1"/>
  <c r="EB85" i="1"/>
  <c r="EN85" i="1" s="1"/>
  <c r="EB110" i="1"/>
  <c r="EN110" i="1" s="1"/>
  <c r="EB32" i="1"/>
  <c r="EN32" i="1" s="1"/>
  <c r="EB91" i="1"/>
  <c r="EN91" i="1" s="1"/>
  <c r="EB44" i="1"/>
  <c r="EN44" i="1" s="1"/>
  <c r="EB64" i="1"/>
  <c r="EN64" i="1" s="1"/>
  <c r="EB113" i="1"/>
  <c r="EN113" i="1" s="1"/>
  <c r="EB14" i="1"/>
  <c r="EN14" i="1" s="1"/>
  <c r="EN15" i="1"/>
  <c r="DQ12" i="1"/>
  <c r="DM17" i="1"/>
  <c r="DN9" i="1"/>
  <c r="DG3" i="1"/>
  <c r="DX139" i="1" l="1"/>
  <c r="EJ139" i="1" s="1"/>
  <c r="DX138" i="1"/>
  <c r="EJ138" i="1" s="1"/>
  <c r="DX140" i="1"/>
  <c r="EJ140" i="1" s="1"/>
  <c r="DX137" i="1"/>
  <c r="EJ137" i="1" s="1"/>
  <c r="DY140" i="1"/>
  <c r="EK140" i="1" s="1"/>
  <c r="DY139" i="1"/>
  <c r="EK139" i="1" s="1"/>
  <c r="DY138" i="1"/>
  <c r="EK138" i="1" s="1"/>
  <c r="DY137" i="1"/>
  <c r="EK137" i="1" s="1"/>
  <c r="EE41" i="1"/>
  <c r="EQ41" i="1" s="1"/>
  <c r="EE140" i="1"/>
  <c r="EQ140" i="1" s="1"/>
  <c r="EE137" i="1"/>
  <c r="EQ137" i="1" s="1"/>
  <c r="EE139" i="1"/>
  <c r="EQ139" i="1" s="1"/>
  <c r="EE138" i="1"/>
  <c r="EQ138" i="1" s="1"/>
  <c r="DW21" i="1"/>
  <c r="EI21" i="1" s="1"/>
  <c r="DW140" i="1"/>
  <c r="EI140" i="1" s="1"/>
  <c r="DW137" i="1"/>
  <c r="EI137" i="1" s="1"/>
  <c r="DW138" i="1"/>
  <c r="EI138" i="1" s="1"/>
  <c r="DW139" i="1"/>
  <c r="EI139" i="1" s="1"/>
  <c r="EA57" i="1"/>
  <c r="EM57" i="1" s="1"/>
  <c r="EA140" i="1"/>
  <c r="EM140" i="1" s="1"/>
  <c r="EA139" i="1"/>
  <c r="EM139" i="1" s="1"/>
  <c r="EA137" i="1"/>
  <c r="EM137" i="1" s="1"/>
  <c r="EA138" i="1"/>
  <c r="EM138" i="1" s="1"/>
  <c r="DZ140" i="1"/>
  <c r="EL140" i="1" s="1"/>
  <c r="DZ137" i="1"/>
  <c r="EL137" i="1" s="1"/>
  <c r="DZ139" i="1"/>
  <c r="EL139" i="1" s="1"/>
  <c r="DZ138" i="1"/>
  <c r="EL138" i="1" s="1"/>
  <c r="EF139" i="1"/>
  <c r="ER139" i="1" s="1"/>
  <c r="EF138" i="1"/>
  <c r="ER138" i="1" s="1"/>
  <c r="EF140" i="1"/>
  <c r="ER140" i="1" s="1"/>
  <c r="EF137" i="1"/>
  <c r="ER137" i="1" s="1"/>
  <c r="EC137" i="1"/>
  <c r="EO137" i="1" s="1"/>
  <c r="EC140" i="1"/>
  <c r="EO140" i="1" s="1"/>
  <c r="EC138" i="1"/>
  <c r="EO138" i="1" s="1"/>
  <c r="EC139" i="1"/>
  <c r="EO139" i="1" s="1"/>
  <c r="ED139" i="1"/>
  <c r="EP139" i="1" s="1"/>
  <c r="ED138" i="1"/>
  <c r="EP138" i="1" s="1"/>
  <c r="ED140" i="1"/>
  <c r="EP140" i="1" s="1"/>
  <c r="ED137" i="1"/>
  <c r="EP137" i="1" s="1"/>
  <c r="DV19" i="1"/>
  <c r="EH19" i="1" s="1"/>
  <c r="DV139" i="1"/>
  <c r="EH139" i="1" s="1"/>
  <c r="DV138" i="1"/>
  <c r="EH138" i="1" s="1"/>
  <c r="DV140" i="1"/>
  <c r="EH140" i="1" s="1"/>
  <c r="DV137" i="1"/>
  <c r="EH137" i="1" s="1"/>
  <c r="DU10" i="1"/>
  <c r="EG10" i="1" s="1"/>
  <c r="DU139" i="1"/>
  <c r="EG139" i="1" s="1"/>
  <c r="DU137" i="1"/>
  <c r="EG137" i="1" s="1"/>
  <c r="DU140" i="1"/>
  <c r="EG140" i="1" s="1"/>
  <c r="DU138" i="1"/>
  <c r="EG138" i="1" s="1"/>
  <c r="EA67" i="1"/>
  <c r="EM67" i="1" s="1"/>
  <c r="EA82" i="1"/>
  <c r="EM82" i="1" s="1"/>
  <c r="EA20" i="1"/>
  <c r="EM20" i="1" s="1"/>
  <c r="EA15" i="1"/>
  <c r="EM15" i="1" s="1"/>
  <c r="EE17" i="1"/>
  <c r="EQ17" i="1" s="1"/>
  <c r="EA66" i="1"/>
  <c r="EM66" i="1" s="1"/>
  <c r="DU83" i="1"/>
  <c r="EG83" i="1" s="1"/>
  <c r="DU91" i="1"/>
  <c r="EG91" i="1" s="1"/>
  <c r="EA12" i="1"/>
  <c r="EM12" i="1" s="1"/>
  <c r="EA108" i="1"/>
  <c r="EM108" i="1" s="1"/>
  <c r="DW79" i="1"/>
  <c r="EI79" i="1" s="1"/>
  <c r="EA85" i="1"/>
  <c r="EM85" i="1" s="1"/>
  <c r="EA61" i="1"/>
  <c r="EM61" i="1" s="1"/>
  <c r="DV11" i="1"/>
  <c r="EH11" i="1" s="1"/>
  <c r="DV95" i="1"/>
  <c r="EH95" i="1" s="1"/>
  <c r="DV68" i="1"/>
  <c r="EH68" i="1" s="1"/>
  <c r="DV54" i="1"/>
  <c r="EH54" i="1" s="1"/>
  <c r="DW115" i="1"/>
  <c r="EI115" i="1" s="1"/>
  <c r="EE15" i="1"/>
  <c r="EQ15" i="1" s="1"/>
  <c r="EE133" i="1"/>
  <c r="EQ133" i="1" s="1"/>
  <c r="EE135" i="1"/>
  <c r="EQ135" i="1" s="1"/>
  <c r="EE134" i="1"/>
  <c r="EQ134" i="1" s="1"/>
  <c r="EE136" i="1"/>
  <c r="EQ136" i="1" s="1"/>
  <c r="EE19" i="1"/>
  <c r="EQ19" i="1" s="1"/>
  <c r="EE36" i="1"/>
  <c r="EQ36" i="1" s="1"/>
  <c r="EE48" i="1"/>
  <c r="EQ48" i="1" s="1"/>
  <c r="DU111" i="1"/>
  <c r="EG111" i="1" s="1"/>
  <c r="DU80" i="1"/>
  <c r="EG80" i="1" s="1"/>
  <c r="EE45" i="1"/>
  <c r="EQ45" i="1" s="1"/>
  <c r="EE28" i="1"/>
  <c r="EQ28" i="1" s="1"/>
  <c r="DW53" i="1"/>
  <c r="EI53" i="1" s="1"/>
  <c r="DW136" i="1"/>
  <c r="EI136" i="1" s="1"/>
  <c r="DW135" i="1"/>
  <c r="EI135" i="1" s="1"/>
  <c r="DW133" i="1"/>
  <c r="EI133" i="1" s="1"/>
  <c r="DW134" i="1"/>
  <c r="EI134" i="1" s="1"/>
  <c r="EE89" i="1"/>
  <c r="EQ89" i="1" s="1"/>
  <c r="DU108" i="1"/>
  <c r="EG108" i="1" s="1"/>
  <c r="DU64" i="1"/>
  <c r="EG64" i="1" s="1"/>
  <c r="ED111" i="1"/>
  <c r="EP111" i="1" s="1"/>
  <c r="ED133" i="1"/>
  <c r="EP133" i="1" s="1"/>
  <c r="ED134" i="1"/>
  <c r="EP134" i="1" s="1"/>
  <c r="ED135" i="1"/>
  <c r="EP135" i="1" s="1"/>
  <c r="ED136" i="1"/>
  <c r="EP136" i="1" s="1"/>
  <c r="ED71" i="1"/>
  <c r="EP71" i="1" s="1"/>
  <c r="EE71" i="1"/>
  <c r="EQ71" i="1" s="1"/>
  <c r="EE109" i="1"/>
  <c r="EQ109" i="1" s="1"/>
  <c r="EE56" i="1"/>
  <c r="EQ56" i="1" s="1"/>
  <c r="EE72" i="1"/>
  <c r="EQ72" i="1" s="1"/>
  <c r="DZ47" i="1"/>
  <c r="EL47" i="1" s="1"/>
  <c r="DZ133" i="1"/>
  <c r="EL133" i="1" s="1"/>
  <c r="DZ136" i="1"/>
  <c r="EL136" i="1" s="1"/>
  <c r="DZ135" i="1"/>
  <c r="EL135" i="1" s="1"/>
  <c r="DZ134" i="1"/>
  <c r="EL134" i="1" s="1"/>
  <c r="DV143" i="1"/>
  <c r="EH143" i="1" s="1"/>
  <c r="DV133" i="1"/>
  <c r="EH133" i="1" s="1"/>
  <c r="DV136" i="1"/>
  <c r="EH136" i="1" s="1"/>
  <c r="DV135" i="1"/>
  <c r="EH135" i="1" s="1"/>
  <c r="DV134" i="1"/>
  <c r="EH134" i="1" s="1"/>
  <c r="EE49" i="1"/>
  <c r="EQ49" i="1" s="1"/>
  <c r="EE42" i="1"/>
  <c r="EQ42" i="1" s="1"/>
  <c r="EE103" i="1"/>
  <c r="EQ103" i="1" s="1"/>
  <c r="EE47" i="1"/>
  <c r="EQ47" i="1" s="1"/>
  <c r="EE38" i="1"/>
  <c r="EQ38" i="1" s="1"/>
  <c r="DX102" i="1"/>
  <c r="EJ102" i="1" s="1"/>
  <c r="DX135" i="1"/>
  <c r="EJ135" i="1" s="1"/>
  <c r="DX134" i="1"/>
  <c r="EJ134" i="1" s="1"/>
  <c r="DX136" i="1"/>
  <c r="EJ136" i="1" s="1"/>
  <c r="DX133" i="1"/>
  <c r="EJ133" i="1" s="1"/>
  <c r="EA42" i="1"/>
  <c r="EM42" i="1" s="1"/>
  <c r="EA134" i="1"/>
  <c r="EM134" i="1" s="1"/>
  <c r="EA136" i="1"/>
  <c r="EM136" i="1" s="1"/>
  <c r="EA133" i="1"/>
  <c r="EM133" i="1" s="1"/>
  <c r="EA135" i="1"/>
  <c r="EM135" i="1" s="1"/>
  <c r="DU115" i="1"/>
  <c r="EG115" i="1" s="1"/>
  <c r="DU135" i="1"/>
  <c r="EG135" i="1" s="1"/>
  <c r="DU136" i="1"/>
  <c r="EG136" i="1" s="1"/>
  <c r="DU134" i="1"/>
  <c r="EG134" i="1" s="1"/>
  <c r="DU133" i="1"/>
  <c r="EG133" i="1" s="1"/>
  <c r="EE26" i="1"/>
  <c r="EQ26" i="1" s="1"/>
  <c r="EE64" i="1"/>
  <c r="EQ64" i="1" s="1"/>
  <c r="EF130" i="1"/>
  <c r="ER130" i="1" s="1"/>
  <c r="EF136" i="1"/>
  <c r="ER136" i="1" s="1"/>
  <c r="EF134" i="1"/>
  <c r="ER134" i="1" s="1"/>
  <c r="EF135" i="1"/>
  <c r="ER135" i="1" s="1"/>
  <c r="EF133" i="1"/>
  <c r="ER133" i="1" s="1"/>
  <c r="EE69" i="1"/>
  <c r="EQ69" i="1" s="1"/>
  <c r="ED15" i="1"/>
  <c r="EP15" i="1" s="1"/>
  <c r="DU78" i="1"/>
  <c r="EG78" i="1" s="1"/>
  <c r="EE29" i="1"/>
  <c r="EQ29" i="1" s="1"/>
  <c r="EE88" i="1"/>
  <c r="EQ88" i="1" s="1"/>
  <c r="DU100" i="1"/>
  <c r="EG100" i="1" s="1"/>
  <c r="DY10" i="1"/>
  <c r="EK10" i="1" s="1"/>
  <c r="DY134" i="1"/>
  <c r="EK134" i="1" s="1"/>
  <c r="DY136" i="1"/>
  <c r="EK136" i="1" s="1"/>
  <c r="DY133" i="1"/>
  <c r="EK133" i="1" s="1"/>
  <c r="DY135" i="1"/>
  <c r="EK135" i="1" s="1"/>
  <c r="EE74" i="1"/>
  <c r="EQ74" i="1" s="1"/>
  <c r="EE30" i="1"/>
  <c r="EQ30" i="1" s="1"/>
  <c r="EE79" i="1"/>
  <c r="EQ79" i="1" s="1"/>
  <c r="EE63" i="1"/>
  <c r="EQ63" i="1" s="1"/>
  <c r="DU40" i="1"/>
  <c r="EG40" i="1" s="1"/>
  <c r="EE53" i="1"/>
  <c r="EQ53" i="1" s="1"/>
  <c r="EE91" i="1"/>
  <c r="EQ91" i="1" s="1"/>
  <c r="DU60" i="1"/>
  <c r="EG60" i="1" s="1"/>
  <c r="EC15" i="1"/>
  <c r="EO15" i="1" s="1"/>
  <c r="EC134" i="1"/>
  <c r="EO134" i="1" s="1"/>
  <c r="EC133" i="1"/>
  <c r="EO133" i="1" s="1"/>
  <c r="EC135" i="1"/>
  <c r="EO135" i="1" s="1"/>
  <c r="EC136" i="1"/>
  <c r="EO136" i="1" s="1"/>
  <c r="EE85" i="1"/>
  <c r="EQ85" i="1" s="1"/>
  <c r="EE54" i="1"/>
  <c r="EQ54" i="1" s="1"/>
  <c r="EE16" i="1"/>
  <c r="EQ16" i="1" s="1"/>
  <c r="EE110" i="1"/>
  <c r="EQ110" i="1" s="1"/>
  <c r="EE14" i="1"/>
  <c r="EQ14" i="1" s="1"/>
  <c r="EE22" i="1"/>
  <c r="EQ22" i="1" s="1"/>
  <c r="EE105" i="1"/>
  <c r="EQ105" i="1" s="1"/>
  <c r="EE34" i="1"/>
  <c r="EQ34" i="1" s="1"/>
  <c r="EE102" i="1"/>
  <c r="EQ102" i="1" s="1"/>
  <c r="EE40" i="1"/>
  <c r="EQ40" i="1" s="1"/>
  <c r="EE115" i="1"/>
  <c r="EQ115" i="1" s="1"/>
  <c r="EE107" i="1"/>
  <c r="EQ107" i="1" s="1"/>
  <c r="EE100" i="1"/>
  <c r="EQ100" i="1" s="1"/>
  <c r="EE83" i="1"/>
  <c r="EQ83" i="1" s="1"/>
  <c r="EE93" i="1"/>
  <c r="EQ93" i="1" s="1"/>
  <c r="EE95" i="1"/>
  <c r="EQ95" i="1" s="1"/>
  <c r="EE58" i="1"/>
  <c r="EQ58" i="1" s="1"/>
  <c r="EE99" i="1"/>
  <c r="EQ99" i="1" s="1"/>
  <c r="EE113" i="1"/>
  <c r="EQ113" i="1" s="1"/>
  <c r="EE97" i="1"/>
  <c r="EQ97" i="1" s="1"/>
  <c r="EE61" i="1"/>
  <c r="EQ61" i="1" s="1"/>
  <c r="EE96" i="1"/>
  <c r="EQ96" i="1" s="1"/>
  <c r="EE60" i="1"/>
  <c r="EQ60" i="1" s="1"/>
  <c r="EA56" i="1"/>
  <c r="EM56" i="1" s="1"/>
  <c r="EA22" i="1"/>
  <c r="EM22" i="1" s="1"/>
  <c r="EE111" i="1"/>
  <c r="EQ111" i="1" s="1"/>
  <c r="EE23" i="1"/>
  <c r="EQ23" i="1" s="1"/>
  <c r="DW26" i="1"/>
  <c r="EI26" i="1" s="1"/>
  <c r="DV115" i="1"/>
  <c r="EH115" i="1" s="1"/>
  <c r="EE12" i="1"/>
  <c r="EQ12" i="1" s="1"/>
  <c r="EE51" i="1"/>
  <c r="EQ51" i="1" s="1"/>
  <c r="EE84" i="1"/>
  <c r="EQ84" i="1" s="1"/>
  <c r="EE9" i="1"/>
  <c r="EQ9" i="1" s="1"/>
  <c r="EE65" i="1"/>
  <c r="EQ65" i="1" s="1"/>
  <c r="EE20" i="1"/>
  <c r="EQ20" i="1" s="1"/>
  <c r="EE68" i="1"/>
  <c r="EQ68" i="1" s="1"/>
  <c r="EA49" i="1"/>
  <c r="EM49" i="1" s="1"/>
  <c r="EA115" i="1"/>
  <c r="EM115" i="1" s="1"/>
  <c r="EE6" i="1"/>
  <c r="EQ6" i="1" s="1"/>
  <c r="EE86" i="1"/>
  <c r="EQ86" i="1" s="1"/>
  <c r="EE87" i="1"/>
  <c r="EQ87" i="1" s="1"/>
  <c r="EE76" i="1"/>
  <c r="EQ76" i="1" s="1"/>
  <c r="EE62" i="1"/>
  <c r="EQ62" i="1" s="1"/>
  <c r="EE35" i="1"/>
  <c r="EQ35" i="1" s="1"/>
  <c r="EE104" i="1"/>
  <c r="EQ104" i="1" s="1"/>
  <c r="EE44" i="1"/>
  <c r="EQ44" i="1" s="1"/>
  <c r="EE106" i="1"/>
  <c r="EQ106" i="1" s="1"/>
  <c r="EE112" i="1"/>
  <c r="EQ112" i="1" s="1"/>
  <c r="EE57" i="1"/>
  <c r="EQ57" i="1" s="1"/>
  <c r="DW58" i="1"/>
  <c r="EI58" i="1" s="1"/>
  <c r="DU59" i="1"/>
  <c r="EG59" i="1" s="1"/>
  <c r="DU95" i="1"/>
  <c r="EG95" i="1" s="1"/>
  <c r="EA7" i="1"/>
  <c r="EM7" i="1" s="1"/>
  <c r="DW38" i="1"/>
  <c r="EI38" i="1" s="1"/>
  <c r="DU21" i="1"/>
  <c r="EG21" i="1" s="1"/>
  <c r="DU120" i="1"/>
  <c r="EG120" i="1" s="1"/>
  <c r="DW94" i="1"/>
  <c r="EI94" i="1" s="1"/>
  <c r="DW47" i="1"/>
  <c r="EI47" i="1" s="1"/>
  <c r="EA68" i="1"/>
  <c r="EM68" i="1" s="1"/>
  <c r="EA10" i="1"/>
  <c r="EM10" i="1" s="1"/>
  <c r="DU47" i="1"/>
  <c r="EG47" i="1" s="1"/>
  <c r="DU102" i="1"/>
  <c r="EG102" i="1" s="1"/>
  <c r="DU65" i="1"/>
  <c r="EG65" i="1" s="1"/>
  <c r="DU16" i="1"/>
  <c r="EG16" i="1" s="1"/>
  <c r="DU82" i="1"/>
  <c r="EG82" i="1" s="1"/>
  <c r="DU61" i="1"/>
  <c r="EG61" i="1" s="1"/>
  <c r="DU41" i="1"/>
  <c r="EG41" i="1" s="1"/>
  <c r="DU98" i="1"/>
  <c r="EG98" i="1" s="1"/>
  <c r="DU142" i="1"/>
  <c r="EG142" i="1" s="1"/>
  <c r="DU97" i="1"/>
  <c r="EG97" i="1" s="1"/>
  <c r="DU11" i="1"/>
  <c r="EG11" i="1" s="1"/>
  <c r="DU92" i="1"/>
  <c r="EG92" i="1" s="1"/>
  <c r="DU50" i="1"/>
  <c r="EG50" i="1" s="1"/>
  <c r="DU117" i="1"/>
  <c r="EG117" i="1" s="1"/>
  <c r="ED141" i="1"/>
  <c r="EP141" i="1" s="1"/>
  <c r="DU62" i="1"/>
  <c r="EG62" i="1" s="1"/>
  <c r="DU25" i="1"/>
  <c r="EG25" i="1" s="1"/>
  <c r="DU9" i="1"/>
  <c r="EG9" i="1" s="1"/>
  <c r="DU88" i="1"/>
  <c r="EG88" i="1" s="1"/>
  <c r="DU74" i="1"/>
  <c r="EG74" i="1" s="1"/>
  <c r="DU28" i="1"/>
  <c r="EG28" i="1" s="1"/>
  <c r="DW70" i="1"/>
  <c r="EI70" i="1" s="1"/>
  <c r="DW60" i="1"/>
  <c r="EI60" i="1" s="1"/>
  <c r="DW61" i="1"/>
  <c r="EI61" i="1" s="1"/>
  <c r="DW132" i="1"/>
  <c r="EI132" i="1" s="1"/>
  <c r="DW12" i="1"/>
  <c r="EI12" i="1" s="1"/>
  <c r="DW51" i="1"/>
  <c r="EI51" i="1" s="1"/>
  <c r="DW18" i="1"/>
  <c r="EI18" i="1" s="1"/>
  <c r="DW33" i="1"/>
  <c r="EI33" i="1" s="1"/>
  <c r="DU112" i="1"/>
  <c r="EG112" i="1" s="1"/>
  <c r="DU31" i="1"/>
  <c r="EG31" i="1" s="1"/>
  <c r="DU127" i="1"/>
  <c r="EG127" i="1" s="1"/>
  <c r="DU129" i="1"/>
  <c r="EG129" i="1" s="1"/>
  <c r="DU118" i="1"/>
  <c r="EG118" i="1" s="1"/>
  <c r="DU143" i="1"/>
  <c r="EG143" i="1" s="1"/>
  <c r="DU87" i="1"/>
  <c r="EG87" i="1" s="1"/>
  <c r="DU12" i="1"/>
  <c r="EG12" i="1" s="1"/>
  <c r="DU69" i="1"/>
  <c r="EG69" i="1" s="1"/>
  <c r="DW72" i="1"/>
  <c r="EI72" i="1" s="1"/>
  <c r="DW29" i="1"/>
  <c r="EI29" i="1" s="1"/>
  <c r="DW11" i="1"/>
  <c r="EI11" i="1" s="1"/>
  <c r="DW30" i="1"/>
  <c r="EI30" i="1" s="1"/>
  <c r="DW74" i="1"/>
  <c r="EI74" i="1" s="1"/>
  <c r="DW78" i="1"/>
  <c r="EI78" i="1" s="1"/>
  <c r="DU104" i="1"/>
  <c r="EG104" i="1" s="1"/>
  <c r="DW71" i="1"/>
  <c r="EI71" i="1" s="1"/>
  <c r="DU85" i="1"/>
  <c r="EG85" i="1" s="1"/>
  <c r="DU43" i="1"/>
  <c r="EG43" i="1" s="1"/>
  <c r="DU35" i="1"/>
  <c r="EG35" i="1" s="1"/>
  <c r="DU94" i="1"/>
  <c r="EG94" i="1" s="1"/>
  <c r="DU53" i="1"/>
  <c r="EG53" i="1" s="1"/>
  <c r="DU33" i="1"/>
  <c r="EG33" i="1" s="1"/>
  <c r="DU44" i="1"/>
  <c r="EG44" i="1" s="1"/>
  <c r="DU13" i="1"/>
  <c r="EG13" i="1" s="1"/>
  <c r="DU90" i="1"/>
  <c r="EG90" i="1" s="1"/>
  <c r="DU81" i="1"/>
  <c r="EG81" i="1" s="1"/>
  <c r="DU116" i="1"/>
  <c r="EG116" i="1" s="1"/>
  <c r="DU15" i="1"/>
  <c r="EG15" i="1" s="1"/>
  <c r="DU71" i="1"/>
  <c r="EG71" i="1" s="1"/>
  <c r="DU103" i="1"/>
  <c r="EG103" i="1" s="1"/>
  <c r="DU27" i="1"/>
  <c r="EG27" i="1" s="1"/>
  <c r="DW14" i="1"/>
  <c r="EI14" i="1" s="1"/>
  <c r="DW83" i="1"/>
  <c r="EI83" i="1" s="1"/>
  <c r="DW8" i="1"/>
  <c r="EI8" i="1" s="1"/>
  <c r="DU32" i="1"/>
  <c r="EG32" i="1" s="1"/>
  <c r="DU38" i="1"/>
  <c r="EG38" i="1" s="1"/>
  <c r="DU93" i="1"/>
  <c r="EG93" i="1" s="1"/>
  <c r="DU17" i="1"/>
  <c r="EG17" i="1" s="1"/>
  <c r="DU77" i="1"/>
  <c r="EG77" i="1" s="1"/>
  <c r="DU67" i="1"/>
  <c r="EG67" i="1" s="1"/>
  <c r="DU75" i="1"/>
  <c r="EG75" i="1" s="1"/>
  <c r="DU58" i="1"/>
  <c r="EG58" i="1" s="1"/>
  <c r="DU18" i="1"/>
  <c r="EG18" i="1" s="1"/>
  <c r="DU113" i="1"/>
  <c r="EG113" i="1" s="1"/>
  <c r="DU19" i="1"/>
  <c r="EG19" i="1" s="1"/>
  <c r="DU36" i="1"/>
  <c r="EG36" i="1" s="1"/>
  <c r="DU7" i="1"/>
  <c r="EG7" i="1" s="1"/>
  <c r="DU42" i="1"/>
  <c r="EG42" i="1" s="1"/>
  <c r="DU72" i="1"/>
  <c r="EG72" i="1" s="1"/>
  <c r="DU119" i="1"/>
  <c r="EG119" i="1" s="1"/>
  <c r="DW15" i="1"/>
  <c r="EI15" i="1" s="1"/>
  <c r="DU49" i="1"/>
  <c r="EG49" i="1" s="1"/>
  <c r="DW56" i="1"/>
  <c r="EI56" i="1" s="1"/>
  <c r="DW62" i="1"/>
  <c r="EI62" i="1" s="1"/>
  <c r="DW99" i="1"/>
  <c r="EI99" i="1" s="1"/>
  <c r="DW69" i="1"/>
  <c r="EI69" i="1" s="1"/>
  <c r="DW31" i="1"/>
  <c r="EI31" i="1" s="1"/>
  <c r="DU73" i="1"/>
  <c r="EG73" i="1" s="1"/>
  <c r="DU51" i="1"/>
  <c r="EG51" i="1" s="1"/>
  <c r="DU79" i="1"/>
  <c r="EG79" i="1" s="1"/>
  <c r="DU110" i="1"/>
  <c r="EG110" i="1" s="1"/>
  <c r="DU54" i="1"/>
  <c r="EG54" i="1" s="1"/>
  <c r="DU63" i="1"/>
  <c r="EG63" i="1" s="1"/>
  <c r="DU109" i="1"/>
  <c r="EG109" i="1" s="1"/>
  <c r="DU5" i="1"/>
  <c r="EG5" i="1" s="1"/>
  <c r="DU52" i="1"/>
  <c r="EG52" i="1" s="1"/>
  <c r="DU6" i="1"/>
  <c r="EG6" i="1" s="1"/>
  <c r="DU37" i="1"/>
  <c r="EG37" i="1" s="1"/>
  <c r="DU55" i="1"/>
  <c r="EG55" i="1" s="1"/>
  <c r="DU26" i="1"/>
  <c r="EG26" i="1" s="1"/>
  <c r="DU130" i="1"/>
  <c r="EG130" i="1" s="1"/>
  <c r="DU121" i="1"/>
  <c r="EG121" i="1" s="1"/>
  <c r="DU124" i="1"/>
  <c r="EG124" i="1" s="1"/>
  <c r="DU131" i="1"/>
  <c r="EG131" i="1" s="1"/>
  <c r="DU132" i="1"/>
  <c r="EG132" i="1" s="1"/>
  <c r="DU89" i="1"/>
  <c r="EG89" i="1" s="1"/>
  <c r="DU96" i="1"/>
  <c r="EG96" i="1" s="1"/>
  <c r="DU48" i="1"/>
  <c r="EG48" i="1" s="1"/>
  <c r="DW28" i="1"/>
  <c r="EI28" i="1" s="1"/>
  <c r="DW32" i="1"/>
  <c r="EI32" i="1" s="1"/>
  <c r="DW106" i="1"/>
  <c r="EI106" i="1" s="1"/>
  <c r="DU23" i="1"/>
  <c r="EG23" i="1" s="1"/>
  <c r="DU20" i="1"/>
  <c r="EG20" i="1" s="1"/>
  <c r="DU105" i="1"/>
  <c r="EG105" i="1" s="1"/>
  <c r="DU29" i="1"/>
  <c r="EG29" i="1" s="1"/>
  <c r="DU57" i="1"/>
  <c r="EG57" i="1" s="1"/>
  <c r="DU34" i="1"/>
  <c r="EG34" i="1" s="1"/>
  <c r="DU24" i="1"/>
  <c r="EG24" i="1" s="1"/>
  <c r="DU70" i="1"/>
  <c r="EG70" i="1" s="1"/>
  <c r="DU114" i="1"/>
  <c r="EG114" i="1" s="1"/>
  <c r="DU128" i="1"/>
  <c r="EG128" i="1" s="1"/>
  <c r="DU122" i="1"/>
  <c r="EG122" i="1" s="1"/>
  <c r="DU141" i="1"/>
  <c r="EG141" i="1" s="1"/>
  <c r="DU144" i="1"/>
  <c r="EG144" i="1" s="1"/>
  <c r="DW113" i="1"/>
  <c r="EI113" i="1" s="1"/>
  <c r="DW17" i="1"/>
  <c r="EI17" i="1" s="1"/>
  <c r="DW77" i="1"/>
  <c r="EI77" i="1" s="1"/>
  <c r="DW57" i="1"/>
  <c r="EI57" i="1" s="1"/>
  <c r="DW66" i="1"/>
  <c r="EI66" i="1" s="1"/>
  <c r="DW37" i="1"/>
  <c r="EI37" i="1" s="1"/>
  <c r="DU46" i="1"/>
  <c r="EG46" i="1" s="1"/>
  <c r="DU76" i="1"/>
  <c r="EG76" i="1" s="1"/>
  <c r="DU66" i="1"/>
  <c r="EG66" i="1" s="1"/>
  <c r="DU106" i="1"/>
  <c r="EG106" i="1" s="1"/>
  <c r="DU99" i="1"/>
  <c r="EG99" i="1" s="1"/>
  <c r="DU107" i="1"/>
  <c r="EG107" i="1" s="1"/>
  <c r="DU101" i="1"/>
  <c r="EG101" i="1" s="1"/>
  <c r="DU30" i="1"/>
  <c r="EG30" i="1" s="1"/>
  <c r="DU8" i="1"/>
  <c r="EG8" i="1" s="1"/>
  <c r="DU68" i="1"/>
  <c r="EG68" i="1" s="1"/>
  <c r="DU86" i="1"/>
  <c r="EG86" i="1" s="1"/>
  <c r="DU56" i="1"/>
  <c r="EG56" i="1" s="1"/>
  <c r="DU39" i="1"/>
  <c r="EG39" i="1" s="1"/>
  <c r="DU84" i="1"/>
  <c r="EG84" i="1" s="1"/>
  <c r="DU14" i="1"/>
  <c r="EG14" i="1" s="1"/>
  <c r="DU45" i="1"/>
  <c r="EG45" i="1" s="1"/>
  <c r="DU22" i="1"/>
  <c r="EG22" i="1" s="1"/>
  <c r="DU126" i="1"/>
  <c r="EG126" i="1" s="1"/>
  <c r="DU123" i="1"/>
  <c r="EG123" i="1" s="1"/>
  <c r="DU125" i="1"/>
  <c r="EG125" i="1" s="1"/>
  <c r="EA93" i="1"/>
  <c r="EM93" i="1" s="1"/>
  <c r="DV97" i="1"/>
  <c r="EH97" i="1" s="1"/>
  <c r="DV99" i="1"/>
  <c r="EH99" i="1" s="1"/>
  <c r="DV102" i="1"/>
  <c r="EH102" i="1" s="1"/>
  <c r="ED61" i="1"/>
  <c r="EP61" i="1" s="1"/>
  <c r="DV43" i="1"/>
  <c r="EH43" i="1" s="1"/>
  <c r="DV90" i="1"/>
  <c r="EH90" i="1" s="1"/>
  <c r="DV67" i="1"/>
  <c r="EH67" i="1" s="1"/>
  <c r="DV105" i="1"/>
  <c r="EH105" i="1" s="1"/>
  <c r="DV22" i="1"/>
  <c r="EH22" i="1" s="1"/>
  <c r="DV25" i="1"/>
  <c r="EH25" i="1" s="1"/>
  <c r="DV27" i="1"/>
  <c r="EH27" i="1" s="1"/>
  <c r="DV33" i="1"/>
  <c r="EH33" i="1" s="1"/>
  <c r="DV81" i="1"/>
  <c r="EH81" i="1" s="1"/>
  <c r="DV26" i="1"/>
  <c r="EH26" i="1" s="1"/>
  <c r="DV50" i="1"/>
  <c r="EH50" i="1" s="1"/>
  <c r="DV7" i="1"/>
  <c r="EH7" i="1" s="1"/>
  <c r="DV64" i="1"/>
  <c r="EH64" i="1" s="1"/>
  <c r="DV42" i="1"/>
  <c r="EH42" i="1" s="1"/>
  <c r="ED70" i="1"/>
  <c r="EP70" i="1" s="1"/>
  <c r="ED87" i="1"/>
  <c r="EP87" i="1" s="1"/>
  <c r="ED92" i="1"/>
  <c r="EP92" i="1" s="1"/>
  <c r="ED102" i="1"/>
  <c r="EP102" i="1" s="1"/>
  <c r="DV82" i="1"/>
  <c r="EH82" i="1" s="1"/>
  <c r="DV36" i="1"/>
  <c r="EH36" i="1" s="1"/>
  <c r="DV109" i="1"/>
  <c r="EH109" i="1" s="1"/>
  <c r="DV88" i="1"/>
  <c r="EH88" i="1" s="1"/>
  <c r="DV18" i="1"/>
  <c r="EH18" i="1" s="1"/>
  <c r="DV52" i="1"/>
  <c r="EH52" i="1" s="1"/>
  <c r="DV70" i="1"/>
  <c r="EH70" i="1" s="1"/>
  <c r="DV49" i="1"/>
  <c r="EH49" i="1" s="1"/>
  <c r="DV59" i="1"/>
  <c r="EH59" i="1" s="1"/>
  <c r="DV86" i="1"/>
  <c r="EH86" i="1" s="1"/>
  <c r="DV21" i="1"/>
  <c r="EH21" i="1" s="1"/>
  <c r="DV13" i="1"/>
  <c r="EH13" i="1" s="1"/>
  <c r="DV58" i="1"/>
  <c r="EH58" i="1" s="1"/>
  <c r="DV98" i="1"/>
  <c r="EH98" i="1" s="1"/>
  <c r="DV32" i="1"/>
  <c r="EH32" i="1" s="1"/>
  <c r="DV111" i="1"/>
  <c r="EH111" i="1" s="1"/>
  <c r="DV66" i="1"/>
  <c r="EH66" i="1" s="1"/>
  <c r="DV107" i="1"/>
  <c r="EH107" i="1" s="1"/>
  <c r="DV96" i="1"/>
  <c r="EH96" i="1" s="1"/>
  <c r="DV83" i="1"/>
  <c r="EH83" i="1" s="1"/>
  <c r="DV65" i="1"/>
  <c r="EH65" i="1" s="1"/>
  <c r="DV29" i="1"/>
  <c r="EH29" i="1" s="1"/>
  <c r="DV60" i="1"/>
  <c r="EH60" i="1" s="1"/>
  <c r="DV10" i="1"/>
  <c r="EH10" i="1" s="1"/>
  <c r="DV16" i="1"/>
  <c r="EH16" i="1" s="1"/>
  <c r="DV101" i="1"/>
  <c r="EH101" i="1" s="1"/>
  <c r="DV112" i="1"/>
  <c r="EH112" i="1" s="1"/>
  <c r="DV30" i="1"/>
  <c r="EH30" i="1" s="1"/>
  <c r="DV39" i="1"/>
  <c r="EH39" i="1" s="1"/>
  <c r="EA39" i="1"/>
  <c r="EM39" i="1" s="1"/>
  <c r="DW67" i="1"/>
  <c r="EI67" i="1" s="1"/>
  <c r="EA78" i="1"/>
  <c r="EM78" i="1" s="1"/>
  <c r="EA52" i="1"/>
  <c r="EM52" i="1" s="1"/>
  <c r="EA90" i="1"/>
  <c r="EM90" i="1" s="1"/>
  <c r="EA74" i="1"/>
  <c r="EM74" i="1" s="1"/>
  <c r="EA25" i="1"/>
  <c r="EM25" i="1" s="1"/>
  <c r="EA55" i="1"/>
  <c r="EM55" i="1" s="1"/>
  <c r="ED109" i="1"/>
  <c r="EP109" i="1" s="1"/>
  <c r="DV142" i="1"/>
  <c r="EH142" i="1" s="1"/>
  <c r="EA77" i="1"/>
  <c r="EM77" i="1" s="1"/>
  <c r="EA88" i="1"/>
  <c r="EM88" i="1" s="1"/>
  <c r="DW126" i="1"/>
  <c r="EI126" i="1" s="1"/>
  <c r="EA141" i="1"/>
  <c r="EM141" i="1" s="1"/>
  <c r="EA23" i="1"/>
  <c r="EM23" i="1" s="1"/>
  <c r="DV38" i="1"/>
  <c r="EH38" i="1" s="1"/>
  <c r="EA27" i="1"/>
  <c r="EM27" i="1" s="1"/>
  <c r="EE124" i="1"/>
  <c r="EQ124" i="1" s="1"/>
  <c r="EA119" i="1"/>
  <c r="EM119" i="1" s="1"/>
  <c r="EA96" i="1"/>
  <c r="EM96" i="1" s="1"/>
  <c r="DV126" i="1"/>
  <c r="EH126" i="1" s="1"/>
  <c r="EA54" i="1"/>
  <c r="EM54" i="1" s="1"/>
  <c r="ED17" i="1"/>
  <c r="EP17" i="1" s="1"/>
  <c r="DV124" i="1"/>
  <c r="EH124" i="1" s="1"/>
  <c r="DV62" i="1"/>
  <c r="EH62" i="1" s="1"/>
  <c r="DV24" i="1"/>
  <c r="EH24" i="1" s="1"/>
  <c r="DV100" i="1"/>
  <c r="EH100" i="1" s="1"/>
  <c r="DV51" i="1"/>
  <c r="EH51" i="1" s="1"/>
  <c r="DV108" i="1"/>
  <c r="EH108" i="1" s="1"/>
  <c r="DV53" i="1"/>
  <c r="EH53" i="1" s="1"/>
  <c r="DV113" i="1"/>
  <c r="EH113" i="1" s="1"/>
  <c r="DV34" i="1"/>
  <c r="EH34" i="1" s="1"/>
  <c r="DV12" i="1"/>
  <c r="EH12" i="1" s="1"/>
  <c r="DV69" i="1"/>
  <c r="EH69" i="1" s="1"/>
  <c r="DV106" i="1"/>
  <c r="EH106" i="1" s="1"/>
  <c r="DV75" i="1"/>
  <c r="EH75" i="1" s="1"/>
  <c r="EE73" i="1"/>
  <c r="EQ73" i="1" s="1"/>
  <c r="EE11" i="1"/>
  <c r="EQ11" i="1" s="1"/>
  <c r="EA28" i="1"/>
  <c r="EM28" i="1" s="1"/>
  <c r="EE82" i="1"/>
  <c r="EQ82" i="1" s="1"/>
  <c r="EE78" i="1"/>
  <c r="EQ78" i="1" s="1"/>
  <c r="ED50" i="1"/>
  <c r="EP50" i="1" s="1"/>
  <c r="EA18" i="1"/>
  <c r="EM18" i="1" s="1"/>
  <c r="ED124" i="1"/>
  <c r="EP124" i="1" s="1"/>
  <c r="EA128" i="1"/>
  <c r="EM128" i="1" s="1"/>
  <c r="EA103" i="1"/>
  <c r="EM103" i="1" s="1"/>
  <c r="DV47" i="1"/>
  <c r="EH47" i="1" s="1"/>
  <c r="DV92" i="1"/>
  <c r="EH92" i="1" s="1"/>
  <c r="DV8" i="1"/>
  <c r="EH8" i="1" s="1"/>
  <c r="DV144" i="1"/>
  <c r="EH144" i="1" s="1"/>
  <c r="DV84" i="1"/>
  <c r="EH84" i="1" s="1"/>
  <c r="DV63" i="1"/>
  <c r="EH63" i="1" s="1"/>
  <c r="DV37" i="1"/>
  <c r="EH37" i="1" s="1"/>
  <c r="DV104" i="1"/>
  <c r="EH104" i="1" s="1"/>
  <c r="DV9" i="1"/>
  <c r="EH9" i="1" s="1"/>
  <c r="DV20" i="1"/>
  <c r="EH20" i="1" s="1"/>
  <c r="EE77" i="1"/>
  <c r="EQ77" i="1" s="1"/>
  <c r="EE21" i="1"/>
  <c r="EQ21" i="1" s="1"/>
  <c r="EE94" i="1"/>
  <c r="EQ94" i="1" s="1"/>
  <c r="EA86" i="1"/>
  <c r="EM86" i="1" s="1"/>
  <c r="EE114" i="1"/>
  <c r="EQ114" i="1" s="1"/>
  <c r="EE80" i="1"/>
  <c r="EQ80" i="1" s="1"/>
  <c r="ED84" i="1"/>
  <c r="EP84" i="1" s="1"/>
  <c r="EA105" i="1"/>
  <c r="EM105" i="1" s="1"/>
  <c r="DV127" i="1"/>
  <c r="EH127" i="1" s="1"/>
  <c r="DV57" i="1"/>
  <c r="EH57" i="1" s="1"/>
  <c r="DV48" i="1"/>
  <c r="EH48" i="1" s="1"/>
  <c r="DV89" i="1"/>
  <c r="EH89" i="1" s="1"/>
  <c r="DV77" i="1"/>
  <c r="EH77" i="1" s="1"/>
  <c r="DV73" i="1"/>
  <c r="EH73" i="1" s="1"/>
  <c r="DV80" i="1"/>
  <c r="EH80" i="1" s="1"/>
  <c r="DV103" i="1"/>
  <c r="EH103" i="1" s="1"/>
  <c r="DV28" i="1"/>
  <c r="EH28" i="1" s="1"/>
  <c r="DV87" i="1"/>
  <c r="EH87" i="1" s="1"/>
  <c r="EE98" i="1"/>
  <c r="EQ98" i="1" s="1"/>
  <c r="EE43" i="1"/>
  <c r="EQ43" i="1" s="1"/>
  <c r="ED53" i="1"/>
  <c r="EP53" i="1" s="1"/>
  <c r="EE7" i="1"/>
  <c r="EQ7" i="1" s="1"/>
  <c r="DV130" i="1"/>
  <c r="EH130" i="1" s="1"/>
  <c r="ED91" i="1"/>
  <c r="EP91" i="1" s="1"/>
  <c r="DV116" i="1"/>
  <c r="EH116" i="1" s="1"/>
  <c r="ED8" i="1"/>
  <c r="EP8" i="1" s="1"/>
  <c r="ED26" i="1"/>
  <c r="EP26" i="1" s="1"/>
  <c r="DV129" i="1"/>
  <c r="EH129" i="1" s="1"/>
  <c r="ED144" i="1"/>
  <c r="EP144" i="1" s="1"/>
  <c r="ED76" i="1"/>
  <c r="EP76" i="1" s="1"/>
  <c r="DV118" i="1"/>
  <c r="EH118" i="1" s="1"/>
  <c r="DV121" i="1"/>
  <c r="EH121" i="1" s="1"/>
  <c r="DV123" i="1"/>
  <c r="EH123" i="1" s="1"/>
  <c r="ED103" i="1"/>
  <c r="EP103" i="1" s="1"/>
  <c r="ED51" i="1"/>
  <c r="EP51" i="1" s="1"/>
  <c r="ED46" i="1"/>
  <c r="EP46" i="1" s="1"/>
  <c r="DV120" i="1"/>
  <c r="EH120" i="1" s="1"/>
  <c r="DV117" i="1"/>
  <c r="EH117" i="1" s="1"/>
  <c r="ED11" i="1"/>
  <c r="EP11" i="1" s="1"/>
  <c r="ED96" i="1"/>
  <c r="EP96" i="1" s="1"/>
  <c r="ED125" i="1"/>
  <c r="EP125" i="1" s="1"/>
  <c r="ED90" i="1"/>
  <c r="EP90" i="1" s="1"/>
  <c r="DV141" i="1"/>
  <c r="EH141" i="1" s="1"/>
  <c r="ED105" i="1"/>
  <c r="EP105" i="1" s="1"/>
  <c r="ED80" i="1"/>
  <c r="EP80" i="1" s="1"/>
  <c r="ED65" i="1"/>
  <c r="EP65" i="1" s="1"/>
  <c r="ED78" i="1"/>
  <c r="EP78" i="1" s="1"/>
  <c r="DV131" i="1"/>
  <c r="EH131" i="1" s="1"/>
  <c r="DV132" i="1"/>
  <c r="EH132" i="1" s="1"/>
  <c r="DW54" i="1"/>
  <c r="EI54" i="1" s="1"/>
  <c r="DW104" i="1"/>
  <c r="EI104" i="1" s="1"/>
  <c r="ED100" i="1"/>
  <c r="EP100" i="1" s="1"/>
  <c r="DW108" i="1"/>
  <c r="EI108" i="1" s="1"/>
  <c r="DW110" i="1"/>
  <c r="EI110" i="1" s="1"/>
  <c r="DW39" i="1"/>
  <c r="EI39" i="1" s="1"/>
  <c r="DW48" i="1"/>
  <c r="EI48" i="1" s="1"/>
  <c r="DV78" i="1"/>
  <c r="EH78" i="1" s="1"/>
  <c r="DW107" i="1"/>
  <c r="EI107" i="1" s="1"/>
  <c r="DW42" i="1"/>
  <c r="EI42" i="1" s="1"/>
  <c r="DV79" i="1"/>
  <c r="EH79" i="1" s="1"/>
  <c r="DV14" i="1"/>
  <c r="EH14" i="1" s="1"/>
  <c r="DV17" i="1"/>
  <c r="EH17" i="1" s="1"/>
  <c r="DV76" i="1"/>
  <c r="EH76" i="1" s="1"/>
  <c r="DV56" i="1"/>
  <c r="EH56" i="1" s="1"/>
  <c r="DV46" i="1"/>
  <c r="EH46" i="1" s="1"/>
  <c r="DV41" i="1"/>
  <c r="EH41" i="1" s="1"/>
  <c r="DV110" i="1"/>
  <c r="EH110" i="1" s="1"/>
  <c r="DV35" i="1"/>
  <c r="EH35" i="1" s="1"/>
  <c r="EA106" i="1"/>
  <c r="EM106" i="1" s="1"/>
  <c r="DV114" i="1"/>
  <c r="EH114" i="1" s="1"/>
  <c r="DV91" i="1"/>
  <c r="EH91" i="1" s="1"/>
  <c r="DV44" i="1"/>
  <c r="EH44" i="1" s="1"/>
  <c r="DV85" i="1"/>
  <c r="EH85" i="1" s="1"/>
  <c r="EA37" i="1"/>
  <c r="EM37" i="1" s="1"/>
  <c r="EE8" i="1"/>
  <c r="EQ8" i="1" s="1"/>
  <c r="EE33" i="1"/>
  <c r="EQ33" i="1" s="1"/>
  <c r="EE75" i="1"/>
  <c r="EQ75" i="1" s="1"/>
  <c r="EE50" i="1"/>
  <c r="EQ50" i="1" s="1"/>
  <c r="EE10" i="1"/>
  <c r="EQ10" i="1" s="1"/>
  <c r="EE90" i="1"/>
  <c r="EQ90" i="1" s="1"/>
  <c r="EE52" i="1"/>
  <c r="EQ52" i="1" s="1"/>
  <c r="EE39" i="1"/>
  <c r="EQ39" i="1" s="1"/>
  <c r="EE5" i="1"/>
  <c r="EQ5" i="1" s="1"/>
  <c r="EE108" i="1"/>
  <c r="EQ108" i="1" s="1"/>
  <c r="EE27" i="1"/>
  <c r="EQ27" i="1" s="1"/>
  <c r="EA45" i="1"/>
  <c r="EM45" i="1" s="1"/>
  <c r="ED85" i="1"/>
  <c r="EP85" i="1" s="1"/>
  <c r="EA94" i="1"/>
  <c r="EM94" i="1" s="1"/>
  <c r="ED83" i="1"/>
  <c r="EP83" i="1" s="1"/>
  <c r="EA43" i="1"/>
  <c r="EM43" i="1" s="1"/>
  <c r="EA38" i="1"/>
  <c r="EM38" i="1" s="1"/>
  <c r="DV122" i="1"/>
  <c r="EH122" i="1" s="1"/>
  <c r="DV119" i="1"/>
  <c r="EH119" i="1" s="1"/>
  <c r="ED121" i="1"/>
  <c r="EP121" i="1" s="1"/>
  <c r="EE32" i="1"/>
  <c r="EQ32" i="1" s="1"/>
  <c r="ED58" i="1"/>
  <c r="EP58" i="1" s="1"/>
  <c r="EE24" i="1"/>
  <c r="EQ24" i="1" s="1"/>
  <c r="DW45" i="1"/>
  <c r="EI45" i="1" s="1"/>
  <c r="DW9" i="1"/>
  <c r="EI9" i="1" s="1"/>
  <c r="DW25" i="1"/>
  <c r="EI25" i="1" s="1"/>
  <c r="DV72" i="1"/>
  <c r="EH72" i="1" s="1"/>
  <c r="DW75" i="1"/>
  <c r="EI75" i="1" s="1"/>
  <c r="DV15" i="1"/>
  <c r="EH15" i="1" s="1"/>
  <c r="DW112" i="1"/>
  <c r="EI112" i="1" s="1"/>
  <c r="DV45" i="1"/>
  <c r="EH45" i="1" s="1"/>
  <c r="DV23" i="1"/>
  <c r="EH23" i="1" s="1"/>
  <c r="DV93" i="1"/>
  <c r="EH93" i="1" s="1"/>
  <c r="DV55" i="1"/>
  <c r="EH55" i="1" s="1"/>
  <c r="DV61" i="1"/>
  <c r="EH61" i="1" s="1"/>
  <c r="DV31" i="1"/>
  <c r="EH31" i="1" s="1"/>
  <c r="DV6" i="1"/>
  <c r="EH6" i="1" s="1"/>
  <c r="DV74" i="1"/>
  <c r="EH74" i="1" s="1"/>
  <c r="DV40" i="1"/>
  <c r="EH40" i="1" s="1"/>
  <c r="EA47" i="1"/>
  <c r="EM47" i="1" s="1"/>
  <c r="DV94" i="1"/>
  <c r="EH94" i="1" s="1"/>
  <c r="DV71" i="1"/>
  <c r="EH71" i="1" s="1"/>
  <c r="DV5" i="1"/>
  <c r="EH5" i="1" s="1"/>
  <c r="EE55" i="1"/>
  <c r="EQ55" i="1" s="1"/>
  <c r="EE70" i="1"/>
  <c r="EQ70" i="1" s="1"/>
  <c r="EA109" i="1"/>
  <c r="EM109" i="1" s="1"/>
  <c r="EE67" i="1"/>
  <c r="EQ67" i="1" s="1"/>
  <c r="EE144" i="1"/>
  <c r="EQ144" i="1" s="1"/>
  <c r="EE101" i="1"/>
  <c r="EQ101" i="1" s="1"/>
  <c r="EE81" i="1"/>
  <c r="EQ81" i="1" s="1"/>
  <c r="EE13" i="1"/>
  <c r="EQ13" i="1" s="1"/>
  <c r="EE25" i="1"/>
  <c r="EQ25" i="1" s="1"/>
  <c r="EE18" i="1"/>
  <c r="EQ18" i="1" s="1"/>
  <c r="EE31" i="1"/>
  <c r="EQ31" i="1" s="1"/>
  <c r="EE59" i="1"/>
  <c r="EQ59" i="1" s="1"/>
  <c r="EA60" i="1"/>
  <c r="EM60" i="1" s="1"/>
  <c r="EA8" i="1"/>
  <c r="EM8" i="1" s="1"/>
  <c r="EE66" i="1"/>
  <c r="EQ66" i="1" s="1"/>
  <c r="EA30" i="1"/>
  <c r="EM30" i="1" s="1"/>
  <c r="EA9" i="1"/>
  <c r="EM9" i="1" s="1"/>
  <c r="ED5" i="1"/>
  <c r="EP5" i="1" s="1"/>
  <c r="EA32" i="1"/>
  <c r="EM32" i="1" s="1"/>
  <c r="ED19" i="1"/>
  <c r="EP19" i="1" s="1"/>
  <c r="ED120" i="1"/>
  <c r="EP120" i="1" s="1"/>
  <c r="DV128" i="1"/>
  <c r="EH128" i="1" s="1"/>
  <c r="DV125" i="1"/>
  <c r="EH125" i="1" s="1"/>
  <c r="EE118" i="1"/>
  <c r="EQ118" i="1" s="1"/>
  <c r="ED116" i="1"/>
  <c r="EP116" i="1" s="1"/>
  <c r="DW105" i="1"/>
  <c r="EI105" i="1" s="1"/>
  <c r="DW144" i="1"/>
  <c r="EI144" i="1" s="1"/>
  <c r="DW100" i="1"/>
  <c r="EI100" i="1" s="1"/>
  <c r="DW103" i="1"/>
  <c r="EI103" i="1" s="1"/>
  <c r="DW40" i="1"/>
  <c r="EI40" i="1" s="1"/>
  <c r="DW109" i="1"/>
  <c r="EI109" i="1" s="1"/>
  <c r="DW55" i="1"/>
  <c r="EI55" i="1" s="1"/>
  <c r="DW7" i="1"/>
  <c r="EI7" i="1" s="1"/>
  <c r="DW46" i="1"/>
  <c r="EI46" i="1" s="1"/>
  <c r="ED44" i="1"/>
  <c r="EP44" i="1" s="1"/>
  <c r="DW36" i="1"/>
  <c r="EI36" i="1" s="1"/>
  <c r="ED69" i="1"/>
  <c r="EP69" i="1" s="1"/>
  <c r="ED20" i="1"/>
  <c r="EP20" i="1" s="1"/>
  <c r="ED25" i="1"/>
  <c r="EP25" i="1" s="1"/>
  <c r="ED28" i="1"/>
  <c r="EP28" i="1" s="1"/>
  <c r="ED36" i="1"/>
  <c r="EP36" i="1" s="1"/>
  <c r="ED54" i="1"/>
  <c r="EP54" i="1" s="1"/>
  <c r="ED56" i="1"/>
  <c r="EP56" i="1" s="1"/>
  <c r="ED30" i="1"/>
  <c r="EP30" i="1" s="1"/>
  <c r="ED114" i="1"/>
  <c r="EP114" i="1" s="1"/>
  <c r="ED62" i="1"/>
  <c r="EP62" i="1" s="1"/>
  <c r="ED6" i="1"/>
  <c r="EP6" i="1" s="1"/>
  <c r="ED59" i="1"/>
  <c r="EP59" i="1" s="1"/>
  <c r="ED129" i="1"/>
  <c r="EP129" i="1" s="1"/>
  <c r="DW143" i="1"/>
  <c r="EI143" i="1" s="1"/>
  <c r="DW102" i="1"/>
  <c r="EI102" i="1" s="1"/>
  <c r="DW20" i="1"/>
  <c r="EI20" i="1" s="1"/>
  <c r="DW80" i="1"/>
  <c r="EI80" i="1" s="1"/>
  <c r="DW35" i="1"/>
  <c r="EI35" i="1" s="1"/>
  <c r="DW10" i="1"/>
  <c r="EI10" i="1" s="1"/>
  <c r="DW92" i="1"/>
  <c r="EI92" i="1" s="1"/>
  <c r="DW97" i="1"/>
  <c r="EI97" i="1" s="1"/>
  <c r="DW16" i="1"/>
  <c r="EI16" i="1" s="1"/>
  <c r="DW88" i="1"/>
  <c r="EI88" i="1" s="1"/>
  <c r="DW50" i="1"/>
  <c r="EI50" i="1" s="1"/>
  <c r="DW73" i="1"/>
  <c r="EI73" i="1" s="1"/>
  <c r="ED37" i="1"/>
  <c r="EP37" i="1" s="1"/>
  <c r="DW90" i="1"/>
  <c r="EI90" i="1" s="1"/>
  <c r="ED18" i="1"/>
  <c r="EP18" i="1" s="1"/>
  <c r="ED73" i="1"/>
  <c r="EP73" i="1" s="1"/>
  <c r="ED67" i="1"/>
  <c r="EP67" i="1" s="1"/>
  <c r="ED101" i="1"/>
  <c r="EP101" i="1" s="1"/>
  <c r="ED95" i="1"/>
  <c r="EP95" i="1" s="1"/>
  <c r="ED38" i="1"/>
  <c r="EP38" i="1" s="1"/>
  <c r="ED34" i="1"/>
  <c r="EP34" i="1" s="1"/>
  <c r="ED31" i="1"/>
  <c r="EP31" i="1" s="1"/>
  <c r="ED57" i="1"/>
  <c r="EP57" i="1" s="1"/>
  <c r="ED74" i="1"/>
  <c r="EP74" i="1" s="1"/>
  <c r="DW121" i="1"/>
  <c r="EI121" i="1" s="1"/>
  <c r="DW19" i="1"/>
  <c r="EI19" i="1" s="1"/>
  <c r="DW84" i="1"/>
  <c r="EI84" i="1" s="1"/>
  <c r="DW82" i="1"/>
  <c r="EI82" i="1" s="1"/>
  <c r="DW89" i="1"/>
  <c r="EI89" i="1" s="1"/>
  <c r="DW87" i="1"/>
  <c r="EI87" i="1" s="1"/>
  <c r="DW101" i="1"/>
  <c r="EI101" i="1" s="1"/>
  <c r="DW13" i="1"/>
  <c r="EI13" i="1" s="1"/>
  <c r="ED49" i="1"/>
  <c r="EP49" i="1" s="1"/>
  <c r="DW65" i="1"/>
  <c r="EI65" i="1" s="1"/>
  <c r="ED42" i="1"/>
  <c r="EP42" i="1" s="1"/>
  <c r="ED23" i="1"/>
  <c r="EP23" i="1" s="1"/>
  <c r="ED33" i="1"/>
  <c r="EP33" i="1" s="1"/>
  <c r="ED115" i="1"/>
  <c r="EP115" i="1" s="1"/>
  <c r="ED68" i="1"/>
  <c r="EP68" i="1" s="1"/>
  <c r="ED112" i="1"/>
  <c r="EP112" i="1" s="1"/>
  <c r="ED81" i="1"/>
  <c r="EP81" i="1" s="1"/>
  <c r="ED89" i="1"/>
  <c r="EP89" i="1" s="1"/>
  <c r="ED55" i="1"/>
  <c r="EP55" i="1" s="1"/>
  <c r="ED12" i="1"/>
  <c r="EP12" i="1" s="1"/>
  <c r="ED39" i="1"/>
  <c r="EP39" i="1" s="1"/>
  <c r="ED32" i="1"/>
  <c r="EP32" i="1" s="1"/>
  <c r="ED79" i="1"/>
  <c r="EP79" i="1" s="1"/>
  <c r="ED22" i="1"/>
  <c r="EP22" i="1" s="1"/>
  <c r="ED130" i="1"/>
  <c r="EP130" i="1" s="1"/>
  <c r="ED119" i="1"/>
  <c r="EP119" i="1" s="1"/>
  <c r="DW6" i="1"/>
  <c r="EI6" i="1" s="1"/>
  <c r="DW44" i="1"/>
  <c r="EI44" i="1" s="1"/>
  <c r="DW96" i="1"/>
  <c r="EI96" i="1" s="1"/>
  <c r="DW23" i="1"/>
  <c r="EI23" i="1" s="1"/>
  <c r="DW27" i="1"/>
  <c r="EI27" i="1" s="1"/>
  <c r="DW85" i="1"/>
  <c r="EI85" i="1" s="1"/>
  <c r="DW49" i="1"/>
  <c r="EI49" i="1" s="1"/>
  <c r="DW68" i="1"/>
  <c r="EI68" i="1" s="1"/>
  <c r="DW52" i="1"/>
  <c r="EI52" i="1" s="1"/>
  <c r="ED88" i="1"/>
  <c r="EP88" i="1" s="1"/>
  <c r="ED24" i="1"/>
  <c r="EP24" i="1" s="1"/>
  <c r="ED52" i="1"/>
  <c r="EP52" i="1" s="1"/>
  <c r="ED14" i="1"/>
  <c r="EP14" i="1" s="1"/>
  <c r="ED43" i="1"/>
  <c r="EP43" i="1" s="1"/>
  <c r="ED77" i="1"/>
  <c r="EP77" i="1" s="1"/>
  <c r="ED94" i="1"/>
  <c r="EP94" i="1" s="1"/>
  <c r="ED66" i="1"/>
  <c r="EP66" i="1" s="1"/>
  <c r="ED72" i="1"/>
  <c r="EP72" i="1" s="1"/>
  <c r="ED48" i="1"/>
  <c r="EP48" i="1" s="1"/>
  <c r="ED64" i="1"/>
  <c r="EP64" i="1" s="1"/>
  <c r="ED97" i="1"/>
  <c r="EP97" i="1" s="1"/>
  <c r="ED9" i="1"/>
  <c r="EP9" i="1" s="1"/>
  <c r="DW125" i="1"/>
  <c r="EI125" i="1" s="1"/>
  <c r="ED131" i="1"/>
  <c r="EP131" i="1" s="1"/>
  <c r="DW43" i="1"/>
  <c r="EI43" i="1" s="1"/>
  <c r="DW76" i="1"/>
  <c r="EI76" i="1" s="1"/>
  <c r="DW41" i="1"/>
  <c r="EI41" i="1" s="1"/>
  <c r="DW81" i="1"/>
  <c r="EI81" i="1" s="1"/>
  <c r="DW91" i="1"/>
  <c r="EI91" i="1" s="1"/>
  <c r="DW64" i="1"/>
  <c r="EI64" i="1" s="1"/>
  <c r="DW98" i="1"/>
  <c r="EI98" i="1" s="1"/>
  <c r="ED75" i="1"/>
  <c r="EP75" i="1" s="1"/>
  <c r="DW59" i="1"/>
  <c r="EI59" i="1" s="1"/>
  <c r="DW63" i="1"/>
  <c r="EI63" i="1" s="1"/>
  <c r="ED82" i="1"/>
  <c r="EP82" i="1" s="1"/>
  <c r="ED29" i="1"/>
  <c r="EP29" i="1" s="1"/>
  <c r="ED47" i="1"/>
  <c r="EP47" i="1" s="1"/>
  <c r="ED13" i="1"/>
  <c r="EP13" i="1" s="1"/>
  <c r="ED98" i="1"/>
  <c r="EP98" i="1" s="1"/>
  <c r="ED108" i="1"/>
  <c r="EP108" i="1" s="1"/>
  <c r="ED7" i="1"/>
  <c r="EP7" i="1" s="1"/>
  <c r="ED106" i="1"/>
  <c r="EP106" i="1" s="1"/>
  <c r="ED40" i="1"/>
  <c r="EP40" i="1" s="1"/>
  <c r="ED122" i="1"/>
  <c r="EP122" i="1" s="1"/>
  <c r="ED123" i="1"/>
  <c r="EP123" i="1" s="1"/>
  <c r="DW128" i="1"/>
  <c r="EI128" i="1" s="1"/>
  <c r="ED128" i="1"/>
  <c r="EP128" i="1" s="1"/>
  <c r="DW111" i="1"/>
  <c r="EI111" i="1" s="1"/>
  <c r="DW5" i="1"/>
  <c r="EI5" i="1" s="1"/>
  <c r="DW86" i="1"/>
  <c r="EI86" i="1" s="1"/>
  <c r="DW22" i="1"/>
  <c r="EI22" i="1" s="1"/>
  <c r="DW93" i="1"/>
  <c r="EI93" i="1" s="1"/>
  <c r="DW95" i="1"/>
  <c r="EI95" i="1" s="1"/>
  <c r="ED16" i="1"/>
  <c r="EP16" i="1" s="1"/>
  <c r="DW34" i="1"/>
  <c r="EI34" i="1" s="1"/>
  <c r="DW24" i="1"/>
  <c r="EI24" i="1" s="1"/>
  <c r="DW114" i="1"/>
  <c r="EI114" i="1" s="1"/>
  <c r="ED99" i="1"/>
  <c r="EP99" i="1" s="1"/>
  <c r="ED107" i="1"/>
  <c r="EP107" i="1" s="1"/>
  <c r="ED110" i="1"/>
  <c r="EP110" i="1" s="1"/>
  <c r="ED35" i="1"/>
  <c r="EP35" i="1" s="1"/>
  <c r="ED21" i="1"/>
  <c r="EP21" i="1" s="1"/>
  <c r="ED45" i="1"/>
  <c r="EP45" i="1" s="1"/>
  <c r="ED27" i="1"/>
  <c r="EP27" i="1" s="1"/>
  <c r="ED63" i="1"/>
  <c r="EP63" i="1" s="1"/>
  <c r="ED93" i="1"/>
  <c r="EP93" i="1" s="1"/>
  <c r="ED60" i="1"/>
  <c r="EP60" i="1" s="1"/>
  <c r="ED86" i="1"/>
  <c r="EP86" i="1" s="1"/>
  <c r="ED41" i="1"/>
  <c r="EP41" i="1" s="1"/>
  <c r="ED117" i="1"/>
  <c r="EP117" i="1" s="1"/>
  <c r="DW116" i="1"/>
  <c r="EI116" i="1" s="1"/>
  <c r="EC90" i="1"/>
  <c r="EO90" i="1" s="1"/>
  <c r="ED104" i="1"/>
  <c r="EP104" i="1" s="1"/>
  <c r="ED118" i="1"/>
  <c r="EP118" i="1" s="1"/>
  <c r="ED127" i="1"/>
  <c r="EP127" i="1" s="1"/>
  <c r="ED126" i="1"/>
  <c r="EP126" i="1" s="1"/>
  <c r="DY50" i="1"/>
  <c r="EK50" i="1" s="1"/>
  <c r="DY47" i="1"/>
  <c r="EK47" i="1" s="1"/>
  <c r="DY112" i="1"/>
  <c r="EK112" i="1" s="1"/>
  <c r="DY67" i="1"/>
  <c r="EK67" i="1" s="1"/>
  <c r="EA144" i="1"/>
  <c r="EM144" i="1" s="1"/>
  <c r="EA59" i="1"/>
  <c r="EM59" i="1" s="1"/>
  <c r="EA80" i="1"/>
  <c r="EM80" i="1" s="1"/>
  <c r="EA11" i="1"/>
  <c r="EM11" i="1" s="1"/>
  <c r="EA71" i="1"/>
  <c r="EM71" i="1" s="1"/>
  <c r="EE92" i="1"/>
  <c r="EQ92" i="1" s="1"/>
  <c r="EA91" i="1"/>
  <c r="EM91" i="1" s="1"/>
  <c r="EA99" i="1"/>
  <c r="EM99" i="1" s="1"/>
  <c r="EA107" i="1"/>
  <c r="EM107" i="1" s="1"/>
  <c r="EA16" i="1"/>
  <c r="EM16" i="1" s="1"/>
  <c r="EA48" i="1"/>
  <c r="EM48" i="1" s="1"/>
  <c r="EE120" i="1"/>
  <c r="EQ120" i="1" s="1"/>
  <c r="EA130" i="1"/>
  <c r="EM130" i="1" s="1"/>
  <c r="EE125" i="1"/>
  <c r="EQ125" i="1" s="1"/>
  <c r="EA124" i="1"/>
  <c r="EM124" i="1" s="1"/>
  <c r="EA126" i="1"/>
  <c r="EM126" i="1" s="1"/>
  <c r="EA113" i="1"/>
  <c r="EM113" i="1" s="1"/>
  <c r="EA21" i="1"/>
  <c r="EM21" i="1" s="1"/>
  <c r="EA24" i="1"/>
  <c r="EM24" i="1" s="1"/>
  <c r="EA19" i="1"/>
  <c r="EM19" i="1" s="1"/>
  <c r="EA29" i="1"/>
  <c r="EM29" i="1" s="1"/>
  <c r="EE46" i="1"/>
  <c r="EQ46" i="1" s="1"/>
  <c r="EA53" i="1"/>
  <c r="EM53" i="1" s="1"/>
  <c r="EA114" i="1"/>
  <c r="EM114" i="1" s="1"/>
  <c r="EA44" i="1"/>
  <c r="EM44" i="1" s="1"/>
  <c r="EA50" i="1"/>
  <c r="EM50" i="1" s="1"/>
  <c r="EA92" i="1"/>
  <c r="EM92" i="1" s="1"/>
  <c r="EA79" i="1"/>
  <c r="EM79" i="1" s="1"/>
  <c r="EA64" i="1"/>
  <c r="EM64" i="1" s="1"/>
  <c r="EA98" i="1"/>
  <c r="EM98" i="1" s="1"/>
  <c r="EA116" i="1"/>
  <c r="EM116" i="1" s="1"/>
  <c r="EA46" i="1"/>
  <c r="EM46" i="1" s="1"/>
  <c r="EA123" i="1"/>
  <c r="EM123" i="1" s="1"/>
  <c r="EA81" i="1"/>
  <c r="EM81" i="1" s="1"/>
  <c r="EA70" i="1"/>
  <c r="EM70" i="1" s="1"/>
  <c r="EA95" i="1"/>
  <c r="EM95" i="1" s="1"/>
  <c r="EA65" i="1"/>
  <c r="EM65" i="1" s="1"/>
  <c r="EE37" i="1"/>
  <c r="EQ37" i="1" s="1"/>
  <c r="EA87" i="1"/>
  <c r="EM87" i="1" s="1"/>
  <c r="EA84" i="1"/>
  <c r="EM84" i="1" s="1"/>
  <c r="EA51" i="1"/>
  <c r="EM51" i="1" s="1"/>
  <c r="EA131" i="1"/>
  <c r="EM131" i="1" s="1"/>
  <c r="EA122" i="1"/>
  <c r="EM122" i="1" s="1"/>
  <c r="EA127" i="1"/>
  <c r="EM127" i="1" s="1"/>
  <c r="EA58" i="1"/>
  <c r="EM58" i="1" s="1"/>
  <c r="EA17" i="1"/>
  <c r="EM17" i="1" s="1"/>
  <c r="EA112" i="1"/>
  <c r="EM112" i="1" s="1"/>
  <c r="EA111" i="1"/>
  <c r="EM111" i="1" s="1"/>
  <c r="EA41" i="1"/>
  <c r="EM41" i="1" s="1"/>
  <c r="EA35" i="1"/>
  <c r="EM35" i="1" s="1"/>
  <c r="EA72" i="1"/>
  <c r="EM72" i="1" s="1"/>
  <c r="EA102" i="1"/>
  <c r="EM102" i="1" s="1"/>
  <c r="EA62" i="1"/>
  <c r="EM62" i="1" s="1"/>
  <c r="EA33" i="1"/>
  <c r="EM33" i="1" s="1"/>
  <c r="EA31" i="1"/>
  <c r="EM31" i="1" s="1"/>
  <c r="EA97" i="1"/>
  <c r="EM97" i="1" s="1"/>
  <c r="EE130" i="1"/>
  <c r="EQ130" i="1" s="1"/>
  <c r="EA121" i="1"/>
  <c r="EM121" i="1" s="1"/>
  <c r="EA142" i="1"/>
  <c r="EM142" i="1" s="1"/>
  <c r="EA14" i="1"/>
  <c r="EM14" i="1" s="1"/>
  <c r="EA76" i="1"/>
  <c r="EM76" i="1" s="1"/>
  <c r="EA69" i="1"/>
  <c r="EM69" i="1" s="1"/>
  <c r="EA26" i="1"/>
  <c r="EM26" i="1" s="1"/>
  <c r="EA101" i="1"/>
  <c r="EM101" i="1" s="1"/>
  <c r="EA73" i="1"/>
  <c r="EM73" i="1" s="1"/>
  <c r="EA40" i="1"/>
  <c r="EM40" i="1" s="1"/>
  <c r="EA36" i="1"/>
  <c r="EM36" i="1" s="1"/>
  <c r="EA125" i="1"/>
  <c r="EM125" i="1" s="1"/>
  <c r="EA129" i="1"/>
  <c r="EM129" i="1" s="1"/>
  <c r="EA120" i="1"/>
  <c r="EM120" i="1" s="1"/>
  <c r="EA6" i="1"/>
  <c r="EM6" i="1" s="1"/>
  <c r="EA100" i="1"/>
  <c r="EM100" i="1" s="1"/>
  <c r="EA110" i="1"/>
  <c r="EM110" i="1" s="1"/>
  <c r="EA63" i="1"/>
  <c r="EM63" i="1" s="1"/>
  <c r="EA75" i="1"/>
  <c r="EM75" i="1" s="1"/>
  <c r="EA13" i="1"/>
  <c r="EM13" i="1" s="1"/>
  <c r="EA5" i="1"/>
  <c r="EM5" i="1" s="1"/>
  <c r="EA83" i="1"/>
  <c r="EM83" i="1" s="1"/>
  <c r="EA89" i="1"/>
  <c r="EM89" i="1" s="1"/>
  <c r="EA104" i="1"/>
  <c r="EM104" i="1" s="1"/>
  <c r="EA34" i="1"/>
  <c r="EM34" i="1" s="1"/>
  <c r="EE123" i="1"/>
  <c r="EQ123" i="1" s="1"/>
  <c r="EA117" i="1"/>
  <c r="EM117" i="1" s="1"/>
  <c r="EA118" i="1"/>
  <c r="EM118" i="1" s="1"/>
  <c r="DW123" i="1"/>
  <c r="EI123" i="1" s="1"/>
  <c r="ED113" i="1"/>
  <c r="EP113" i="1" s="1"/>
  <c r="ED10" i="1"/>
  <c r="EP10" i="1" s="1"/>
  <c r="ED143" i="1"/>
  <c r="EP143" i="1" s="1"/>
  <c r="EA132" i="1"/>
  <c r="EM132" i="1" s="1"/>
  <c r="EA143" i="1"/>
  <c r="EM143" i="1" s="1"/>
  <c r="ED142" i="1"/>
  <c r="EP142" i="1" s="1"/>
  <c r="EE132" i="1"/>
  <c r="EQ132" i="1" s="1"/>
  <c r="ED132" i="1"/>
  <c r="EP132" i="1" s="1"/>
  <c r="DW129" i="1"/>
  <c r="EI129" i="1" s="1"/>
  <c r="DW131" i="1"/>
  <c r="EI131" i="1" s="1"/>
  <c r="DW142" i="1"/>
  <c r="EI142" i="1" s="1"/>
  <c r="DW120" i="1"/>
  <c r="EI120" i="1" s="1"/>
  <c r="DW118" i="1"/>
  <c r="EI118" i="1" s="1"/>
  <c r="DW117" i="1"/>
  <c r="EI117" i="1" s="1"/>
  <c r="DW130" i="1"/>
  <c r="EI130" i="1" s="1"/>
  <c r="DW127" i="1"/>
  <c r="EI127" i="1" s="1"/>
  <c r="DW124" i="1"/>
  <c r="EI124" i="1" s="1"/>
  <c r="DW122" i="1"/>
  <c r="EI122" i="1" s="1"/>
  <c r="DW119" i="1"/>
  <c r="EI119" i="1" s="1"/>
  <c r="DW141" i="1"/>
  <c r="EI141" i="1" s="1"/>
  <c r="EE119" i="1"/>
  <c r="EQ119" i="1" s="1"/>
  <c r="EE122" i="1"/>
  <c r="EQ122" i="1" s="1"/>
  <c r="EE116" i="1"/>
  <c r="EQ116" i="1" s="1"/>
  <c r="EE121" i="1"/>
  <c r="EQ121" i="1" s="1"/>
  <c r="EE126" i="1"/>
  <c r="EQ126" i="1" s="1"/>
  <c r="EE131" i="1"/>
  <c r="EQ131" i="1" s="1"/>
  <c r="EE127" i="1"/>
  <c r="EQ127" i="1" s="1"/>
  <c r="EE128" i="1"/>
  <c r="EQ128" i="1" s="1"/>
  <c r="EE129" i="1"/>
  <c r="EQ129" i="1" s="1"/>
  <c r="EE117" i="1"/>
  <c r="EQ117" i="1" s="1"/>
  <c r="EE141" i="1"/>
  <c r="EQ141" i="1" s="1"/>
  <c r="EE142" i="1"/>
  <c r="EQ142" i="1" s="1"/>
  <c r="EE143" i="1"/>
  <c r="EQ143" i="1" s="1"/>
  <c r="EC12" i="1"/>
  <c r="EO12" i="1" s="1"/>
  <c r="EC115" i="1"/>
  <c r="EO115" i="1" s="1"/>
  <c r="EC100" i="1"/>
  <c r="EO100" i="1" s="1"/>
  <c r="EC24" i="1"/>
  <c r="EO24" i="1" s="1"/>
  <c r="EC38" i="1"/>
  <c r="EO38" i="1" s="1"/>
  <c r="EC42" i="1"/>
  <c r="EO42" i="1" s="1"/>
  <c r="EC112" i="1"/>
  <c r="EO112" i="1" s="1"/>
  <c r="EC105" i="1"/>
  <c r="EO105" i="1" s="1"/>
  <c r="EC113" i="1"/>
  <c r="EO113" i="1" s="1"/>
  <c r="EC8" i="1"/>
  <c r="EO8" i="1" s="1"/>
  <c r="EC23" i="1"/>
  <c r="EO23" i="1" s="1"/>
  <c r="EC91" i="1"/>
  <c r="EO91" i="1" s="1"/>
  <c r="EC80" i="1"/>
  <c r="EO80" i="1" s="1"/>
  <c r="EC104" i="1"/>
  <c r="EO104" i="1" s="1"/>
  <c r="DZ110" i="1"/>
  <c r="EL110" i="1" s="1"/>
  <c r="DZ106" i="1"/>
  <c r="EL106" i="1" s="1"/>
  <c r="DZ15" i="1"/>
  <c r="EL15" i="1" s="1"/>
  <c r="DZ88" i="1"/>
  <c r="EL88" i="1" s="1"/>
  <c r="DZ68" i="1"/>
  <c r="EL68" i="1" s="1"/>
  <c r="DZ144" i="1"/>
  <c r="EL144" i="1" s="1"/>
  <c r="DZ30" i="1"/>
  <c r="EL30" i="1" s="1"/>
  <c r="DZ108" i="1"/>
  <c r="EL108" i="1" s="1"/>
  <c r="DZ22" i="1"/>
  <c r="EL22" i="1" s="1"/>
  <c r="DZ28" i="1"/>
  <c r="EL28" i="1" s="1"/>
  <c r="DZ37" i="1"/>
  <c r="EL37" i="1" s="1"/>
  <c r="DZ27" i="1"/>
  <c r="EL27" i="1" s="1"/>
  <c r="DZ56" i="1"/>
  <c r="EL56" i="1" s="1"/>
  <c r="EC98" i="1"/>
  <c r="EO98" i="1" s="1"/>
  <c r="DZ33" i="1"/>
  <c r="EL33" i="1" s="1"/>
  <c r="DZ54" i="1"/>
  <c r="EL54" i="1" s="1"/>
  <c r="EC31" i="1"/>
  <c r="EO31" i="1" s="1"/>
  <c r="EC95" i="1"/>
  <c r="EO95" i="1" s="1"/>
  <c r="EC36" i="1"/>
  <c r="EO36" i="1" s="1"/>
  <c r="EC102" i="1"/>
  <c r="EO102" i="1" s="1"/>
  <c r="EC59" i="1"/>
  <c r="EO59" i="1" s="1"/>
  <c r="EC92" i="1"/>
  <c r="EO92" i="1" s="1"/>
  <c r="EC6" i="1"/>
  <c r="EO6" i="1" s="1"/>
  <c r="EC10" i="1"/>
  <c r="EO10" i="1" s="1"/>
  <c r="EC50" i="1"/>
  <c r="EO50" i="1" s="1"/>
  <c r="EC17" i="1"/>
  <c r="EO17" i="1" s="1"/>
  <c r="EC73" i="1"/>
  <c r="EO73" i="1" s="1"/>
  <c r="EC28" i="1"/>
  <c r="EO28" i="1" s="1"/>
  <c r="DZ91" i="1"/>
  <c r="EL91" i="1" s="1"/>
  <c r="EC26" i="1"/>
  <c r="EO26" i="1" s="1"/>
  <c r="EC34" i="1"/>
  <c r="EO34" i="1" s="1"/>
  <c r="EC97" i="1"/>
  <c r="EO97" i="1" s="1"/>
  <c r="EC61" i="1"/>
  <c r="EO61" i="1" s="1"/>
  <c r="DZ16" i="1"/>
  <c r="EL16" i="1" s="1"/>
  <c r="DZ100" i="1"/>
  <c r="EL100" i="1" s="1"/>
  <c r="EC75" i="1"/>
  <c r="EO75" i="1" s="1"/>
  <c r="EC108" i="1"/>
  <c r="EO108" i="1" s="1"/>
  <c r="EC60" i="1"/>
  <c r="EO60" i="1" s="1"/>
  <c r="EC52" i="1"/>
  <c r="EO52" i="1" s="1"/>
  <c r="EC71" i="1"/>
  <c r="EO71" i="1" s="1"/>
  <c r="EC51" i="1"/>
  <c r="EO51" i="1" s="1"/>
  <c r="DZ92" i="1"/>
  <c r="EL92" i="1" s="1"/>
  <c r="DZ75" i="1"/>
  <c r="EL75" i="1" s="1"/>
  <c r="DZ114" i="1"/>
  <c r="EL114" i="1" s="1"/>
  <c r="EC88" i="1"/>
  <c r="EO88" i="1" s="1"/>
  <c r="EC111" i="1"/>
  <c r="EO111" i="1" s="1"/>
  <c r="EC35" i="1"/>
  <c r="EO35" i="1" s="1"/>
  <c r="EC87" i="1"/>
  <c r="EO87" i="1" s="1"/>
  <c r="EC33" i="1"/>
  <c r="EO33" i="1" s="1"/>
  <c r="EC5" i="1"/>
  <c r="EO5" i="1" s="1"/>
  <c r="EC65" i="1"/>
  <c r="EO65" i="1" s="1"/>
  <c r="EC47" i="1"/>
  <c r="EO47" i="1" s="1"/>
  <c r="EC89" i="1"/>
  <c r="EO89" i="1" s="1"/>
  <c r="EF94" i="1"/>
  <c r="ER94" i="1" s="1"/>
  <c r="EF75" i="1"/>
  <c r="ER75" i="1" s="1"/>
  <c r="EF24" i="1"/>
  <c r="ER24" i="1" s="1"/>
  <c r="EF109" i="1"/>
  <c r="ER109" i="1" s="1"/>
  <c r="EF60" i="1"/>
  <c r="ER60" i="1" s="1"/>
  <c r="EF25" i="1"/>
  <c r="ER25" i="1" s="1"/>
  <c r="EF97" i="1"/>
  <c r="ER97" i="1" s="1"/>
  <c r="EF44" i="1"/>
  <c r="ER44" i="1" s="1"/>
  <c r="EF48" i="1"/>
  <c r="ER48" i="1" s="1"/>
  <c r="EF114" i="1"/>
  <c r="ER114" i="1" s="1"/>
  <c r="EF81" i="1"/>
  <c r="ER81" i="1" s="1"/>
  <c r="EF38" i="1"/>
  <c r="ER38" i="1" s="1"/>
  <c r="EF100" i="1"/>
  <c r="ER100" i="1" s="1"/>
  <c r="EF56" i="1"/>
  <c r="ER56" i="1" s="1"/>
  <c r="EF86" i="1"/>
  <c r="ER86" i="1" s="1"/>
  <c r="EF59" i="1"/>
  <c r="ER59" i="1" s="1"/>
  <c r="EF89" i="1"/>
  <c r="ER89" i="1" s="1"/>
  <c r="EF21" i="1"/>
  <c r="ER21" i="1" s="1"/>
  <c r="EF14" i="1"/>
  <c r="ER14" i="1" s="1"/>
  <c r="EF51" i="1"/>
  <c r="ER51" i="1" s="1"/>
  <c r="EF16" i="1"/>
  <c r="ER16" i="1" s="1"/>
  <c r="EF34" i="1"/>
  <c r="ER34" i="1" s="1"/>
  <c r="EF92" i="1"/>
  <c r="ER92" i="1" s="1"/>
  <c r="EF53" i="1"/>
  <c r="ER53" i="1" s="1"/>
  <c r="EF37" i="1"/>
  <c r="ER37" i="1" s="1"/>
  <c r="EF13" i="1"/>
  <c r="ER13" i="1" s="1"/>
  <c r="EF82" i="1"/>
  <c r="ER82" i="1" s="1"/>
  <c r="EF66" i="1"/>
  <c r="ER66" i="1" s="1"/>
  <c r="EF9" i="1"/>
  <c r="ER9" i="1" s="1"/>
  <c r="EF50" i="1"/>
  <c r="ER50" i="1" s="1"/>
  <c r="EF57" i="1"/>
  <c r="ER57" i="1" s="1"/>
  <c r="EF103" i="1"/>
  <c r="ER103" i="1" s="1"/>
  <c r="EF108" i="1"/>
  <c r="ER108" i="1" s="1"/>
  <c r="EF41" i="1"/>
  <c r="ER41" i="1" s="1"/>
  <c r="EF15" i="1"/>
  <c r="ER15" i="1" s="1"/>
  <c r="EF98" i="1"/>
  <c r="ER98" i="1" s="1"/>
  <c r="EF85" i="1"/>
  <c r="ER85" i="1" s="1"/>
  <c r="EF110" i="1"/>
  <c r="ER110" i="1" s="1"/>
  <c r="EF31" i="1"/>
  <c r="ER31" i="1" s="1"/>
  <c r="EF84" i="1"/>
  <c r="ER84" i="1" s="1"/>
  <c r="EF95" i="1"/>
  <c r="ER95" i="1" s="1"/>
  <c r="EF65" i="1"/>
  <c r="ER65" i="1" s="1"/>
  <c r="EF74" i="1"/>
  <c r="ER74" i="1" s="1"/>
  <c r="EF30" i="1"/>
  <c r="ER30" i="1" s="1"/>
  <c r="EF52" i="1"/>
  <c r="ER52" i="1" s="1"/>
  <c r="EF77" i="1"/>
  <c r="ER77" i="1" s="1"/>
  <c r="EF26" i="1"/>
  <c r="ER26" i="1" s="1"/>
  <c r="EF88" i="1"/>
  <c r="ER88" i="1" s="1"/>
  <c r="EF102" i="1"/>
  <c r="ER102" i="1" s="1"/>
  <c r="EF78" i="1"/>
  <c r="ER78" i="1" s="1"/>
  <c r="EF22" i="1"/>
  <c r="ER22" i="1" s="1"/>
  <c r="EF113" i="1"/>
  <c r="ER113" i="1" s="1"/>
  <c r="EF105" i="1"/>
  <c r="ER105" i="1" s="1"/>
  <c r="EF55" i="1"/>
  <c r="ER55" i="1" s="1"/>
  <c r="EF29" i="1"/>
  <c r="ER29" i="1" s="1"/>
  <c r="EF63" i="1"/>
  <c r="ER63" i="1" s="1"/>
  <c r="EF5" i="1"/>
  <c r="ER5" i="1" s="1"/>
  <c r="EF35" i="1"/>
  <c r="ER35" i="1" s="1"/>
  <c r="EF101" i="1"/>
  <c r="ER101" i="1" s="1"/>
  <c r="EF70" i="1"/>
  <c r="ER70" i="1" s="1"/>
  <c r="EF72" i="1"/>
  <c r="ER72" i="1" s="1"/>
  <c r="EF49" i="1"/>
  <c r="ER49" i="1" s="1"/>
  <c r="EF112" i="1"/>
  <c r="ER112" i="1" s="1"/>
  <c r="EF91" i="1"/>
  <c r="ER91" i="1" s="1"/>
  <c r="EF73" i="1"/>
  <c r="ER73" i="1" s="1"/>
  <c r="EF27" i="1"/>
  <c r="ER27" i="1" s="1"/>
  <c r="EF83" i="1"/>
  <c r="ER83" i="1" s="1"/>
  <c r="EF46" i="1"/>
  <c r="ER46" i="1" s="1"/>
  <c r="EF76" i="1"/>
  <c r="ER76" i="1" s="1"/>
  <c r="EF61" i="1"/>
  <c r="ER61" i="1" s="1"/>
  <c r="EF6" i="1"/>
  <c r="ER6" i="1" s="1"/>
  <c r="EF45" i="1"/>
  <c r="ER45" i="1" s="1"/>
  <c r="EF71" i="1"/>
  <c r="ER71" i="1" s="1"/>
  <c r="EF33" i="1"/>
  <c r="ER33" i="1" s="1"/>
  <c r="EF115" i="1"/>
  <c r="ER115" i="1" s="1"/>
  <c r="EF19" i="1"/>
  <c r="ER19" i="1" s="1"/>
  <c r="EF47" i="1"/>
  <c r="ER47" i="1" s="1"/>
  <c r="EF39" i="1"/>
  <c r="ER39" i="1" s="1"/>
  <c r="EF28" i="1"/>
  <c r="ER28" i="1" s="1"/>
  <c r="EF11" i="1"/>
  <c r="ER11" i="1" s="1"/>
  <c r="EF18" i="1"/>
  <c r="ER18" i="1" s="1"/>
  <c r="EF10" i="1"/>
  <c r="ER10" i="1" s="1"/>
  <c r="EF20" i="1"/>
  <c r="ER20" i="1" s="1"/>
  <c r="EF90" i="1"/>
  <c r="ER90" i="1" s="1"/>
  <c r="EF62" i="1"/>
  <c r="ER62" i="1" s="1"/>
  <c r="EF111" i="1"/>
  <c r="ER111" i="1" s="1"/>
  <c r="EF17" i="1"/>
  <c r="ER17" i="1" s="1"/>
  <c r="EF87" i="1"/>
  <c r="ER87" i="1" s="1"/>
  <c r="EF36" i="1"/>
  <c r="ER36" i="1" s="1"/>
  <c r="EF104" i="1"/>
  <c r="ER104" i="1" s="1"/>
  <c r="EF32" i="1"/>
  <c r="ER32" i="1" s="1"/>
  <c r="EF99" i="1"/>
  <c r="ER99" i="1" s="1"/>
  <c r="EF42" i="1"/>
  <c r="ER42" i="1" s="1"/>
  <c r="EF7" i="1"/>
  <c r="ER7" i="1" s="1"/>
  <c r="EF69" i="1"/>
  <c r="ER69" i="1" s="1"/>
  <c r="EF106" i="1"/>
  <c r="ER106" i="1" s="1"/>
  <c r="EF67" i="1"/>
  <c r="ER67" i="1" s="1"/>
  <c r="EF96" i="1"/>
  <c r="ER96" i="1" s="1"/>
  <c r="EF58" i="1"/>
  <c r="ER58" i="1" s="1"/>
  <c r="EF12" i="1"/>
  <c r="ER12" i="1" s="1"/>
  <c r="EF79" i="1"/>
  <c r="ER79" i="1" s="1"/>
  <c r="EF64" i="1"/>
  <c r="ER64" i="1" s="1"/>
  <c r="EF8" i="1"/>
  <c r="ER8" i="1" s="1"/>
  <c r="EF93" i="1"/>
  <c r="ER93" i="1" s="1"/>
  <c r="EF144" i="1"/>
  <c r="ER144" i="1" s="1"/>
  <c r="EF54" i="1"/>
  <c r="ER54" i="1" s="1"/>
  <c r="EF80" i="1"/>
  <c r="ER80" i="1" s="1"/>
  <c r="EF40" i="1"/>
  <c r="ER40" i="1" s="1"/>
  <c r="EF23" i="1"/>
  <c r="ER23" i="1" s="1"/>
  <c r="EF68" i="1"/>
  <c r="ER68" i="1" s="1"/>
  <c r="EF107" i="1"/>
  <c r="ER107" i="1" s="1"/>
  <c r="DX99" i="1"/>
  <c r="EJ99" i="1" s="1"/>
  <c r="DX87" i="1"/>
  <c r="EJ87" i="1" s="1"/>
  <c r="DX5" i="1"/>
  <c r="EJ5" i="1" s="1"/>
  <c r="DX108" i="1"/>
  <c r="EJ108" i="1" s="1"/>
  <c r="DX76" i="1"/>
  <c r="EJ76" i="1" s="1"/>
  <c r="DX56" i="1"/>
  <c r="EJ56" i="1" s="1"/>
  <c r="DX72" i="1"/>
  <c r="EJ72" i="1" s="1"/>
  <c r="DX96" i="1"/>
  <c r="EJ96" i="1" s="1"/>
  <c r="DX27" i="1"/>
  <c r="EJ27" i="1" s="1"/>
  <c r="DX61" i="1"/>
  <c r="EJ61" i="1" s="1"/>
  <c r="DX20" i="1"/>
  <c r="EJ20" i="1" s="1"/>
  <c r="DX81" i="1"/>
  <c r="EJ81" i="1" s="1"/>
  <c r="DX45" i="1"/>
  <c r="EJ45" i="1" s="1"/>
  <c r="DX48" i="1"/>
  <c r="EJ48" i="1" s="1"/>
  <c r="EC20" i="1"/>
  <c r="EO20" i="1" s="1"/>
  <c r="EC25" i="1"/>
  <c r="EO25" i="1" s="1"/>
  <c r="EC84" i="1"/>
  <c r="EO84" i="1" s="1"/>
  <c r="EC103" i="1"/>
  <c r="EO103" i="1" s="1"/>
  <c r="EC41" i="1"/>
  <c r="EO41" i="1" s="1"/>
  <c r="EC58" i="1"/>
  <c r="EO58" i="1" s="1"/>
  <c r="EC13" i="1"/>
  <c r="EO13" i="1" s="1"/>
  <c r="EC43" i="1"/>
  <c r="EO43" i="1" s="1"/>
  <c r="EC48" i="1"/>
  <c r="EO48" i="1" s="1"/>
  <c r="EC81" i="1"/>
  <c r="EO81" i="1" s="1"/>
  <c r="EC56" i="1"/>
  <c r="EO56" i="1" s="1"/>
  <c r="EC18" i="1"/>
  <c r="EO18" i="1" s="1"/>
  <c r="EC29" i="1"/>
  <c r="EO29" i="1" s="1"/>
  <c r="EC68" i="1"/>
  <c r="EO68" i="1" s="1"/>
  <c r="EC44" i="1"/>
  <c r="EO44" i="1" s="1"/>
  <c r="EC22" i="1"/>
  <c r="EO22" i="1" s="1"/>
  <c r="EC63" i="1"/>
  <c r="EO63" i="1" s="1"/>
  <c r="EC85" i="1"/>
  <c r="EO85" i="1" s="1"/>
  <c r="EC64" i="1"/>
  <c r="EO64" i="1" s="1"/>
  <c r="EC66" i="1"/>
  <c r="EO66" i="1" s="1"/>
  <c r="EC83" i="1"/>
  <c r="EO83" i="1" s="1"/>
  <c r="EC27" i="1"/>
  <c r="EO27" i="1" s="1"/>
  <c r="EC49" i="1"/>
  <c r="EO49" i="1" s="1"/>
  <c r="EC82" i="1"/>
  <c r="EO82" i="1" s="1"/>
  <c r="EC54" i="1"/>
  <c r="EO54" i="1" s="1"/>
  <c r="EC76" i="1"/>
  <c r="EO76" i="1" s="1"/>
  <c r="EC144" i="1"/>
  <c r="EO144" i="1" s="1"/>
  <c r="EC79" i="1"/>
  <c r="EO79" i="1" s="1"/>
  <c r="EC21" i="1"/>
  <c r="EO21" i="1" s="1"/>
  <c r="EC55" i="1"/>
  <c r="EO55" i="1" s="1"/>
  <c r="EC62" i="1"/>
  <c r="EO62" i="1" s="1"/>
  <c r="EC101" i="1"/>
  <c r="EO101" i="1" s="1"/>
  <c r="EC114" i="1"/>
  <c r="EO114" i="1" s="1"/>
  <c r="EC37" i="1"/>
  <c r="EO37" i="1" s="1"/>
  <c r="EC16" i="1"/>
  <c r="EO16" i="1" s="1"/>
  <c r="EC110" i="1"/>
  <c r="EO110" i="1" s="1"/>
  <c r="EC39" i="1"/>
  <c r="EO39" i="1" s="1"/>
  <c r="EC93" i="1"/>
  <c r="EO93" i="1" s="1"/>
  <c r="EC32" i="1"/>
  <c r="EO32" i="1" s="1"/>
  <c r="EC86" i="1"/>
  <c r="EO86" i="1" s="1"/>
  <c r="EC11" i="1"/>
  <c r="EO11" i="1" s="1"/>
  <c r="EC30" i="1"/>
  <c r="EO30" i="1" s="1"/>
  <c r="EC107" i="1"/>
  <c r="EO107" i="1" s="1"/>
  <c r="EC19" i="1"/>
  <c r="EO19" i="1" s="1"/>
  <c r="EC77" i="1"/>
  <c r="EO77" i="1" s="1"/>
  <c r="EC106" i="1"/>
  <c r="EO106" i="1" s="1"/>
  <c r="EC109" i="1"/>
  <c r="EO109" i="1" s="1"/>
  <c r="EC94" i="1"/>
  <c r="EO94" i="1" s="1"/>
  <c r="EC72" i="1"/>
  <c r="EO72" i="1" s="1"/>
  <c r="EC53" i="1"/>
  <c r="EO53" i="1" s="1"/>
  <c r="EC46" i="1"/>
  <c r="EO46" i="1" s="1"/>
  <c r="EC9" i="1"/>
  <c r="EO9" i="1" s="1"/>
  <c r="EC99" i="1"/>
  <c r="EO99" i="1" s="1"/>
  <c r="EC96" i="1"/>
  <c r="EO96" i="1" s="1"/>
  <c r="EC7" i="1"/>
  <c r="EO7" i="1" s="1"/>
  <c r="EF123" i="1"/>
  <c r="ER123" i="1" s="1"/>
  <c r="EF124" i="1"/>
  <c r="ER124" i="1" s="1"/>
  <c r="EF127" i="1"/>
  <c r="ER127" i="1" s="1"/>
  <c r="EF142" i="1"/>
  <c r="ER142" i="1" s="1"/>
  <c r="EF117" i="1"/>
  <c r="ER117" i="1" s="1"/>
  <c r="EF118" i="1"/>
  <c r="ER118" i="1" s="1"/>
  <c r="DY28" i="1"/>
  <c r="EK28" i="1" s="1"/>
  <c r="DY27" i="1"/>
  <c r="EK27" i="1" s="1"/>
  <c r="DY39" i="1"/>
  <c r="EK39" i="1" s="1"/>
  <c r="DY110" i="1"/>
  <c r="EK110" i="1" s="1"/>
  <c r="DY35" i="1"/>
  <c r="EK35" i="1" s="1"/>
  <c r="DY108" i="1"/>
  <c r="EK108" i="1" s="1"/>
  <c r="DY30" i="1"/>
  <c r="EK30" i="1" s="1"/>
  <c r="DY80" i="1"/>
  <c r="EK80" i="1" s="1"/>
  <c r="DY5" i="1"/>
  <c r="EK5" i="1" s="1"/>
  <c r="DY43" i="1"/>
  <c r="EK43" i="1" s="1"/>
  <c r="DY105" i="1"/>
  <c r="EK105" i="1" s="1"/>
  <c r="DY78" i="1"/>
  <c r="EK78" i="1" s="1"/>
  <c r="DY22" i="1"/>
  <c r="EK22" i="1" s="1"/>
  <c r="DY63" i="1"/>
  <c r="EK63" i="1" s="1"/>
  <c r="DY93" i="1"/>
  <c r="EK93" i="1" s="1"/>
  <c r="DY7" i="1"/>
  <c r="EK7" i="1" s="1"/>
  <c r="DY60" i="1"/>
  <c r="EK60" i="1" s="1"/>
  <c r="DY57" i="1"/>
  <c r="EK57" i="1" s="1"/>
  <c r="DY99" i="1"/>
  <c r="EK99" i="1" s="1"/>
  <c r="DY94" i="1"/>
  <c r="EK94" i="1" s="1"/>
  <c r="DY79" i="1"/>
  <c r="EK79" i="1" s="1"/>
  <c r="DY89" i="1"/>
  <c r="EK89" i="1" s="1"/>
  <c r="DY88" i="1"/>
  <c r="EK88" i="1" s="1"/>
  <c r="DY74" i="1"/>
  <c r="EK74" i="1" s="1"/>
  <c r="DY6" i="1"/>
  <c r="EK6" i="1" s="1"/>
  <c r="DY54" i="1"/>
  <c r="EK54" i="1" s="1"/>
  <c r="DY12" i="1"/>
  <c r="EK12" i="1" s="1"/>
  <c r="DY44" i="1"/>
  <c r="EK44" i="1" s="1"/>
  <c r="DY34" i="1"/>
  <c r="EK34" i="1" s="1"/>
  <c r="DZ98" i="1"/>
  <c r="EL98" i="1" s="1"/>
  <c r="DZ6" i="1"/>
  <c r="EL6" i="1" s="1"/>
  <c r="DZ55" i="1"/>
  <c r="EL55" i="1" s="1"/>
  <c r="DZ26" i="1"/>
  <c r="EL26" i="1" s="1"/>
  <c r="DZ71" i="1"/>
  <c r="EL71" i="1" s="1"/>
  <c r="DZ51" i="1"/>
  <c r="EL51" i="1" s="1"/>
  <c r="DZ42" i="1"/>
  <c r="EL42" i="1" s="1"/>
  <c r="DZ117" i="1"/>
  <c r="EL117" i="1" s="1"/>
  <c r="DZ76" i="1"/>
  <c r="EL76" i="1" s="1"/>
  <c r="DZ21" i="1"/>
  <c r="EL21" i="1" s="1"/>
  <c r="DZ52" i="1"/>
  <c r="EL52" i="1" s="1"/>
  <c r="DZ64" i="1"/>
  <c r="EL64" i="1" s="1"/>
  <c r="DZ7" i="1"/>
  <c r="EL7" i="1" s="1"/>
  <c r="DZ8" i="1"/>
  <c r="EL8" i="1" s="1"/>
  <c r="DZ43" i="1"/>
  <c r="EL43" i="1" s="1"/>
  <c r="DZ85" i="1"/>
  <c r="EL85" i="1" s="1"/>
  <c r="DZ34" i="1"/>
  <c r="EL34" i="1" s="1"/>
  <c r="DZ115" i="1"/>
  <c r="EL115" i="1" s="1"/>
  <c r="EC74" i="1"/>
  <c r="EO74" i="1" s="1"/>
  <c r="EC14" i="1"/>
  <c r="EO14" i="1" s="1"/>
  <c r="DZ77" i="1"/>
  <c r="EL77" i="1" s="1"/>
  <c r="DZ74" i="1"/>
  <c r="EL74" i="1" s="1"/>
  <c r="DZ63" i="1"/>
  <c r="EL63" i="1" s="1"/>
  <c r="DZ70" i="1"/>
  <c r="EL70" i="1" s="1"/>
  <c r="DZ40" i="1"/>
  <c r="EL40" i="1" s="1"/>
  <c r="DZ81" i="1"/>
  <c r="EL81" i="1" s="1"/>
  <c r="DZ87" i="1"/>
  <c r="EL87" i="1" s="1"/>
  <c r="DZ112" i="1"/>
  <c r="EL112" i="1" s="1"/>
  <c r="DZ48" i="1"/>
  <c r="EL48" i="1" s="1"/>
  <c r="DZ38" i="1"/>
  <c r="EL38" i="1" s="1"/>
  <c r="DZ19" i="1"/>
  <c r="EL19" i="1" s="1"/>
  <c r="EC45" i="1"/>
  <c r="EO45" i="1" s="1"/>
  <c r="EC70" i="1"/>
  <c r="EO70" i="1" s="1"/>
  <c r="EC69" i="1"/>
  <c r="EO69" i="1" s="1"/>
  <c r="EF122" i="1"/>
  <c r="ER122" i="1" s="1"/>
  <c r="DZ9" i="1"/>
  <c r="EL9" i="1" s="1"/>
  <c r="DZ86" i="1"/>
  <c r="EL86" i="1" s="1"/>
  <c r="DZ35" i="1"/>
  <c r="EL35" i="1" s="1"/>
  <c r="DZ67" i="1"/>
  <c r="EL67" i="1" s="1"/>
  <c r="DZ73" i="1"/>
  <c r="EL73" i="1" s="1"/>
  <c r="DZ50" i="1"/>
  <c r="EL50" i="1" s="1"/>
  <c r="DZ101" i="1"/>
  <c r="EL101" i="1" s="1"/>
  <c r="DZ24" i="1"/>
  <c r="EL24" i="1" s="1"/>
  <c r="DZ59" i="1"/>
  <c r="EL59" i="1" s="1"/>
  <c r="DZ111" i="1"/>
  <c r="EL111" i="1" s="1"/>
  <c r="DZ58" i="1"/>
  <c r="EL58" i="1" s="1"/>
  <c r="DZ11" i="1"/>
  <c r="EL11" i="1" s="1"/>
  <c r="DZ78" i="1"/>
  <c r="EL78" i="1" s="1"/>
  <c r="DZ97" i="1"/>
  <c r="EL97" i="1" s="1"/>
  <c r="DZ18" i="1"/>
  <c r="EL18" i="1" s="1"/>
  <c r="DZ25" i="1"/>
  <c r="EL25" i="1" s="1"/>
  <c r="DZ105" i="1"/>
  <c r="EL105" i="1" s="1"/>
  <c r="DZ109" i="1"/>
  <c r="EL109" i="1" s="1"/>
  <c r="DZ62" i="1"/>
  <c r="EL62" i="1" s="1"/>
  <c r="DZ93" i="1"/>
  <c r="EL93" i="1" s="1"/>
  <c r="EC40" i="1"/>
  <c r="EO40" i="1" s="1"/>
  <c r="EC67" i="1"/>
  <c r="EO67" i="1" s="1"/>
  <c r="EC78" i="1"/>
  <c r="EO78" i="1" s="1"/>
  <c r="EC57" i="1"/>
  <c r="EO57" i="1" s="1"/>
  <c r="DZ128" i="1"/>
  <c r="EL128" i="1" s="1"/>
  <c r="DZ127" i="1"/>
  <c r="EL127" i="1" s="1"/>
  <c r="EC124" i="1"/>
  <c r="EO124" i="1" s="1"/>
  <c r="EC119" i="1"/>
  <c r="EO119" i="1" s="1"/>
  <c r="EC116" i="1"/>
  <c r="EO116" i="1" s="1"/>
  <c r="DZ132" i="1"/>
  <c r="EL132" i="1" s="1"/>
  <c r="EF128" i="1"/>
  <c r="ER128" i="1" s="1"/>
  <c r="EF116" i="1"/>
  <c r="ER116" i="1" s="1"/>
  <c r="EF126" i="1"/>
  <c r="ER126" i="1" s="1"/>
  <c r="EF119" i="1"/>
  <c r="ER119" i="1" s="1"/>
  <c r="EF43" i="1"/>
  <c r="ER43" i="1" s="1"/>
  <c r="EF121" i="1"/>
  <c r="ER121" i="1" s="1"/>
  <c r="EF120" i="1"/>
  <c r="ER120" i="1" s="1"/>
  <c r="DZ116" i="1"/>
  <c r="EL116" i="1" s="1"/>
  <c r="EF141" i="1"/>
  <c r="ER141" i="1" s="1"/>
  <c r="EF143" i="1"/>
  <c r="ER143" i="1" s="1"/>
  <c r="EF129" i="1"/>
  <c r="ER129" i="1" s="1"/>
  <c r="EF125" i="1"/>
  <c r="ER125" i="1" s="1"/>
  <c r="EF131" i="1"/>
  <c r="ER131" i="1" s="1"/>
  <c r="EF132" i="1"/>
  <c r="ER132" i="1" s="1"/>
  <c r="EC128" i="1"/>
  <c r="EO128" i="1" s="1"/>
  <c r="EC125" i="1"/>
  <c r="EO125" i="1" s="1"/>
  <c r="EC127" i="1"/>
  <c r="EO127" i="1" s="1"/>
  <c r="EC120" i="1"/>
  <c r="EO120" i="1" s="1"/>
  <c r="EC117" i="1"/>
  <c r="EO117" i="1" s="1"/>
  <c r="DY120" i="1"/>
  <c r="EK120" i="1" s="1"/>
  <c r="DY119" i="1"/>
  <c r="EK119" i="1" s="1"/>
  <c r="EC142" i="1"/>
  <c r="EO142" i="1" s="1"/>
  <c r="DZ96" i="1"/>
  <c r="EL96" i="1" s="1"/>
  <c r="DZ102" i="1"/>
  <c r="EL102" i="1" s="1"/>
  <c r="DZ49" i="1"/>
  <c r="EL49" i="1" s="1"/>
  <c r="DZ80" i="1"/>
  <c r="EL80" i="1" s="1"/>
  <c r="DZ84" i="1"/>
  <c r="EL84" i="1" s="1"/>
  <c r="DZ60" i="1"/>
  <c r="EL60" i="1" s="1"/>
  <c r="DZ41" i="1"/>
  <c r="EL41" i="1" s="1"/>
  <c r="DZ94" i="1"/>
  <c r="EL94" i="1" s="1"/>
  <c r="DZ107" i="1"/>
  <c r="EL107" i="1" s="1"/>
  <c r="DZ31" i="1"/>
  <c r="EL31" i="1" s="1"/>
  <c r="DZ20" i="1"/>
  <c r="EL20" i="1" s="1"/>
  <c r="DZ23" i="1"/>
  <c r="EL23" i="1" s="1"/>
  <c r="DZ32" i="1"/>
  <c r="EL32" i="1" s="1"/>
  <c r="DZ72" i="1"/>
  <c r="EL72" i="1" s="1"/>
  <c r="DZ95" i="1"/>
  <c r="EL95" i="1" s="1"/>
  <c r="DZ104" i="1"/>
  <c r="EL104" i="1" s="1"/>
  <c r="DZ36" i="1"/>
  <c r="EL36" i="1" s="1"/>
  <c r="DZ83" i="1"/>
  <c r="EL83" i="1" s="1"/>
  <c r="DZ113" i="1"/>
  <c r="EL113" i="1" s="1"/>
  <c r="DZ45" i="1"/>
  <c r="EL45" i="1" s="1"/>
  <c r="DZ65" i="1"/>
  <c r="EL65" i="1" s="1"/>
  <c r="DX126" i="1"/>
  <c r="EJ126" i="1" s="1"/>
  <c r="DZ99" i="1"/>
  <c r="EL99" i="1" s="1"/>
  <c r="DZ39" i="1"/>
  <c r="EL39" i="1" s="1"/>
  <c r="DZ44" i="1"/>
  <c r="EL44" i="1" s="1"/>
  <c r="DZ66" i="1"/>
  <c r="EL66" i="1" s="1"/>
  <c r="DZ89" i="1"/>
  <c r="EL89" i="1" s="1"/>
  <c r="DZ53" i="1"/>
  <c r="EL53" i="1" s="1"/>
  <c r="DZ103" i="1"/>
  <c r="EL103" i="1" s="1"/>
  <c r="DZ61" i="1"/>
  <c r="EL61" i="1" s="1"/>
  <c r="DZ79" i="1"/>
  <c r="EL79" i="1" s="1"/>
  <c r="DZ10" i="1"/>
  <c r="EL10" i="1" s="1"/>
  <c r="DZ14" i="1"/>
  <c r="EL14" i="1" s="1"/>
  <c r="DZ13" i="1"/>
  <c r="EL13" i="1" s="1"/>
  <c r="DZ5" i="1"/>
  <c r="EL5" i="1" s="1"/>
  <c r="DZ82" i="1"/>
  <c r="EL82" i="1" s="1"/>
  <c r="DZ46" i="1"/>
  <c r="EL46" i="1" s="1"/>
  <c r="DZ29" i="1"/>
  <c r="EL29" i="1" s="1"/>
  <c r="DZ69" i="1"/>
  <c r="EL69" i="1" s="1"/>
  <c r="DZ17" i="1"/>
  <c r="EL17" i="1" s="1"/>
  <c r="DZ12" i="1"/>
  <c r="EL12" i="1" s="1"/>
  <c r="DZ90" i="1"/>
  <c r="EL90" i="1" s="1"/>
  <c r="DZ57" i="1"/>
  <c r="EL57" i="1" s="1"/>
  <c r="DZ118" i="1"/>
  <c r="EL118" i="1" s="1"/>
  <c r="DZ119" i="1"/>
  <c r="EL119" i="1" s="1"/>
  <c r="DZ142" i="1"/>
  <c r="EL142" i="1" s="1"/>
  <c r="DY126" i="1"/>
  <c r="EK126" i="1" s="1"/>
  <c r="DZ122" i="1"/>
  <c r="EL122" i="1" s="1"/>
  <c r="DZ126" i="1"/>
  <c r="EL126" i="1" s="1"/>
  <c r="EC129" i="1"/>
  <c r="EO129" i="1" s="1"/>
  <c r="DZ143" i="1"/>
  <c r="EL143" i="1" s="1"/>
  <c r="EC141" i="1"/>
  <c r="EO141" i="1" s="1"/>
  <c r="EC132" i="1"/>
  <c r="EO132" i="1" s="1"/>
  <c r="EC123" i="1"/>
  <c r="EO123" i="1" s="1"/>
  <c r="EC121" i="1"/>
  <c r="EO121" i="1" s="1"/>
  <c r="DZ141" i="1"/>
  <c r="EL141" i="1" s="1"/>
  <c r="EC143" i="1"/>
  <c r="EO143" i="1" s="1"/>
  <c r="EC122" i="1"/>
  <c r="EO122" i="1" s="1"/>
  <c r="DZ124" i="1"/>
  <c r="EL124" i="1" s="1"/>
  <c r="EC126" i="1"/>
  <c r="EO126" i="1" s="1"/>
  <c r="EC130" i="1"/>
  <c r="EO130" i="1" s="1"/>
  <c r="DZ130" i="1"/>
  <c r="EL130" i="1" s="1"/>
  <c r="DZ125" i="1"/>
  <c r="EL125" i="1" s="1"/>
  <c r="DZ131" i="1"/>
  <c r="EL131" i="1" s="1"/>
  <c r="DZ123" i="1"/>
  <c r="EL123" i="1" s="1"/>
  <c r="EC131" i="1"/>
  <c r="EO131" i="1" s="1"/>
  <c r="DZ129" i="1"/>
  <c r="EL129" i="1" s="1"/>
  <c r="EC118" i="1"/>
  <c r="EO118" i="1" s="1"/>
  <c r="DZ121" i="1"/>
  <c r="EL121" i="1" s="1"/>
  <c r="DZ120" i="1"/>
  <c r="EL120" i="1" s="1"/>
  <c r="DX143" i="1"/>
  <c r="EJ143" i="1" s="1"/>
  <c r="DX142" i="1"/>
  <c r="EJ142" i="1" s="1"/>
  <c r="DX132" i="1"/>
  <c r="EJ132" i="1" s="1"/>
  <c r="DX131" i="1"/>
  <c r="EJ131" i="1" s="1"/>
  <c r="DX123" i="1"/>
  <c r="EJ123" i="1" s="1"/>
  <c r="DX86" i="1"/>
  <c r="EJ86" i="1" s="1"/>
  <c r="DX105" i="1"/>
  <c r="EJ105" i="1" s="1"/>
  <c r="DX53" i="1"/>
  <c r="EJ53" i="1" s="1"/>
  <c r="DX14" i="1"/>
  <c r="EJ14" i="1" s="1"/>
  <c r="DX15" i="1"/>
  <c r="EJ15" i="1" s="1"/>
  <c r="DX94" i="1"/>
  <c r="EJ94" i="1" s="1"/>
  <c r="DX42" i="1"/>
  <c r="EJ42" i="1" s="1"/>
  <c r="DX73" i="1"/>
  <c r="EJ73" i="1" s="1"/>
  <c r="DX51" i="1"/>
  <c r="EJ51" i="1" s="1"/>
  <c r="DX24" i="1"/>
  <c r="EJ24" i="1" s="1"/>
  <c r="DX88" i="1"/>
  <c r="EJ88" i="1" s="1"/>
  <c r="DX50" i="1"/>
  <c r="EJ50" i="1" s="1"/>
  <c r="DX12" i="1"/>
  <c r="EJ12" i="1" s="1"/>
  <c r="DX41" i="1"/>
  <c r="EJ41" i="1" s="1"/>
  <c r="DX55" i="1"/>
  <c r="EJ55" i="1" s="1"/>
  <c r="DX30" i="1"/>
  <c r="EJ30" i="1" s="1"/>
  <c r="DX47" i="1"/>
  <c r="EJ47" i="1" s="1"/>
  <c r="DX104" i="1"/>
  <c r="EJ104" i="1" s="1"/>
  <c r="DX98" i="1"/>
  <c r="EJ98" i="1" s="1"/>
  <c r="DX39" i="1"/>
  <c r="EJ39" i="1" s="1"/>
  <c r="DX84" i="1"/>
  <c r="EJ84" i="1" s="1"/>
  <c r="DX18" i="1"/>
  <c r="EJ18" i="1" s="1"/>
  <c r="DX77" i="1"/>
  <c r="EJ77" i="1" s="1"/>
  <c r="DX144" i="1"/>
  <c r="EJ144" i="1" s="1"/>
  <c r="DX110" i="1"/>
  <c r="EJ110" i="1" s="1"/>
  <c r="DX64" i="1"/>
  <c r="EJ64" i="1" s="1"/>
  <c r="DX111" i="1"/>
  <c r="EJ111" i="1" s="1"/>
  <c r="DX89" i="1"/>
  <c r="EJ89" i="1" s="1"/>
  <c r="DX90" i="1"/>
  <c r="EJ90" i="1" s="1"/>
  <c r="DX109" i="1"/>
  <c r="EJ109" i="1" s="1"/>
  <c r="DX38" i="1"/>
  <c r="EJ38" i="1" s="1"/>
  <c r="DY76" i="1"/>
  <c r="EK76" i="1" s="1"/>
  <c r="DY118" i="1"/>
  <c r="EK118" i="1" s="1"/>
  <c r="DY129" i="1"/>
  <c r="EK129" i="1" s="1"/>
  <c r="DY127" i="1"/>
  <c r="EK127" i="1" s="1"/>
  <c r="DY124" i="1"/>
  <c r="EK124" i="1" s="1"/>
  <c r="DY19" i="1"/>
  <c r="EK19" i="1" s="1"/>
  <c r="DY58" i="1"/>
  <c r="EK58" i="1" s="1"/>
  <c r="DY72" i="1"/>
  <c r="EK72" i="1" s="1"/>
  <c r="DY95" i="1"/>
  <c r="EK95" i="1" s="1"/>
  <c r="DY109" i="1"/>
  <c r="EK109" i="1" s="1"/>
  <c r="DY24" i="1"/>
  <c r="EK24" i="1" s="1"/>
  <c r="DY90" i="1"/>
  <c r="EK90" i="1" s="1"/>
  <c r="DY51" i="1"/>
  <c r="EK51" i="1" s="1"/>
  <c r="DY75" i="1"/>
  <c r="EK75" i="1" s="1"/>
  <c r="DY8" i="1"/>
  <c r="EK8" i="1" s="1"/>
  <c r="DY33" i="1"/>
  <c r="EK33" i="1" s="1"/>
  <c r="DY83" i="1"/>
  <c r="EK83" i="1" s="1"/>
  <c r="DY41" i="1"/>
  <c r="EK41" i="1" s="1"/>
  <c r="DY46" i="1"/>
  <c r="EK46" i="1" s="1"/>
  <c r="DY102" i="1"/>
  <c r="EK102" i="1" s="1"/>
  <c r="DY31" i="1"/>
  <c r="EK31" i="1" s="1"/>
  <c r="DY18" i="1"/>
  <c r="EK18" i="1" s="1"/>
  <c r="DY9" i="1"/>
  <c r="EK9" i="1" s="1"/>
  <c r="DY70" i="1"/>
  <c r="EK70" i="1" s="1"/>
  <c r="DY23" i="1"/>
  <c r="EK23" i="1" s="1"/>
  <c r="DY97" i="1"/>
  <c r="EK97" i="1" s="1"/>
  <c r="DY49" i="1"/>
  <c r="EK49" i="1" s="1"/>
  <c r="DY37" i="1"/>
  <c r="EK37" i="1" s="1"/>
  <c r="DY45" i="1"/>
  <c r="EK45" i="1" s="1"/>
  <c r="DY71" i="1"/>
  <c r="EK71" i="1" s="1"/>
  <c r="DY26" i="1"/>
  <c r="EK26" i="1" s="1"/>
  <c r="DY16" i="1"/>
  <c r="EK16" i="1" s="1"/>
  <c r="DY25" i="1"/>
  <c r="EK25" i="1" s="1"/>
  <c r="DY104" i="1"/>
  <c r="EK104" i="1" s="1"/>
  <c r="DY14" i="1"/>
  <c r="EK14" i="1" s="1"/>
  <c r="DY106" i="1"/>
  <c r="EK106" i="1" s="1"/>
  <c r="DY56" i="1"/>
  <c r="EK56" i="1" s="1"/>
  <c r="DY115" i="1"/>
  <c r="EK115" i="1" s="1"/>
  <c r="DY29" i="1"/>
  <c r="EK29" i="1" s="1"/>
  <c r="DY68" i="1"/>
  <c r="EK68" i="1" s="1"/>
  <c r="DY98" i="1"/>
  <c r="EK98" i="1" s="1"/>
  <c r="DY107" i="1"/>
  <c r="EK107" i="1" s="1"/>
  <c r="DY87" i="1"/>
  <c r="EK87" i="1" s="1"/>
  <c r="DY11" i="1"/>
  <c r="EK11" i="1" s="1"/>
  <c r="DY64" i="1"/>
  <c r="EK64" i="1" s="1"/>
  <c r="DY38" i="1"/>
  <c r="EK38" i="1" s="1"/>
  <c r="DY17" i="1"/>
  <c r="EK17" i="1" s="1"/>
  <c r="DY101" i="1"/>
  <c r="EK101" i="1" s="1"/>
  <c r="DY55" i="1"/>
  <c r="EK55" i="1" s="1"/>
  <c r="DY103" i="1"/>
  <c r="EK103" i="1" s="1"/>
  <c r="DY114" i="1"/>
  <c r="EK114" i="1" s="1"/>
  <c r="DY66" i="1"/>
  <c r="EK66" i="1" s="1"/>
  <c r="DY36" i="1"/>
  <c r="EK36" i="1" s="1"/>
  <c r="DY77" i="1"/>
  <c r="EK77" i="1" s="1"/>
  <c r="DY53" i="1"/>
  <c r="EK53" i="1" s="1"/>
  <c r="DY62" i="1"/>
  <c r="EK62" i="1" s="1"/>
  <c r="DY144" i="1"/>
  <c r="EK144" i="1" s="1"/>
  <c r="DY84" i="1"/>
  <c r="EK84" i="1" s="1"/>
  <c r="DY96" i="1"/>
  <c r="EK96" i="1" s="1"/>
  <c r="DY65" i="1"/>
  <c r="EK65" i="1" s="1"/>
  <c r="DY15" i="1"/>
  <c r="EK15" i="1" s="1"/>
  <c r="DY59" i="1"/>
  <c r="EK59" i="1" s="1"/>
  <c r="DY69" i="1"/>
  <c r="EK69" i="1" s="1"/>
  <c r="DY100" i="1"/>
  <c r="EK100" i="1" s="1"/>
  <c r="DY82" i="1"/>
  <c r="EK82" i="1" s="1"/>
  <c r="DY61" i="1"/>
  <c r="EK61" i="1" s="1"/>
  <c r="DY52" i="1"/>
  <c r="EK52" i="1" s="1"/>
  <c r="DY42" i="1"/>
  <c r="EK42" i="1" s="1"/>
  <c r="DY92" i="1"/>
  <c r="EK92" i="1" s="1"/>
  <c r="DY20" i="1"/>
  <c r="EK20" i="1" s="1"/>
  <c r="DY111" i="1"/>
  <c r="EK111" i="1" s="1"/>
  <c r="DY73" i="1"/>
  <c r="EK73" i="1" s="1"/>
  <c r="DY40" i="1"/>
  <c r="EK40" i="1" s="1"/>
  <c r="DY21" i="1"/>
  <c r="EK21" i="1" s="1"/>
  <c r="DY85" i="1"/>
  <c r="EK85" i="1" s="1"/>
  <c r="DY32" i="1"/>
  <c r="EK32" i="1" s="1"/>
  <c r="DX57" i="1"/>
  <c r="EJ57" i="1" s="1"/>
  <c r="DY81" i="1"/>
  <c r="EK81" i="1" s="1"/>
  <c r="DY13" i="1"/>
  <c r="EK13" i="1" s="1"/>
  <c r="DY113" i="1"/>
  <c r="EK113" i="1" s="1"/>
  <c r="DX49" i="1"/>
  <c r="EJ49" i="1" s="1"/>
  <c r="DX71" i="1"/>
  <c r="EJ71" i="1" s="1"/>
  <c r="DX85" i="1"/>
  <c r="EJ85" i="1" s="1"/>
  <c r="DX103" i="1"/>
  <c r="EJ103" i="1" s="1"/>
  <c r="DX37" i="1"/>
  <c r="EJ37" i="1" s="1"/>
  <c r="DX32" i="1"/>
  <c r="EJ32" i="1" s="1"/>
  <c r="DX80" i="1"/>
  <c r="EJ80" i="1" s="1"/>
  <c r="DY86" i="1"/>
  <c r="EK86" i="1" s="1"/>
  <c r="DX35" i="1"/>
  <c r="EJ35" i="1" s="1"/>
  <c r="DX100" i="1"/>
  <c r="EJ100" i="1" s="1"/>
  <c r="DX92" i="1"/>
  <c r="EJ92" i="1" s="1"/>
  <c r="DX66" i="1"/>
  <c r="EJ66" i="1" s="1"/>
  <c r="DX62" i="1"/>
  <c r="EJ62" i="1" s="1"/>
  <c r="DX106" i="1"/>
  <c r="EJ106" i="1" s="1"/>
  <c r="DX29" i="1"/>
  <c r="EJ29" i="1" s="1"/>
  <c r="DX113" i="1"/>
  <c r="EJ113" i="1" s="1"/>
  <c r="DX21" i="1"/>
  <c r="EJ21" i="1" s="1"/>
  <c r="DX22" i="1"/>
  <c r="EJ22" i="1" s="1"/>
  <c r="DX63" i="1"/>
  <c r="EJ63" i="1" s="1"/>
  <c r="DX112" i="1"/>
  <c r="EJ112" i="1" s="1"/>
  <c r="DX54" i="1"/>
  <c r="EJ54" i="1" s="1"/>
  <c r="DY48" i="1"/>
  <c r="EK48" i="1" s="1"/>
  <c r="DY131" i="1"/>
  <c r="EK131" i="1" s="1"/>
  <c r="DY125" i="1"/>
  <c r="EK125" i="1" s="1"/>
  <c r="DY117" i="1"/>
  <c r="EK117" i="1" s="1"/>
  <c r="DX122" i="1"/>
  <c r="EJ122" i="1" s="1"/>
  <c r="DX130" i="1"/>
  <c r="EJ130" i="1" s="1"/>
  <c r="DY121" i="1"/>
  <c r="EK121" i="1" s="1"/>
  <c r="DX117" i="1"/>
  <c r="EJ117" i="1" s="1"/>
  <c r="DX129" i="1"/>
  <c r="EJ129" i="1" s="1"/>
  <c r="DY91" i="1"/>
  <c r="EK91" i="1" s="1"/>
  <c r="DX68" i="1"/>
  <c r="EJ68" i="1" s="1"/>
  <c r="DX82" i="1"/>
  <c r="EJ82" i="1" s="1"/>
  <c r="DX26" i="1"/>
  <c r="EJ26" i="1" s="1"/>
  <c r="DX10" i="1"/>
  <c r="EJ10" i="1" s="1"/>
  <c r="DX28" i="1"/>
  <c r="EJ28" i="1" s="1"/>
  <c r="DX11" i="1"/>
  <c r="EJ11" i="1" s="1"/>
  <c r="DX78" i="1"/>
  <c r="EJ78" i="1" s="1"/>
  <c r="DX95" i="1"/>
  <c r="EJ95" i="1" s="1"/>
  <c r="DX19" i="1"/>
  <c r="EJ19" i="1" s="1"/>
  <c r="DX67" i="1"/>
  <c r="EJ67" i="1" s="1"/>
  <c r="DX83" i="1"/>
  <c r="EJ83" i="1" s="1"/>
  <c r="DX58" i="1"/>
  <c r="EJ58" i="1" s="1"/>
  <c r="DX46" i="1"/>
  <c r="EJ46" i="1" s="1"/>
  <c r="DX114" i="1"/>
  <c r="EJ114" i="1" s="1"/>
  <c r="DX43" i="1"/>
  <c r="EJ43" i="1" s="1"/>
  <c r="DX6" i="1"/>
  <c r="EJ6" i="1" s="1"/>
  <c r="DX93" i="1"/>
  <c r="EJ93" i="1" s="1"/>
  <c r="DX31" i="1"/>
  <c r="EJ31" i="1" s="1"/>
  <c r="DX13" i="1"/>
  <c r="EJ13" i="1" s="1"/>
  <c r="DX7" i="1"/>
  <c r="EJ7" i="1" s="1"/>
  <c r="DX36" i="1"/>
  <c r="EJ36" i="1" s="1"/>
  <c r="DX9" i="1"/>
  <c r="EJ9" i="1" s="1"/>
  <c r="DX25" i="1"/>
  <c r="EJ25" i="1" s="1"/>
  <c r="DX23" i="1"/>
  <c r="EJ23" i="1" s="1"/>
  <c r="DX74" i="1"/>
  <c r="EJ74" i="1" s="1"/>
  <c r="DX33" i="1"/>
  <c r="EJ33" i="1" s="1"/>
  <c r="DX70" i="1"/>
  <c r="EJ70" i="1" s="1"/>
  <c r="DX75" i="1"/>
  <c r="EJ75" i="1" s="1"/>
  <c r="DX40" i="1"/>
  <c r="EJ40" i="1" s="1"/>
  <c r="DX59" i="1"/>
  <c r="EJ59" i="1" s="1"/>
  <c r="DX52" i="1"/>
  <c r="EJ52" i="1" s="1"/>
  <c r="DX17" i="1"/>
  <c r="EJ17" i="1" s="1"/>
  <c r="DX65" i="1"/>
  <c r="EJ65" i="1" s="1"/>
  <c r="DX69" i="1"/>
  <c r="EJ69" i="1" s="1"/>
  <c r="DX79" i="1"/>
  <c r="EJ79" i="1" s="1"/>
  <c r="DX44" i="1"/>
  <c r="EJ44" i="1" s="1"/>
  <c r="DX16" i="1"/>
  <c r="EJ16" i="1" s="1"/>
  <c r="DX34" i="1"/>
  <c r="EJ34" i="1" s="1"/>
  <c r="DX107" i="1"/>
  <c r="EJ107" i="1" s="1"/>
  <c r="DX101" i="1"/>
  <c r="EJ101" i="1" s="1"/>
  <c r="DX91" i="1"/>
  <c r="EJ91" i="1" s="1"/>
  <c r="DX97" i="1"/>
  <c r="EJ97" i="1" s="1"/>
  <c r="DX60" i="1"/>
  <c r="EJ60" i="1" s="1"/>
  <c r="DX115" i="1"/>
  <c r="EJ115" i="1" s="1"/>
  <c r="DX8" i="1"/>
  <c r="EJ8" i="1" s="1"/>
  <c r="DY122" i="1"/>
  <c r="EK122" i="1" s="1"/>
  <c r="DY130" i="1"/>
  <c r="EK130" i="1" s="1"/>
  <c r="DY116" i="1"/>
  <c r="EK116" i="1" s="1"/>
  <c r="DX127" i="1"/>
  <c r="EJ127" i="1" s="1"/>
  <c r="DX121" i="1"/>
  <c r="EJ121" i="1" s="1"/>
  <c r="DY123" i="1"/>
  <c r="EK123" i="1" s="1"/>
  <c r="DX120" i="1"/>
  <c r="EJ120" i="1" s="1"/>
  <c r="DX116" i="1"/>
  <c r="EJ116" i="1" s="1"/>
  <c r="DY128" i="1"/>
  <c r="EK128" i="1" s="1"/>
  <c r="DX125" i="1"/>
  <c r="EJ125" i="1" s="1"/>
  <c r="DX124" i="1"/>
  <c r="EJ124" i="1" s="1"/>
  <c r="DX119" i="1"/>
  <c r="EJ119" i="1" s="1"/>
  <c r="DX128" i="1"/>
  <c r="EJ128" i="1" s="1"/>
  <c r="DX118" i="1"/>
  <c r="EJ118" i="1" s="1"/>
  <c r="DY142" i="1"/>
  <c r="EK142" i="1" s="1"/>
  <c r="DY141" i="1"/>
  <c r="EK141" i="1" s="1"/>
  <c r="DY132" i="1"/>
  <c r="EK132" i="1" s="1"/>
  <c r="DX141" i="1"/>
  <c r="EJ141" i="1" s="1"/>
  <c r="DY143" i="1"/>
  <c r="EK143" i="1" s="1"/>
  <c r="DS3" i="1"/>
  <c r="EQ3" i="1" l="1"/>
</calcChain>
</file>

<file path=xl/sharedStrings.xml><?xml version="1.0" encoding="utf-8"?>
<sst xmlns="http://schemas.openxmlformats.org/spreadsheetml/2006/main" count="1287" uniqueCount="542">
  <si>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</si>
  <si>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</si>
  <si>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</si>
  <si>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</si>
  <si>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</si>
  <si>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</si>
  <si>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</si>
  <si>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</si>
  <si>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</si>
  <si>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</si>
  <si>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</si>
  <si>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</si>
  <si>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</si>
  <si>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</si>
  <si>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</si>
  <si>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</si>
  <si>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</si>
  <si>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</si>
  <si>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</si>
  <si>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</si>
  <si>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</si>
  <si>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</si>
  <si>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</si>
  <si>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</si>
  <si>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</si>
  <si>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</si>
  <si>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</si>
  <si>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</si>
  <si>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</si>
  <si>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</si>
  <si>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</si>
  <si>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</si>
  <si>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</si>
  <si>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</si>
  <si>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</si>
  <si>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</si>
  <si>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</si>
  <si>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</si>
  <si>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</si>
  <si>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</si>
  <si>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</si>
  <si>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</si>
  <si>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</si>
  <si>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</si>
  <si>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</si>
  <si>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</si>
  <si>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</si>
  <si>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</si>
  <si>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</si>
  <si>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</si>
  <si>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</si>
  <si>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</si>
  <si>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</si>
  <si>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</si>
  <si>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</si>
  <si>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</si>
  <si>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</si>
  <si>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</si>
  <si>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</si>
  <si>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</si>
  <si>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</si>
  <si>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</si>
  <si>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</si>
  <si>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</si>
  <si>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</si>
  <si>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</si>
  <si>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</si>
  <si>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</si>
  <si>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</si>
  <si>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</si>
  <si>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</si>
  <si>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</si>
  <si>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</si>
  <si>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</si>
  <si>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</si>
  <si>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</si>
  <si>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</si>
  <si>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</si>
  <si>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</si>
  <si>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</si>
  <si>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</si>
  <si>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</si>
  <si>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</si>
  <si>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</si>
  <si>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</si>
  <si>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</si>
  <si>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</si>
  <si>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</si>
  <si>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</si>
  <si>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</si>
  <si>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</si>
  <si>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</si>
  <si>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</si>
  <si>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</si>
  <si>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</si>
  <si>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</si>
  <si>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</si>
  <si>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</si>
  <si>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</si>
  <si>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</si>
  <si>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</si>
  <si>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</si>
  <si>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</si>
  <si>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</si>
  <si>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</si>
  <si>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</si>
  <si>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</si>
  <si>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</si>
  <si>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</si>
  <si>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</si>
  <si>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</si>
  <si>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</si>
  <si>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</si>
  <si>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</si>
  <si>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</si>
  <si>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</si>
  <si>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</si>
  <si>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</si>
  <si>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</si>
  <si>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</si>
  <si>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</si>
  <si>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</si>
  <si>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</si>
  <si>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</si>
  <si>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</si>
  <si>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</si>
  <si>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</si>
  <si>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</si>
  <si>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</si>
  <si>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</si>
  <si>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</si>
  <si>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</si>
  <si>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</si>
  <si>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</si>
  <si>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</si>
  <si>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</si>
  <si>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</si>
  <si>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</si>
  <si>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</si>
  <si>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</si>
  <si>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</si>
  <si>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</si>
  <si>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</si>
  <si>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</si>
  <si>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</si>
  <si>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</si>
  <si>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</si>
  <si>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</si>
  <si>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</si>
  <si>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</si>
  <si>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</si>
  <si>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</si>
  <si>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</si>
  <si>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</si>
  <si>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</si>
  <si>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</si>
  <si>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</si>
  <si>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</si>
  <si>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</si>
  <si>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</si>
  <si>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</si>
  <si>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</si>
  <si>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</si>
  <si>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</si>
  <si>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</si>
  <si>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</si>
  <si>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</si>
  <si>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</si>
  <si>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</si>
  <si>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</si>
  <si>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</si>
  <si>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</si>
  <si>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</si>
  <si>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</si>
  <si>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</si>
  <si>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</si>
  <si>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</si>
  <si>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0000006511</t>
  </si>
  <si>
    <t>FortisAlberta Reversing POD - Stirling (67S)</t>
  </si>
  <si>
    <t>FortisAlberta Reversing POD - Glenwood (229S)</t>
  </si>
  <si>
    <t>0000012111</t>
  </si>
  <si>
    <t>0000013711</t>
  </si>
  <si>
    <t>0000015811</t>
  </si>
  <si>
    <t>0000019811</t>
  </si>
  <si>
    <t>FortisAlberta Reversing POD - Spring Coulee (385S)</t>
  </si>
  <si>
    <t>FortisAlberta Reversing POD - Pincher Creek (396S)</t>
  </si>
  <si>
    <t>0000025411</t>
  </si>
  <si>
    <t>0000045411</t>
  </si>
  <si>
    <t>0000025711</t>
  </si>
  <si>
    <t>0000079301</t>
  </si>
  <si>
    <t>FortisAlberta DOS - Cochrane EV Partnership (793S)</t>
  </si>
  <si>
    <t>0000089511</t>
  </si>
  <si>
    <t>0000035311</t>
  </si>
  <si>
    <t>321S033</t>
  </si>
  <si>
    <t>ATCO Electric DOS - Daishowa-Marubeni (839S)</t>
  </si>
  <si>
    <t>0000040511</t>
  </si>
  <si>
    <t>McBride Lake Wind Facility</t>
  </si>
  <si>
    <t>312S025N</t>
  </si>
  <si>
    <t>Barrier Hydro Facility</t>
  </si>
  <si>
    <t>Bear Creek #2</t>
  </si>
  <si>
    <t>Bear Creek #1</t>
  </si>
  <si>
    <t>Bighorn Hydro Facility</t>
  </si>
  <si>
    <t>Bearspaw Hydro Facility</t>
  </si>
  <si>
    <t>Battle River #3</t>
  </si>
  <si>
    <t>Battle River #4</t>
  </si>
  <si>
    <t>Battle River #5</t>
  </si>
  <si>
    <t>Brazeau Hydro Facility</t>
  </si>
  <si>
    <t>Cascade Hydro Facility</t>
  </si>
  <si>
    <t>CES1/CES2</t>
  </si>
  <si>
    <t>City of Medicine Hat</t>
  </si>
  <si>
    <t>Castle River #1 Wind Facility</t>
  </si>
  <si>
    <t>Daishowa-Marubeni</t>
  </si>
  <si>
    <t>Dow Hydrocarbon Industrial Complex</t>
  </si>
  <si>
    <t>Drywood #1</t>
  </si>
  <si>
    <t>Cavalier</t>
  </si>
  <si>
    <t>Foster Creek Industrial System</t>
  </si>
  <si>
    <t>CRE1</t>
  </si>
  <si>
    <t>Fort Nelson</t>
  </si>
  <si>
    <t>CRE2</t>
  </si>
  <si>
    <t>Ghost Hydro Facility</t>
  </si>
  <si>
    <t>Genesee #1</t>
  </si>
  <si>
    <t>Genesee #2</t>
  </si>
  <si>
    <t>CRR2</t>
  </si>
  <si>
    <t>Genesee #3</t>
  </si>
  <si>
    <t>Soderglen Wind Facility</t>
  </si>
  <si>
    <t>H. R. Milner</t>
  </si>
  <si>
    <t>Horseshoe Hydro Facility</t>
  </si>
  <si>
    <t>Summerview 1 Wind Facility</t>
  </si>
  <si>
    <t>Interlakes Hydro Facility</t>
  </si>
  <si>
    <t>Cold Lake Industrial System</t>
  </si>
  <si>
    <t>IOR3</t>
  </si>
  <si>
    <t>Kananaskis Hydro Facility</t>
  </si>
  <si>
    <t>Keephills #1</t>
  </si>
  <si>
    <t>Keephills #2</t>
  </si>
  <si>
    <t>FH1</t>
  </si>
  <si>
    <t>Kettles Hill Wind Facility</t>
  </si>
  <si>
    <t>Muskeg River Industrial System</t>
  </si>
  <si>
    <t>MacKay River Industrial System</t>
  </si>
  <si>
    <t>Joffre Industrial System</t>
  </si>
  <si>
    <t>Nexen Balzac</t>
  </si>
  <si>
    <t>Oldman River Hydro Facility</t>
  </si>
  <si>
    <t>Poplar Hill #1</t>
  </si>
  <si>
    <t>Pocaterra Hydro Facility</t>
  </si>
  <si>
    <t>Rainbow #5</t>
  </si>
  <si>
    <t>Rundle Hydro Facility</t>
  </si>
  <si>
    <t>Syncrude Industrial System</t>
  </si>
  <si>
    <t>Suncor Industrial System</t>
  </si>
  <si>
    <t>Magrath Wind Facility</t>
  </si>
  <si>
    <t>Chin Chute Wind Facility</t>
  </si>
  <si>
    <t>Scotford Industrial System</t>
  </si>
  <si>
    <t>Sundance #1</t>
  </si>
  <si>
    <t>Sundance #2</t>
  </si>
  <si>
    <t>Sundance #3</t>
  </si>
  <si>
    <t>Sundance #4</t>
  </si>
  <si>
    <t>Sundance #5</t>
  </si>
  <si>
    <t>Sundance #6</t>
  </si>
  <si>
    <t>RB1</t>
  </si>
  <si>
    <t>Sheerness #1</t>
  </si>
  <si>
    <t>RB2</t>
  </si>
  <si>
    <t>Sheerness #2</t>
  </si>
  <si>
    <t>RB3</t>
  </si>
  <si>
    <t>RIV1</t>
  </si>
  <si>
    <t>Spray Hydro Facility</t>
  </si>
  <si>
    <t>Taber Wind Facility</t>
  </si>
  <si>
    <t>Taylor Hydro Facility</t>
  </si>
  <si>
    <t>Carseland Industrial System</t>
  </si>
  <si>
    <t>Redwater Industrial System</t>
  </si>
  <si>
    <t>Three Sisters Hydro Plant</t>
  </si>
  <si>
    <t>Valleyview #1</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</si>
  <si>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</si>
  <si>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</si>
  <si>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</si>
  <si>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</si>
  <si>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</si>
  <si>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</si>
  <si>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</si>
  <si>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</si>
  <si>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</si>
  <si>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</si>
  <si>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</si>
  <si>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</si>
  <si>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</si>
  <si>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</si>
  <si>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</si>
  <si>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</si>
  <si>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</si>
  <si>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</si>
  <si>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</si>
  <si>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</si>
  <si>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</si>
  <si>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</si>
  <si>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</si>
  <si>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</si>
  <si>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</si>
  <si>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</si>
  <si>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</si>
  <si>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</si>
  <si>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</si>
  <si>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</si>
  <si>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</si>
  <si>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</si>
  <si>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</si>
  <si>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</si>
  <si>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</si>
  <si>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</si>
  <si>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</si>
  <si>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</si>
  <si>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</si>
  <si>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</si>
  <si>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</si>
  <si>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</si>
  <si>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</si>
  <si>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</si>
  <si>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</si>
  <si>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</si>
  <si>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</si>
  <si>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</si>
  <si>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</si>
  <si>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</si>
  <si>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</si>
  <si>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</si>
  <si>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</si>
  <si>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</si>
  <si>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</si>
  <si>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</si>
  <si>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</si>
  <si>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</si>
  <si>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</si>
  <si>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</si>
  <si>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</si>
  <si>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</si>
  <si>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</si>
  <si>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</si>
  <si>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</si>
  <si>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</si>
  <si>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</si>
  <si>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</si>
  <si>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</si>
  <si>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</si>
  <si>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</si>
  <si>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</si>
  <si>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</si>
  <si>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</si>
  <si>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</si>
  <si>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</si>
  <si>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</si>
  <si>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</si>
  <si>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</si>
  <si>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</si>
  <si>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</si>
  <si>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</si>
  <si>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</si>
  <si>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</si>
  <si>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</si>
  <si>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</si>
  <si>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</si>
  <si>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</si>
  <si>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</si>
  <si>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</si>
  <si>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</si>
  <si>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</si>
  <si>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</si>
  <si>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</si>
  <si>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</si>
  <si>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</si>
  <si>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</si>
  <si>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</si>
  <si>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</si>
  <si>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</si>
  <si>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</si>
  <si>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</si>
  <si>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</si>
  <si>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</si>
  <si>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</si>
  <si>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</si>
  <si>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</si>
  <si>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</si>
  <si>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</si>
  <si>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</si>
  <si>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</si>
  <si>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</si>
  <si>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</si>
  <si>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</si>
  <si>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</si>
  <si>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</si>
  <si>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</si>
  <si>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</si>
  <si>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</si>
  <si>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</si>
  <si>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</si>
  <si>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</si>
  <si>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</si>
  <si>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</si>
  <si>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</si>
  <si>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</si>
  <si>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</si>
  <si>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</si>
  <si>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</si>
  <si>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</si>
  <si>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</si>
  <si>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</si>
  <si>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</si>
  <si>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</si>
  <si>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</si>
  <si>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</si>
  <si>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</si>
  <si>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</si>
  <si>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</si>
  <si>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</si>
  <si>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</si>
  <si>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</si>
  <si>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</si>
  <si>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</si>
  <si>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</si>
  <si>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</si>
  <si>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</si>
  <si>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</si>
  <si>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EEC</t>
  </si>
  <si>
    <t>VQW</t>
  </si>
  <si>
    <t>TAU</t>
  </si>
  <si>
    <t>TCN</t>
  </si>
  <si>
    <t>ENMP</t>
  </si>
  <si>
    <t>CMH</t>
  </si>
  <si>
    <t>DAIS</t>
  </si>
  <si>
    <t>DOW</t>
  </si>
  <si>
    <t>ENCR</t>
  </si>
  <si>
    <t>EEMI</t>
  </si>
  <si>
    <t>PWX</t>
  </si>
  <si>
    <t>ESSO</t>
  </si>
  <si>
    <t>KHW</t>
  </si>
  <si>
    <t>MANH</t>
  </si>
  <si>
    <t>MSCG</t>
  </si>
  <si>
    <t>APNC</t>
  </si>
  <si>
    <t>NPC</t>
  </si>
  <si>
    <t>NXI</t>
  </si>
  <si>
    <t>CUPC</t>
  </si>
  <si>
    <t>ACRL</t>
  </si>
  <si>
    <t>SCL</t>
  </si>
  <si>
    <t>SCR</t>
  </si>
  <si>
    <t>SEPI</t>
  </si>
  <si>
    <t>SHEL</t>
  </si>
  <si>
    <t>ASTC</t>
  </si>
  <si>
    <t>EPPA</t>
  </si>
  <si>
    <t>NESI</t>
  </si>
  <si>
    <t>TEN</t>
  </si>
  <si>
    <t>WEYR</t>
  </si>
  <si>
    <t>Identifier</t>
  </si>
  <si>
    <t>Cowley Ridge Expansion #1 Wind Facility</t>
  </si>
  <si>
    <t>Cowley Ridge Expansion #2 Wind Facility</t>
  </si>
  <si>
    <t>Cowley North Wind Facility</t>
  </si>
  <si>
    <t>Northstone Power</t>
  </si>
  <si>
    <t>Primrose #1</t>
  </si>
  <si>
    <t>Rainbow #1</t>
  </si>
  <si>
    <t>Rainbow #2</t>
  </si>
  <si>
    <t>Rainbow #3</t>
  </si>
  <si>
    <t>Rainbow Lake #1</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</si>
  <si>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</si>
  <si>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</si>
  <si>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</si>
  <si>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</si>
  <si>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</si>
  <si>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</si>
  <si>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</si>
  <si>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</si>
  <si>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</si>
  <si>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</si>
  <si>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</si>
  <si>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</si>
  <si>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</si>
  <si>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</si>
  <si>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</si>
  <si>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</si>
  <si>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</si>
  <si>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</si>
  <si>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</si>
  <si>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</si>
  <si>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</si>
  <si>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</si>
  <si>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</si>
  <si>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</si>
  <si>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</si>
  <si>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</si>
  <si>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</si>
  <si>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</si>
  <si>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</si>
  <si>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</si>
  <si>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</si>
  <si>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</si>
  <si>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</si>
  <si>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</si>
  <si>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</si>
  <si>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</si>
  <si>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</si>
  <si>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</si>
  <si>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</si>
  <si>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</si>
  <si>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</si>
  <si>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</si>
  <si>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</si>
  <si>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341S025</t>
  </si>
  <si>
    <t>Syncrude Industrial System DOS</t>
  </si>
  <si>
    <t>CETC</t>
  </si>
  <si>
    <t>Contract 6</t>
  </si>
  <si>
    <t>Taylor Wind Facility</t>
  </si>
  <si>
    <t>CONS</t>
  </si>
  <si>
    <t>CGEI</t>
  </si>
  <si>
    <t>AP00</t>
  </si>
  <si>
    <t>Wabamun #4</t>
  </si>
  <si>
    <t>0000016301</t>
  </si>
  <si>
    <t>FortisAlberta DOS - BP Empress (163S)</t>
  </si>
  <si>
    <t>Contract 7</t>
  </si>
  <si>
    <t>CECO</t>
  </si>
  <si>
    <t>EPDC</t>
  </si>
  <si>
    <t>ASEI</t>
  </si>
  <si>
    <t>STC</t>
  </si>
  <si>
    <t>FortisAlberta Reversing POD - Plamondon (353S)</t>
  </si>
  <si>
    <t>DOWLOD15M</t>
  </si>
  <si>
    <t>FortisAlberta DOS - DOW Fort Saskatchewan (166S)</t>
  </si>
  <si>
    <t>RG8</t>
  </si>
  <si>
    <t>Rossdale #8</t>
  </si>
  <si>
    <t>RG9</t>
  </si>
  <si>
    <t>Rossdale #9</t>
  </si>
  <si>
    <t>RG10</t>
  </si>
  <si>
    <t>Rossdale #10</t>
  </si>
  <si>
    <t>Contract 8</t>
  </si>
  <si>
    <t>Note: Bank Rate for Jan 2021 to Apr 2021 based on Bank Rate for Dec 2020.</t>
  </si>
  <si>
    <t>AEBC</t>
  </si>
  <si>
    <t>ATPC</t>
  </si>
  <si>
    <t>CPLP</t>
  </si>
  <si>
    <t>GAL</t>
  </si>
  <si>
    <t>MPI</t>
  </si>
  <si>
    <t>MLCC</t>
  </si>
  <si>
    <t>Contract 9</t>
  </si>
  <si>
    <t>Module C DOS Adjustments Detail - 2006</t>
  </si>
  <si>
    <t>Contract 10</t>
  </si>
  <si>
    <t>TCPL</t>
  </si>
  <si>
    <t>CESC</t>
  </si>
  <si>
    <t>DEMI</t>
  </si>
  <si>
    <t>EPGI1</t>
  </si>
  <si>
    <t>Module C Adjustments - 2006</t>
  </si>
  <si>
    <t>Calgary Energy Centre</t>
  </si>
  <si>
    <t>Estimate - January  29,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</si>
</sst>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8">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
      <sz val="11"/>
      <color theme="1"/>
      <name val="Wingdings 2"/>
      <family val="1"/>
      <charset val="2"/>
    </font>
    <font>
      <sz val="11"/>
      <color theme="1"/>
      <name val="Calibri"/>
      <family val="1"/>
      <charset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4">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66" fontId="0" fillId="2" borderId="5" xfId="0" applyNumberFormat="1" applyFill="1" applyBorder="1"/>
    <xf numFmtId="49" fontId="6" fillId="0" borderId="0" xfId="0" applyNumberFormat="1" applyFont="1"/>
    <xf numFmtId="0" fontId="5" fillId="0" borderId="0" xfId="0" applyFont="1"/>
    <xf numFmtId="0" fontId="0" fillId="2" borderId="0" xfId="0" applyFill="1"/>
    <xf numFmtId="0" fontId="0" fillId="2" borderId="0" xfId="0" applyFill="1" applyAlignment="1">
      <alignment horizontal="right"/>
    </xf>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52"/>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539</v>
      </c>
      <c r="BY1" s="55"/>
    </row>
    <row r="2" spans="1:148">
      <c r="A2" s="29" t="s">
        <v>541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403</v>
      </c>
      <c r="BA2" s="59" t="s">
        <v>4</v>
      </c>
      <c r="BB2" s="60"/>
      <c r="BC2" s="60"/>
      <c r="BD2" s="60"/>
      <c r="BE2" s="60"/>
      <c r="BF2" s="60"/>
      <c r="BG2" s="60"/>
      <c r="BH2" s="60"/>
      <c r="BI2" s="60"/>
      <c r="BJ2" s="25" t="s">
        <v>404</v>
      </c>
      <c r="BK2" s="77">
        <f>SUM(BA5:BL144)</f>
        <v>-22223217.439999994</v>
      </c>
      <c r="BL2" s="78"/>
      <c r="BM2" s="5" t="s">
        <v>5</v>
      </c>
      <c r="BN2" s="5"/>
      <c r="BO2" s="5"/>
      <c r="BP2" s="5"/>
      <c r="BQ2" s="5"/>
      <c r="BR2" s="5"/>
      <c r="BS2" s="5"/>
      <c r="BT2" s="5"/>
      <c r="BU2" s="5"/>
      <c r="BV2" s="5"/>
      <c r="BW2" s="5"/>
      <c r="BX2" s="5"/>
      <c r="BY2" s="61" t="s">
        <v>400</v>
      </c>
      <c r="CJ2" s="23" t="s">
        <v>468</v>
      </c>
      <c r="CK2" s="56" t="s">
        <v>408</v>
      </c>
      <c r="CL2" s="32"/>
      <c r="CM2" s="32"/>
      <c r="CN2" s="32"/>
      <c r="CO2" s="32"/>
      <c r="CP2" s="32"/>
      <c r="CQ2" s="32"/>
      <c r="CR2" s="32"/>
      <c r="CS2" s="32"/>
      <c r="CT2" s="32"/>
      <c r="CU2" s="32"/>
      <c r="CV2" s="24" t="s">
        <v>406</v>
      </c>
      <c r="CW2" s="61" t="s">
        <v>411</v>
      </c>
      <c r="CX2" s="61"/>
      <c r="CY2" s="61"/>
      <c r="CZ2" s="61"/>
      <c r="DA2" s="61"/>
      <c r="DB2" s="61"/>
      <c r="DC2" s="61"/>
      <c r="DD2" s="61"/>
      <c r="DE2" s="61"/>
      <c r="DF2" s="61"/>
      <c r="DG2" s="61"/>
      <c r="DH2" s="23" t="s">
        <v>498</v>
      </c>
      <c r="DI2" s="56" t="s">
        <v>486</v>
      </c>
      <c r="DJ2" s="56"/>
      <c r="DK2" s="56"/>
      <c r="DL2" s="56"/>
      <c r="DM2" s="56"/>
      <c r="DN2" s="56"/>
      <c r="DO2" s="56"/>
      <c r="DP2" s="56"/>
      <c r="DQ2" s="56"/>
      <c r="DR2" s="56"/>
      <c r="DS2" s="56"/>
      <c r="DT2" s="24" t="s">
        <v>487</v>
      </c>
      <c r="DU2" s="61" t="s">
        <v>410</v>
      </c>
      <c r="DV2" s="61"/>
      <c r="DW2" s="61"/>
      <c r="DX2" s="61"/>
      <c r="DY2" s="61"/>
      <c r="DZ2" s="61"/>
      <c r="EA2" s="61"/>
      <c r="EB2" s="61"/>
      <c r="EC2" s="61"/>
      <c r="ED2" s="61"/>
      <c r="EE2" s="61"/>
      <c r="EF2" s="23" t="s">
        <v>490</v>
      </c>
      <c r="EG2" s="56" t="s">
        <v>402</v>
      </c>
      <c r="EH2" s="32"/>
      <c r="EI2" s="32"/>
      <c r="EJ2" s="32"/>
      <c r="EK2" s="32"/>
      <c r="EL2" s="32"/>
      <c r="EM2" s="32"/>
      <c r="EN2" s="32"/>
      <c r="EO2" s="32"/>
      <c r="EP2" s="32"/>
      <c r="EQ2" s="32"/>
      <c r="ER2" s="24" t="s">
        <v>491</v>
      </c>
    </row>
    <row r="3" spans="1:148">
      <c r="E3" s="53" t="s">
        <v>6</v>
      </c>
      <c r="F3" s="54"/>
      <c r="G3" s="54"/>
      <c r="H3" s="54"/>
      <c r="I3" s="54"/>
      <c r="J3" s="54"/>
      <c r="K3" s="54"/>
      <c r="L3" s="54"/>
      <c r="M3" s="54"/>
      <c r="N3" s="54"/>
      <c r="O3" s="79">
        <f>SUM(E5:P144)</f>
        <v>57691244.965000041</v>
      </c>
      <c r="P3" s="80"/>
      <c r="Q3" s="57" t="s">
        <v>7</v>
      </c>
      <c r="R3" s="58"/>
      <c r="S3" s="58"/>
      <c r="T3" s="58"/>
      <c r="U3" s="58"/>
      <c r="V3" s="58"/>
      <c r="W3" s="58"/>
      <c r="X3" s="58"/>
      <c r="Y3" s="58"/>
      <c r="Z3" s="58"/>
      <c r="AA3" s="75">
        <f>SUM(Q5:AB144)</f>
        <v>4755200741.0200033</v>
      </c>
      <c r="AB3" s="76"/>
      <c r="AD3" s="4"/>
      <c r="AE3" s="4"/>
      <c r="AF3" s="4"/>
      <c r="AG3" s="4"/>
      <c r="AH3" s="4"/>
      <c r="AI3" s="4"/>
      <c r="AJ3" s="4"/>
      <c r="AK3" s="4"/>
      <c r="AL3" s="4"/>
      <c r="AM3" s="4"/>
      <c r="AN3" s="4"/>
      <c r="AO3" s="36" t="s">
        <v>399</v>
      </c>
      <c r="AP3" s="44"/>
      <c r="AQ3" s="44"/>
      <c r="AR3" s="44"/>
      <c r="AS3" s="44"/>
      <c r="AT3" s="44"/>
      <c r="AU3" s="44"/>
      <c r="AV3" s="44"/>
      <c r="AW3" s="44"/>
      <c r="AX3" s="44"/>
      <c r="AY3" s="75">
        <f>SUM(AO5:AZ144)</f>
        <v>248162711.12999979</v>
      </c>
      <c r="AZ3" s="76"/>
      <c r="BA3" s="62">
        <v>9.9999999999999994E-12</v>
      </c>
      <c r="BB3" s="62">
        <v>9.9999999999999994E-12</v>
      </c>
      <c r="BC3" s="62">
        <v>9.9999999999999994E-12</v>
      </c>
      <c r="BD3" s="62">
        <v>-6.9999999999999999E-4</v>
      </c>
      <c r="BE3" s="62">
        <v>-6.9999999999999999E-4</v>
      </c>
      <c r="BF3" s="62">
        <v>-6.9999999999999999E-4</v>
      </c>
      <c r="BG3" s="62">
        <v>-7.7999999999999996E-3</v>
      </c>
      <c r="BH3" s="62">
        <v>-7.7999999999999996E-3</v>
      </c>
      <c r="BI3" s="62">
        <v>-7.7999999999999996E-3</v>
      </c>
      <c r="BJ3" s="62">
        <v>-6.1999999999999998E-3</v>
      </c>
      <c r="BK3" s="62">
        <v>-6.1999999999999998E-3</v>
      </c>
      <c r="BL3" s="62">
        <v>-6.1999999999999998E-3</v>
      </c>
      <c r="BM3" s="6"/>
      <c r="BN3" s="6"/>
      <c r="BO3" s="6"/>
      <c r="BP3" s="6"/>
      <c r="BQ3" s="6"/>
      <c r="BR3" s="6"/>
      <c r="BS3" s="6"/>
      <c r="BT3" s="6"/>
      <c r="BU3" s="6"/>
      <c r="BV3" s="6"/>
      <c r="BW3" s="6"/>
      <c r="BX3" s="6"/>
      <c r="BY3" s="59" t="s">
        <v>401</v>
      </c>
      <c r="BZ3" s="60"/>
      <c r="CA3" s="60"/>
      <c r="CB3" s="60"/>
      <c r="CC3" s="60"/>
      <c r="CD3" s="60"/>
      <c r="CE3" s="60"/>
      <c r="CF3" s="60"/>
      <c r="CG3" s="60"/>
      <c r="CH3" s="60"/>
      <c r="CI3" s="77">
        <f ca="1">SUM(BY5:CJ144)</f>
        <v>211610898.18999985</v>
      </c>
      <c r="CJ3" s="78"/>
      <c r="CK3" s="57" t="s">
        <v>407</v>
      </c>
      <c r="CL3" s="58"/>
      <c r="CM3" s="58"/>
      <c r="CN3" s="58"/>
      <c r="CO3" s="58"/>
      <c r="CP3" s="58"/>
      <c r="CQ3" s="58"/>
      <c r="CR3" s="58"/>
      <c r="CS3" s="58"/>
      <c r="CT3" s="44"/>
      <c r="CU3" s="44" t="s">
        <v>409</v>
      </c>
      <c r="CV3" s="63">
        <f ca="1">ROUND(-(CI3-AY3-BK2)/AA3,4)</f>
        <v>3.0000000000000001E-3</v>
      </c>
      <c r="CW3" s="59" t="s">
        <v>412</v>
      </c>
      <c r="CX3" s="60"/>
      <c r="CY3" s="60"/>
      <c r="CZ3" s="60"/>
      <c r="DA3" s="60"/>
      <c r="DB3" s="60"/>
      <c r="DC3" s="60"/>
      <c r="DD3" s="60"/>
      <c r="DE3" s="60"/>
      <c r="DF3" s="60"/>
      <c r="DG3" s="77">
        <f ca="1">SUM(CW5:DH144)</f>
        <v>-62993.240000009275</v>
      </c>
      <c r="DH3" s="78"/>
      <c r="DI3" s="57" t="s">
        <v>488</v>
      </c>
      <c r="DJ3" s="58"/>
      <c r="DK3" s="58"/>
      <c r="DL3" s="58"/>
      <c r="DM3" s="58"/>
      <c r="DN3" s="58"/>
      <c r="DO3" s="58"/>
      <c r="DP3" s="58"/>
      <c r="DQ3" s="58"/>
      <c r="DR3" s="58"/>
      <c r="DS3" s="75">
        <f ca="1">SUM(DI5:DT144)</f>
        <v>-3149.8199999999983</v>
      </c>
      <c r="DT3" s="76"/>
      <c r="DU3" s="62">
        <f t="shared" ref="DU3:EF3" ca="1" si="0">VLOOKUP(DU4,CumulativeInterestRate,7,FALSE)</f>
        <v>0.48841801407291013</v>
      </c>
      <c r="DV3" s="62">
        <f t="shared" ca="1" si="0"/>
        <v>0.48395910996332103</v>
      </c>
      <c r="DW3" s="62">
        <f t="shared" ca="1" si="0"/>
        <v>0.47993171270304702</v>
      </c>
      <c r="DX3" s="62">
        <f t="shared" ca="1" si="0"/>
        <v>0.47526047982633463</v>
      </c>
      <c r="DY3" s="62">
        <f t="shared" ca="1" si="0"/>
        <v>0.47053445242907427</v>
      </c>
      <c r="DZ3" s="62">
        <f t="shared" ca="1" si="0"/>
        <v>0.4654385620181154</v>
      </c>
      <c r="EA3" s="62">
        <f t="shared" ca="1" si="0"/>
        <v>0.46050705516880031</v>
      </c>
      <c r="EB3" s="62">
        <f t="shared" ca="1" si="0"/>
        <v>0.45541116475784132</v>
      </c>
      <c r="EC3" s="62">
        <f t="shared" ca="1" si="0"/>
        <v>0.4503152743468824</v>
      </c>
      <c r="ED3" s="62">
        <f t="shared" ca="1" si="0"/>
        <v>0.44538376749756736</v>
      </c>
      <c r="EE3" s="62">
        <f t="shared" ca="1" si="0"/>
        <v>0.44028787708660849</v>
      </c>
      <c r="EF3" s="62">
        <f t="shared" ca="1" si="0"/>
        <v>0.4353563702372934</v>
      </c>
      <c r="EG3" s="57" t="s">
        <v>413</v>
      </c>
      <c r="EH3" s="58"/>
      <c r="EI3" s="58"/>
      <c r="EJ3" s="58"/>
      <c r="EK3" s="58"/>
      <c r="EL3" s="58"/>
      <c r="EM3" s="58"/>
      <c r="EN3" s="58"/>
      <c r="EO3" s="58"/>
      <c r="EP3" s="58"/>
      <c r="EQ3" s="75">
        <f ca="1">SUM(EG5:ER144)</f>
        <v>-196588.23999999295</v>
      </c>
      <c r="ER3" s="76"/>
    </row>
    <row r="4" spans="1:148" s="7" customFormat="1">
      <c r="A4" s="7" t="s">
        <v>8</v>
      </c>
      <c r="B4" s="1" t="s">
        <v>446</v>
      </c>
      <c r="C4" s="7" t="s">
        <v>9</v>
      </c>
      <c r="D4" s="7" t="s">
        <v>10</v>
      </c>
      <c r="E4" s="8">
        <v>38718</v>
      </c>
      <c r="F4" s="8">
        <v>38749</v>
      </c>
      <c r="G4" s="8">
        <v>38777</v>
      </c>
      <c r="H4" s="8">
        <v>38808</v>
      </c>
      <c r="I4" s="8">
        <v>38838</v>
      </c>
      <c r="J4" s="8">
        <v>38869</v>
      </c>
      <c r="K4" s="8">
        <v>38899</v>
      </c>
      <c r="L4" s="8">
        <v>38930</v>
      </c>
      <c r="M4" s="8">
        <v>38961</v>
      </c>
      <c r="N4" s="8">
        <v>38991</v>
      </c>
      <c r="O4" s="8">
        <v>39022</v>
      </c>
      <c r="P4" s="8">
        <v>39052</v>
      </c>
      <c r="Q4" s="9">
        <v>38718</v>
      </c>
      <c r="R4" s="9">
        <v>38749</v>
      </c>
      <c r="S4" s="9">
        <v>38777</v>
      </c>
      <c r="T4" s="9">
        <v>38808</v>
      </c>
      <c r="U4" s="9">
        <v>38838</v>
      </c>
      <c r="V4" s="9">
        <v>38869</v>
      </c>
      <c r="W4" s="9">
        <v>38899</v>
      </c>
      <c r="X4" s="9">
        <v>38930</v>
      </c>
      <c r="Y4" s="9">
        <v>38961</v>
      </c>
      <c r="Z4" s="9">
        <v>38991</v>
      </c>
      <c r="AA4" s="9">
        <v>39022</v>
      </c>
      <c r="AB4" s="9">
        <v>39052</v>
      </c>
      <c r="AC4" s="8">
        <v>38718</v>
      </c>
      <c r="AD4" s="8">
        <v>38749</v>
      </c>
      <c r="AE4" s="8">
        <v>38777</v>
      </c>
      <c r="AF4" s="8">
        <v>38808</v>
      </c>
      <c r="AG4" s="8">
        <v>38838</v>
      </c>
      <c r="AH4" s="8">
        <v>38869</v>
      </c>
      <c r="AI4" s="8">
        <v>38899</v>
      </c>
      <c r="AJ4" s="8">
        <v>38930</v>
      </c>
      <c r="AK4" s="8">
        <v>38961</v>
      </c>
      <c r="AL4" s="8">
        <v>38991</v>
      </c>
      <c r="AM4" s="8">
        <v>39022</v>
      </c>
      <c r="AN4" s="8">
        <v>39052</v>
      </c>
      <c r="AO4" s="37">
        <v>38718</v>
      </c>
      <c r="AP4" s="37">
        <v>38749</v>
      </c>
      <c r="AQ4" s="37">
        <v>38777</v>
      </c>
      <c r="AR4" s="37">
        <v>38808</v>
      </c>
      <c r="AS4" s="37">
        <v>38838</v>
      </c>
      <c r="AT4" s="37">
        <v>38869</v>
      </c>
      <c r="AU4" s="37">
        <v>38899</v>
      </c>
      <c r="AV4" s="37">
        <v>38930</v>
      </c>
      <c r="AW4" s="37">
        <v>38961</v>
      </c>
      <c r="AX4" s="37">
        <v>38991</v>
      </c>
      <c r="AY4" s="37">
        <v>39022</v>
      </c>
      <c r="AZ4" s="37">
        <v>39052</v>
      </c>
      <c r="BA4" s="10">
        <v>38718</v>
      </c>
      <c r="BB4" s="10">
        <v>38749</v>
      </c>
      <c r="BC4" s="10">
        <v>38777</v>
      </c>
      <c r="BD4" s="10">
        <v>38808</v>
      </c>
      <c r="BE4" s="10">
        <v>38838</v>
      </c>
      <c r="BF4" s="10">
        <v>38869</v>
      </c>
      <c r="BG4" s="10">
        <v>38899</v>
      </c>
      <c r="BH4" s="10">
        <v>38930</v>
      </c>
      <c r="BI4" s="10">
        <v>38961</v>
      </c>
      <c r="BJ4" s="10">
        <v>38991</v>
      </c>
      <c r="BK4" s="10">
        <v>39022</v>
      </c>
      <c r="BL4" s="10">
        <v>39052</v>
      </c>
      <c r="BM4" s="9">
        <v>38718</v>
      </c>
      <c r="BN4" s="9">
        <v>38749</v>
      </c>
      <c r="BO4" s="9">
        <v>38777</v>
      </c>
      <c r="BP4" s="9">
        <v>38808</v>
      </c>
      <c r="BQ4" s="9">
        <v>38838</v>
      </c>
      <c r="BR4" s="9">
        <v>38869</v>
      </c>
      <c r="BS4" s="9">
        <v>38899</v>
      </c>
      <c r="BT4" s="9">
        <v>38930</v>
      </c>
      <c r="BU4" s="9">
        <v>38961</v>
      </c>
      <c r="BV4" s="9">
        <v>38991</v>
      </c>
      <c r="BW4" s="9">
        <v>39022</v>
      </c>
      <c r="BX4" s="9">
        <v>39052</v>
      </c>
      <c r="BY4" s="10">
        <v>38718</v>
      </c>
      <c r="BZ4" s="10">
        <v>38749</v>
      </c>
      <c r="CA4" s="10">
        <v>38777</v>
      </c>
      <c r="CB4" s="10">
        <v>38808</v>
      </c>
      <c r="CC4" s="10">
        <v>38838</v>
      </c>
      <c r="CD4" s="10">
        <v>38869</v>
      </c>
      <c r="CE4" s="10">
        <v>38899</v>
      </c>
      <c r="CF4" s="10">
        <v>38930</v>
      </c>
      <c r="CG4" s="10">
        <v>38961</v>
      </c>
      <c r="CH4" s="10">
        <v>38991</v>
      </c>
      <c r="CI4" s="10">
        <v>39022</v>
      </c>
      <c r="CJ4" s="10">
        <v>39052</v>
      </c>
      <c r="CK4" s="9">
        <v>38718</v>
      </c>
      <c r="CL4" s="9">
        <v>38749</v>
      </c>
      <c r="CM4" s="9">
        <v>38777</v>
      </c>
      <c r="CN4" s="9">
        <v>38808</v>
      </c>
      <c r="CO4" s="9">
        <v>38838</v>
      </c>
      <c r="CP4" s="9">
        <v>38869</v>
      </c>
      <c r="CQ4" s="9">
        <v>38899</v>
      </c>
      <c r="CR4" s="9">
        <v>38930</v>
      </c>
      <c r="CS4" s="9">
        <v>38961</v>
      </c>
      <c r="CT4" s="9">
        <v>38991</v>
      </c>
      <c r="CU4" s="9">
        <v>39022</v>
      </c>
      <c r="CV4" s="9">
        <v>39052</v>
      </c>
      <c r="CW4" s="10">
        <v>38718</v>
      </c>
      <c r="CX4" s="10">
        <v>38749</v>
      </c>
      <c r="CY4" s="10">
        <v>38777</v>
      </c>
      <c r="CZ4" s="10">
        <v>38808</v>
      </c>
      <c r="DA4" s="10">
        <v>38838</v>
      </c>
      <c r="DB4" s="10">
        <v>38869</v>
      </c>
      <c r="DC4" s="10">
        <v>38899</v>
      </c>
      <c r="DD4" s="10">
        <v>38930</v>
      </c>
      <c r="DE4" s="10">
        <v>38961</v>
      </c>
      <c r="DF4" s="10">
        <v>38991</v>
      </c>
      <c r="DG4" s="10">
        <v>39022</v>
      </c>
      <c r="DH4" s="10">
        <v>39052</v>
      </c>
      <c r="DI4" s="9">
        <v>38718</v>
      </c>
      <c r="DJ4" s="9">
        <v>38749</v>
      </c>
      <c r="DK4" s="9">
        <v>38777</v>
      </c>
      <c r="DL4" s="9">
        <v>38808</v>
      </c>
      <c r="DM4" s="9">
        <v>38838</v>
      </c>
      <c r="DN4" s="9">
        <v>38869</v>
      </c>
      <c r="DO4" s="9">
        <v>38899</v>
      </c>
      <c r="DP4" s="9">
        <v>38930</v>
      </c>
      <c r="DQ4" s="9">
        <v>38961</v>
      </c>
      <c r="DR4" s="9">
        <v>38991</v>
      </c>
      <c r="DS4" s="9">
        <v>39022</v>
      </c>
      <c r="DT4" s="9">
        <v>39052</v>
      </c>
      <c r="DU4" s="10">
        <v>38718</v>
      </c>
      <c r="DV4" s="10">
        <v>38749</v>
      </c>
      <c r="DW4" s="10">
        <v>38777</v>
      </c>
      <c r="DX4" s="10">
        <v>38808</v>
      </c>
      <c r="DY4" s="10">
        <v>38838</v>
      </c>
      <c r="DZ4" s="10">
        <v>38869</v>
      </c>
      <c r="EA4" s="10">
        <v>38899</v>
      </c>
      <c r="EB4" s="10">
        <v>38930</v>
      </c>
      <c r="EC4" s="10">
        <v>38961</v>
      </c>
      <c r="ED4" s="10">
        <v>38991</v>
      </c>
      <c r="EE4" s="10">
        <v>39022</v>
      </c>
      <c r="EF4" s="10">
        <v>39052</v>
      </c>
      <c r="EG4" s="9">
        <v>38718</v>
      </c>
      <c r="EH4" s="9">
        <v>38749</v>
      </c>
      <c r="EI4" s="9">
        <v>38777</v>
      </c>
      <c r="EJ4" s="9">
        <v>38808</v>
      </c>
      <c r="EK4" s="9">
        <v>38838</v>
      </c>
      <c r="EL4" s="9">
        <v>38869</v>
      </c>
      <c r="EM4" s="9">
        <v>38899</v>
      </c>
      <c r="EN4" s="9">
        <v>38930</v>
      </c>
      <c r="EO4" s="9">
        <v>38961</v>
      </c>
      <c r="EP4" s="9">
        <v>38991</v>
      </c>
      <c r="EQ4" s="9">
        <v>39022</v>
      </c>
      <c r="ER4" s="9">
        <v>39052</v>
      </c>
    </row>
    <row r="5" spans="1:148">
      <c r="A5" t="s">
        <v>416</v>
      </c>
      <c r="B5" s="1" t="s">
        <v>156</v>
      </c>
      <c r="C5" t="str">
        <f t="shared" ref="C5:C19" ca="1" si="1">VLOOKUP($B5,LocationLookup,2,FALSE)</f>
        <v>0000006711</v>
      </c>
      <c r="D5" t="str">
        <f t="shared" ref="D5:D40" ca="1" si="2">VLOOKUP($C5,LossFactorLookup,2,FALSE)</f>
        <v>FortisAlberta Reversing POD - Stirling (67S)</v>
      </c>
      <c r="O5" s="51">
        <v>0</v>
      </c>
      <c r="P5" s="51">
        <v>0</v>
      </c>
      <c r="Q5" s="32"/>
      <c r="R5" s="32"/>
      <c r="S5" s="32"/>
      <c r="T5" s="32"/>
      <c r="U5" s="32"/>
      <c r="V5" s="32"/>
      <c r="W5" s="32"/>
      <c r="X5" s="32"/>
      <c r="Y5" s="32"/>
      <c r="Z5" s="32"/>
      <c r="AA5" s="32">
        <v>0</v>
      </c>
      <c r="AB5" s="32">
        <v>0</v>
      </c>
      <c r="AM5" s="2">
        <v>-0.23</v>
      </c>
      <c r="AN5" s="2">
        <v>-0.23</v>
      </c>
      <c r="AO5" s="33"/>
      <c r="AP5" s="33"/>
      <c r="AQ5" s="33"/>
      <c r="AR5" s="33"/>
      <c r="AS5" s="33"/>
      <c r="AT5" s="33"/>
      <c r="AU5" s="33"/>
      <c r="AV5" s="33"/>
      <c r="AW5" s="33"/>
      <c r="AX5" s="33"/>
      <c r="AY5" s="33">
        <v>0</v>
      </c>
      <c r="AZ5" s="33">
        <v>0</v>
      </c>
      <c r="BA5" s="31">
        <f t="shared" ref="BA5" si="3">ROUND(Q5*BA$3,2)</f>
        <v>0</v>
      </c>
      <c r="BB5" s="31">
        <f t="shared" ref="BB5" si="4">ROUND(R5*BB$3,2)</f>
        <v>0</v>
      </c>
      <c r="BC5" s="31">
        <f t="shared" ref="BC5" si="5">ROUND(S5*BC$3,2)</f>
        <v>0</v>
      </c>
      <c r="BD5" s="31">
        <f t="shared" ref="BD5" si="6">ROUND(T5*BD$3,2)</f>
        <v>0</v>
      </c>
      <c r="BE5" s="31">
        <f t="shared" ref="BE5" si="7">ROUND(U5*BE$3,2)</f>
        <v>0</v>
      </c>
      <c r="BF5" s="31">
        <f t="shared" ref="BF5" si="8">ROUND(V5*BF$3,2)</f>
        <v>0</v>
      </c>
      <c r="BG5" s="31">
        <f t="shared" ref="BG5" si="9">ROUND(W5*BG$3,2)</f>
        <v>0</v>
      </c>
      <c r="BH5" s="31">
        <f t="shared" ref="BH5" si="10">ROUND(X5*BH$3,2)</f>
        <v>0</v>
      </c>
      <c r="BI5" s="31">
        <f t="shared" ref="BI5" si="11">ROUND(Y5*BI$3,2)</f>
        <v>0</v>
      </c>
      <c r="BJ5" s="31">
        <f t="shared" ref="BJ5" si="12">ROUND(Z5*BJ$3,2)</f>
        <v>0</v>
      </c>
      <c r="BK5" s="31">
        <f t="shared" ref="BK5" si="13">ROUND(AA5*BK$3,2)</f>
        <v>0</v>
      </c>
      <c r="BL5" s="31">
        <f t="shared" ref="BL5" si="14">ROUND(AB5*BL$3,2)</f>
        <v>0</v>
      </c>
      <c r="BM5" s="6">
        <f t="shared" ref="BM5:BX15" ca="1" si="15">VLOOKUP($C5,LossFactorLookup,3,FALSE)</f>
        <v>-3.9199999999999999E-2</v>
      </c>
      <c r="BN5" s="6">
        <f t="shared" ca="1" si="15"/>
        <v>-3.9199999999999999E-2</v>
      </c>
      <c r="BO5" s="6">
        <f t="shared" ca="1" si="15"/>
        <v>-3.9199999999999999E-2</v>
      </c>
      <c r="BP5" s="6">
        <f t="shared" ca="1" si="15"/>
        <v>-3.9199999999999999E-2</v>
      </c>
      <c r="BQ5" s="6">
        <f t="shared" ca="1" si="15"/>
        <v>-3.9199999999999999E-2</v>
      </c>
      <c r="BR5" s="6">
        <f t="shared" ca="1" si="15"/>
        <v>-3.9199999999999999E-2</v>
      </c>
      <c r="BS5" s="6">
        <f t="shared" ca="1" si="15"/>
        <v>-3.9199999999999999E-2</v>
      </c>
      <c r="BT5" s="6">
        <f t="shared" ca="1" si="15"/>
        <v>-3.9199999999999999E-2</v>
      </c>
      <c r="BU5" s="6">
        <f t="shared" ca="1" si="15"/>
        <v>-3.9199999999999999E-2</v>
      </c>
      <c r="BV5" s="6">
        <f t="shared" ca="1" si="15"/>
        <v>-3.9199999999999999E-2</v>
      </c>
      <c r="BW5" s="6">
        <f t="shared" ca="1" si="15"/>
        <v>-3.9199999999999999E-2</v>
      </c>
      <c r="BX5" s="6">
        <f t="shared" ca="1" si="15"/>
        <v>-3.9199999999999999E-2</v>
      </c>
      <c r="BY5" s="31">
        <f t="shared" ref="BY5:BY36" ca="1" si="16">IFERROR(VLOOKUP($C5,DOSDetail,CELL("col",BY$4)+58,FALSE),ROUND(Q5*BM5,2))</f>
        <v>0</v>
      </c>
      <c r="BZ5" s="31">
        <f t="shared" ref="BZ5:BZ36" ca="1" si="17">IFERROR(VLOOKUP($C5,DOSDetail,CELL("col",BZ$4)+58,FALSE),ROUND(R5*BN5,2))</f>
        <v>0</v>
      </c>
      <c r="CA5" s="31">
        <f t="shared" ref="CA5:CA36" ca="1" si="18">IFERROR(VLOOKUP($C5,DOSDetail,CELL("col",CA$4)+58,FALSE),ROUND(S5*BO5,2))</f>
        <v>0</v>
      </c>
      <c r="CB5" s="31">
        <f t="shared" ref="CB5:CB36" ca="1" si="19">IFERROR(VLOOKUP($C5,DOSDetail,CELL("col",CB$4)+58,FALSE),ROUND(T5*BP5,2))</f>
        <v>0</v>
      </c>
      <c r="CC5" s="31">
        <f t="shared" ref="CC5:CC36" ca="1" si="20">IFERROR(VLOOKUP($C5,DOSDetail,CELL("col",CC$4)+58,FALSE),ROUND(U5*BQ5,2))</f>
        <v>0</v>
      </c>
      <c r="CD5" s="31">
        <f t="shared" ref="CD5:CD36" ca="1" si="21">IFERROR(VLOOKUP($C5,DOSDetail,CELL("col",CD$4)+58,FALSE),ROUND(V5*BR5,2))</f>
        <v>0</v>
      </c>
      <c r="CE5" s="31">
        <f t="shared" ref="CE5:CE36" ca="1" si="22">IFERROR(VLOOKUP($C5,DOSDetail,CELL("col",CE$4)+58,FALSE),ROUND(W5*BS5,2))</f>
        <v>0</v>
      </c>
      <c r="CF5" s="31">
        <f t="shared" ref="CF5:CF36" ca="1" si="23">IFERROR(VLOOKUP($C5,DOSDetail,CELL("col",CF$4)+58,FALSE),ROUND(X5*BT5,2))</f>
        <v>0</v>
      </c>
      <c r="CG5" s="31">
        <f t="shared" ref="CG5:CG36" ca="1" si="24">IFERROR(VLOOKUP($C5,DOSDetail,CELL("col",CG$4)+58,FALSE),ROUND(Y5*BU5,2))</f>
        <v>0</v>
      </c>
      <c r="CH5" s="31">
        <f t="shared" ref="CH5:CH36" ca="1" si="25">IFERROR(VLOOKUP($C5,DOSDetail,CELL("col",CH$4)+58,FALSE),ROUND(Z5*BV5,2))</f>
        <v>0</v>
      </c>
      <c r="CI5" s="31">
        <f t="shared" ref="CI5:CI36" ca="1" si="26">IFERROR(VLOOKUP($C5,DOSDetail,CELL("col",CI$4)+58,FALSE),ROUND(AA5*BW5,2))</f>
        <v>0</v>
      </c>
      <c r="CJ5" s="31">
        <f t="shared" ref="CJ5:CJ36" ca="1" si="27">IFERROR(VLOOKUP($C5,DOSDetail,CELL("col",CJ$4)+58,FALSE),ROUND(AB5*BX5,2))</f>
        <v>0</v>
      </c>
      <c r="CK5" s="32">
        <f t="shared" ref="CK5" ca="1" si="28">ROUND(Q5*$CV$3,2)</f>
        <v>0</v>
      </c>
      <c r="CL5" s="32">
        <f t="shared" ref="CL5" ca="1" si="29">ROUND(R5*$CV$3,2)</f>
        <v>0</v>
      </c>
      <c r="CM5" s="32">
        <f t="shared" ref="CM5" ca="1" si="30">ROUND(S5*$CV$3,2)</f>
        <v>0</v>
      </c>
      <c r="CN5" s="32">
        <f t="shared" ref="CN5" ca="1" si="31">ROUND(T5*$CV$3,2)</f>
        <v>0</v>
      </c>
      <c r="CO5" s="32">
        <f t="shared" ref="CO5" ca="1" si="32">ROUND(U5*$CV$3,2)</f>
        <v>0</v>
      </c>
      <c r="CP5" s="32">
        <f t="shared" ref="CP5" ca="1" si="33">ROUND(V5*$CV$3,2)</f>
        <v>0</v>
      </c>
      <c r="CQ5" s="32">
        <f t="shared" ref="CQ5" ca="1" si="34">ROUND(W5*$CV$3,2)</f>
        <v>0</v>
      </c>
      <c r="CR5" s="32">
        <f t="shared" ref="CR5" ca="1" si="35">ROUND(X5*$CV$3,2)</f>
        <v>0</v>
      </c>
      <c r="CS5" s="32">
        <f t="shared" ref="CS5" ca="1" si="36">ROUND(Y5*$CV$3,2)</f>
        <v>0</v>
      </c>
      <c r="CT5" s="32">
        <f t="shared" ref="CT5" ca="1" si="37">ROUND(Z5*$CV$3,2)</f>
        <v>0</v>
      </c>
      <c r="CU5" s="32">
        <f t="shared" ref="CU5" ca="1" si="38">ROUND(AA5*$CV$3,2)</f>
        <v>0</v>
      </c>
      <c r="CV5" s="32">
        <f t="shared" ref="CV5" ca="1" si="39">ROUND(AB5*$CV$3,2)</f>
        <v>0</v>
      </c>
      <c r="CW5" s="31">
        <f t="shared" ref="CW5:DH14" ca="1" si="40">BY5+CK5-AO5-BA5</f>
        <v>0</v>
      </c>
      <c r="CX5" s="31">
        <f t="shared" ca="1" si="40"/>
        <v>0</v>
      </c>
      <c r="CY5" s="31">
        <f t="shared" ca="1" si="40"/>
        <v>0</v>
      </c>
      <c r="CZ5" s="31">
        <f t="shared" ca="1" si="40"/>
        <v>0</v>
      </c>
      <c r="DA5" s="31">
        <f t="shared" ca="1" si="40"/>
        <v>0</v>
      </c>
      <c r="DB5" s="31">
        <f t="shared" ca="1" si="40"/>
        <v>0</v>
      </c>
      <c r="DC5" s="31">
        <f t="shared" ca="1" si="40"/>
        <v>0</v>
      </c>
      <c r="DD5" s="31">
        <f t="shared" ca="1" si="40"/>
        <v>0</v>
      </c>
      <c r="DE5" s="31">
        <f t="shared" ca="1" si="40"/>
        <v>0</v>
      </c>
      <c r="DF5" s="31">
        <f t="shared" ca="1" si="40"/>
        <v>0</v>
      </c>
      <c r="DG5" s="31">
        <f t="shared" ca="1" si="40"/>
        <v>0</v>
      </c>
      <c r="DH5" s="31">
        <f t="shared" ca="1" si="40"/>
        <v>0</v>
      </c>
      <c r="DI5" s="32">
        <f ca="1">ROUND(CW5*5%,2)</f>
        <v>0</v>
      </c>
      <c r="DJ5" s="32">
        <f t="shared" ref="DJ5:DT5" ca="1" si="41">ROUND(CX5*5%,2)</f>
        <v>0</v>
      </c>
      <c r="DK5" s="32">
        <f t="shared" ca="1" si="41"/>
        <v>0</v>
      </c>
      <c r="DL5" s="32">
        <f t="shared" ca="1" si="41"/>
        <v>0</v>
      </c>
      <c r="DM5" s="32">
        <f t="shared" ca="1" si="41"/>
        <v>0</v>
      </c>
      <c r="DN5" s="32">
        <f t="shared" ca="1" si="41"/>
        <v>0</v>
      </c>
      <c r="DO5" s="32">
        <f t="shared" ca="1" si="41"/>
        <v>0</v>
      </c>
      <c r="DP5" s="32">
        <f t="shared" ca="1" si="41"/>
        <v>0</v>
      </c>
      <c r="DQ5" s="32">
        <f t="shared" ca="1" si="41"/>
        <v>0</v>
      </c>
      <c r="DR5" s="32">
        <f t="shared" ca="1" si="41"/>
        <v>0</v>
      </c>
      <c r="DS5" s="32">
        <f t="shared" ca="1" si="41"/>
        <v>0</v>
      </c>
      <c r="DT5" s="32">
        <f t="shared" ca="1" si="41"/>
        <v>0</v>
      </c>
      <c r="DU5" s="31">
        <f ca="1">ROUND(CW5*DU$3,2)</f>
        <v>0</v>
      </c>
      <c r="DV5" s="31">
        <f t="shared" ref="DV5:EF5" ca="1" si="42">ROUND(CX5*DV$3,2)</f>
        <v>0</v>
      </c>
      <c r="DW5" s="31">
        <f t="shared" ca="1" si="42"/>
        <v>0</v>
      </c>
      <c r="DX5" s="31">
        <f t="shared" ca="1" si="42"/>
        <v>0</v>
      </c>
      <c r="DY5" s="31">
        <f t="shared" ca="1" si="42"/>
        <v>0</v>
      </c>
      <c r="DZ5" s="31">
        <f t="shared" ca="1" si="42"/>
        <v>0</v>
      </c>
      <c r="EA5" s="31">
        <f t="shared" ca="1" si="42"/>
        <v>0</v>
      </c>
      <c r="EB5" s="31">
        <f t="shared" ca="1" si="42"/>
        <v>0</v>
      </c>
      <c r="EC5" s="31">
        <f t="shared" ca="1" si="42"/>
        <v>0</v>
      </c>
      <c r="ED5" s="31">
        <f t="shared" ca="1" si="42"/>
        <v>0</v>
      </c>
      <c r="EE5" s="31">
        <f t="shared" ca="1" si="42"/>
        <v>0</v>
      </c>
      <c r="EF5" s="31">
        <f t="shared" ca="1" si="42"/>
        <v>0</v>
      </c>
      <c r="EG5" s="32">
        <f ca="1">CW5+DI5+DU5</f>
        <v>0</v>
      </c>
      <c r="EH5" s="32">
        <f t="shared" ref="EH5:ER5" ca="1" si="43">CX5+DJ5+DV5</f>
        <v>0</v>
      </c>
      <c r="EI5" s="32">
        <f t="shared" ca="1" si="43"/>
        <v>0</v>
      </c>
      <c r="EJ5" s="32">
        <f t="shared" ca="1" si="43"/>
        <v>0</v>
      </c>
      <c r="EK5" s="32">
        <f t="shared" ca="1" si="43"/>
        <v>0</v>
      </c>
      <c r="EL5" s="32">
        <f t="shared" ca="1" si="43"/>
        <v>0</v>
      </c>
      <c r="EM5" s="32">
        <f t="shared" ca="1" si="43"/>
        <v>0</v>
      </c>
      <c r="EN5" s="32">
        <f t="shared" ca="1" si="43"/>
        <v>0</v>
      </c>
      <c r="EO5" s="32">
        <f t="shared" ca="1" si="43"/>
        <v>0</v>
      </c>
      <c r="EP5" s="32">
        <f t="shared" ca="1" si="43"/>
        <v>0</v>
      </c>
      <c r="EQ5" s="32">
        <f t="shared" ca="1" si="43"/>
        <v>0</v>
      </c>
      <c r="ER5" s="32">
        <f t="shared" ca="1" si="43"/>
        <v>0</v>
      </c>
    </row>
    <row r="6" spans="1:148">
      <c r="A6" t="s">
        <v>416</v>
      </c>
      <c r="B6" s="1" t="s">
        <v>508</v>
      </c>
      <c r="C6" t="str">
        <f t="shared" ca="1" si="1"/>
        <v>0000016301</v>
      </c>
      <c r="D6" t="str">
        <f t="shared" ca="1" si="2"/>
        <v>FortisAlberta DOS - BP Empress (163S)</v>
      </c>
      <c r="E6" s="51">
        <v>14516.0658</v>
      </c>
      <c r="F6" s="51">
        <v>12470.150799999999</v>
      </c>
      <c r="G6" s="51">
        <v>5139.5736999999999</v>
      </c>
      <c r="H6" s="51">
        <v>1833.9413999999999</v>
      </c>
      <c r="I6" s="51">
        <v>121.78559999999999</v>
      </c>
      <c r="J6" s="51">
        <v>5.8535000000000004</v>
      </c>
      <c r="K6" s="51">
        <v>0</v>
      </c>
      <c r="L6" s="51">
        <v>102.5313</v>
      </c>
      <c r="M6" s="51">
        <v>3637.4444000000003</v>
      </c>
      <c r="N6" s="51">
        <v>3138.4793</v>
      </c>
      <c r="O6" s="51">
        <v>0</v>
      </c>
      <c r="P6" s="51">
        <v>340.37620000000004</v>
      </c>
      <c r="Q6" s="32">
        <v>1038273.27</v>
      </c>
      <c r="R6" s="32">
        <v>663699.85</v>
      </c>
      <c r="S6" s="32">
        <v>227125.95</v>
      </c>
      <c r="T6" s="32">
        <v>65197.11</v>
      </c>
      <c r="U6" s="32">
        <v>17989.04</v>
      </c>
      <c r="V6" s="32">
        <v>158.51</v>
      </c>
      <c r="W6" s="32">
        <v>0</v>
      </c>
      <c r="X6" s="32">
        <v>10837.900000000001</v>
      </c>
      <c r="Y6" s="32">
        <v>316172.76</v>
      </c>
      <c r="Z6" s="32">
        <v>330561.78000000003</v>
      </c>
      <c r="AA6" s="32">
        <v>0</v>
      </c>
      <c r="AB6" s="32">
        <v>20622.830000000002</v>
      </c>
      <c r="AC6" s="2">
        <v>4.47</v>
      </c>
      <c r="AD6" s="2">
        <v>4.47</v>
      </c>
      <c r="AE6" s="2">
        <v>4.47</v>
      </c>
      <c r="AF6" s="2">
        <v>4.47</v>
      </c>
      <c r="AG6" s="2">
        <v>4.47</v>
      </c>
      <c r="AH6" s="2">
        <v>4.47</v>
      </c>
      <c r="AI6" s="2">
        <v>4.47</v>
      </c>
      <c r="AJ6" s="2">
        <v>4.47</v>
      </c>
      <c r="AK6" s="2">
        <v>4.47</v>
      </c>
      <c r="AL6" s="2">
        <v>4.47</v>
      </c>
      <c r="AM6" s="2">
        <v>4.47</v>
      </c>
      <c r="AN6" s="2">
        <v>4.47</v>
      </c>
      <c r="AO6" s="33">
        <v>46410.81</v>
      </c>
      <c r="AP6" s="33">
        <v>29667.39</v>
      </c>
      <c r="AQ6" s="33">
        <v>10152.529999999999</v>
      </c>
      <c r="AR6" s="33">
        <v>2914.31</v>
      </c>
      <c r="AS6" s="33">
        <v>804.1</v>
      </c>
      <c r="AT6" s="33">
        <v>7.09</v>
      </c>
      <c r="AU6" s="33">
        <v>0</v>
      </c>
      <c r="AV6" s="33">
        <v>484.46</v>
      </c>
      <c r="AW6" s="33">
        <v>14132.929999999998</v>
      </c>
      <c r="AX6" s="33">
        <v>14776.119999999997</v>
      </c>
      <c r="AY6" s="33">
        <v>0</v>
      </c>
      <c r="AZ6" s="33">
        <v>921.84</v>
      </c>
      <c r="BA6" s="31">
        <f t="shared" ref="BA6:BA71" si="44">ROUND(Q6*BA$3,2)</f>
        <v>0</v>
      </c>
      <c r="BB6" s="31">
        <f t="shared" ref="BB6:BB71" si="45">ROUND(R6*BB$3,2)</f>
        <v>0</v>
      </c>
      <c r="BC6" s="31">
        <f t="shared" ref="BC6:BC71" si="46">ROUND(S6*BC$3,2)</f>
        <v>0</v>
      </c>
      <c r="BD6" s="31">
        <f t="shared" ref="BD6:BD71" si="47">ROUND(T6*BD$3,2)</f>
        <v>-45.64</v>
      </c>
      <c r="BE6" s="31">
        <f t="shared" ref="BE6:BE71" si="48">ROUND(U6*BE$3,2)</f>
        <v>-12.59</v>
      </c>
      <c r="BF6" s="31">
        <f t="shared" ref="BF6:BF71" si="49">ROUND(V6*BF$3,2)</f>
        <v>-0.11</v>
      </c>
      <c r="BG6" s="31">
        <f t="shared" ref="BG6:BG71" si="50">ROUND(W6*BG$3,2)</f>
        <v>0</v>
      </c>
      <c r="BH6" s="31">
        <f t="shared" ref="BH6:BH71" si="51">ROUND(X6*BH$3,2)</f>
        <v>-84.54</v>
      </c>
      <c r="BI6" s="31">
        <f t="shared" ref="BI6:BI71" si="52">ROUND(Y6*BI$3,2)</f>
        <v>-2466.15</v>
      </c>
      <c r="BJ6" s="31">
        <f t="shared" ref="BJ6:BJ71" si="53">ROUND(Z6*BJ$3,2)</f>
        <v>-2049.48</v>
      </c>
      <c r="BK6" s="31">
        <f t="shared" ref="BK6:BK71" si="54">ROUND(AA6*BK$3,2)</f>
        <v>0</v>
      </c>
      <c r="BL6" s="31">
        <f t="shared" ref="BL6:BL71" si="55">ROUND(AB6*BL$3,2)</f>
        <v>-127.86</v>
      </c>
      <c r="BM6" s="6">
        <f t="shared" ca="1" si="15"/>
        <v>9.9500000000000005E-2</v>
      </c>
      <c r="BN6" s="6">
        <f t="shared" ca="1" si="15"/>
        <v>9.9500000000000005E-2</v>
      </c>
      <c r="BO6" s="6">
        <f t="shared" ca="1" si="15"/>
        <v>9.9500000000000005E-2</v>
      </c>
      <c r="BP6" s="6">
        <f t="shared" ca="1" si="15"/>
        <v>9.9500000000000005E-2</v>
      </c>
      <c r="BQ6" s="6">
        <f t="shared" ca="1" si="15"/>
        <v>9.9500000000000005E-2</v>
      </c>
      <c r="BR6" s="6">
        <f t="shared" ca="1" si="15"/>
        <v>9.9500000000000005E-2</v>
      </c>
      <c r="BS6" s="6">
        <f t="shared" ca="1" si="15"/>
        <v>9.9500000000000005E-2</v>
      </c>
      <c r="BT6" s="6">
        <f t="shared" ca="1" si="15"/>
        <v>9.9500000000000005E-2</v>
      </c>
      <c r="BU6" s="6">
        <f t="shared" ca="1" si="15"/>
        <v>9.9500000000000005E-2</v>
      </c>
      <c r="BV6" s="6">
        <f t="shared" ca="1" si="15"/>
        <v>9.9500000000000005E-2</v>
      </c>
      <c r="BW6" s="6">
        <f t="shared" ca="1" si="15"/>
        <v>9.9500000000000005E-2</v>
      </c>
      <c r="BX6" s="6">
        <f t="shared" ca="1" si="15"/>
        <v>9.9500000000000005E-2</v>
      </c>
      <c r="BY6" s="31">
        <f t="shared" ca="1" si="16"/>
        <v>103308.19</v>
      </c>
      <c r="BZ6" s="31">
        <f t="shared" ca="1" si="17"/>
        <v>66038.12999999999</v>
      </c>
      <c r="CA6" s="31">
        <f t="shared" ca="1" si="18"/>
        <v>18072.489999999998</v>
      </c>
      <c r="CB6" s="31">
        <f t="shared" ca="1" si="19"/>
        <v>2914.31</v>
      </c>
      <c r="CC6" s="31">
        <f t="shared" ca="1" si="20"/>
        <v>804.1</v>
      </c>
      <c r="CD6" s="31">
        <f t="shared" ca="1" si="21"/>
        <v>7.09</v>
      </c>
      <c r="CE6" s="31">
        <f t="shared" ca="1" si="22"/>
        <v>0</v>
      </c>
      <c r="CF6" s="31">
        <f t="shared" ca="1" si="23"/>
        <v>869.04</v>
      </c>
      <c r="CG6" s="31">
        <f t="shared" ca="1" si="24"/>
        <v>28894.05</v>
      </c>
      <c r="CH6" s="31">
        <f t="shared" ca="1" si="25"/>
        <v>32105.340000000004</v>
      </c>
      <c r="CI6" s="31">
        <f t="shared" ca="1" si="26"/>
        <v>0</v>
      </c>
      <c r="CJ6" s="31">
        <f t="shared" ca="1" si="27"/>
        <v>921.84</v>
      </c>
      <c r="CK6" s="32">
        <f t="shared" ref="CK6:CK71" ca="1" si="56">ROUND(Q6*$CV$3,2)</f>
        <v>3114.82</v>
      </c>
      <c r="CL6" s="32">
        <f t="shared" ref="CL6:CL71" ca="1" si="57">ROUND(R6*$CV$3,2)</f>
        <v>1991.1</v>
      </c>
      <c r="CM6" s="32">
        <f t="shared" ref="CM6:CM71" ca="1" si="58">ROUND(S6*$CV$3,2)</f>
        <v>681.38</v>
      </c>
      <c r="CN6" s="32">
        <f t="shared" ref="CN6:CN71" ca="1" si="59">ROUND(T6*$CV$3,2)</f>
        <v>195.59</v>
      </c>
      <c r="CO6" s="32">
        <f t="shared" ref="CO6:CO71" ca="1" si="60">ROUND(U6*$CV$3,2)</f>
        <v>53.97</v>
      </c>
      <c r="CP6" s="32">
        <f t="shared" ref="CP6:CP71" ca="1" si="61">ROUND(V6*$CV$3,2)</f>
        <v>0.48</v>
      </c>
      <c r="CQ6" s="32">
        <f t="shared" ref="CQ6:CQ71" ca="1" si="62">ROUND(W6*$CV$3,2)</f>
        <v>0</v>
      </c>
      <c r="CR6" s="32">
        <f t="shared" ref="CR6:CR71" ca="1" si="63">ROUND(X6*$CV$3,2)</f>
        <v>32.51</v>
      </c>
      <c r="CS6" s="32">
        <f t="shared" ref="CS6:CS71" ca="1" si="64">ROUND(Y6*$CV$3,2)</f>
        <v>948.52</v>
      </c>
      <c r="CT6" s="32">
        <f t="shared" ref="CT6:CT71" ca="1" si="65">ROUND(Z6*$CV$3,2)</f>
        <v>991.69</v>
      </c>
      <c r="CU6" s="32">
        <f t="shared" ref="CU6:CU71" ca="1" si="66">ROUND(AA6*$CV$3,2)</f>
        <v>0</v>
      </c>
      <c r="CV6" s="32">
        <f t="shared" ref="CV6:CV71" ca="1" si="67">ROUND(AB6*$CV$3,2)</f>
        <v>61.87</v>
      </c>
      <c r="CW6" s="31">
        <f t="shared" ca="1" si="40"/>
        <v>60012.200000000012</v>
      </c>
      <c r="CX6" s="31">
        <f t="shared" ca="1" si="40"/>
        <v>38361.839999999997</v>
      </c>
      <c r="CY6" s="31">
        <f t="shared" ca="1" si="40"/>
        <v>8601.34</v>
      </c>
      <c r="CZ6" s="31">
        <f t="shared" ca="1" si="40"/>
        <v>241.23000000000013</v>
      </c>
      <c r="DA6" s="31">
        <f t="shared" ca="1" si="40"/>
        <v>66.560000000000031</v>
      </c>
      <c r="DB6" s="31">
        <f t="shared" ca="1" si="40"/>
        <v>0.59000000000000041</v>
      </c>
      <c r="DC6" s="31">
        <f t="shared" ca="1" si="40"/>
        <v>0</v>
      </c>
      <c r="DD6" s="31">
        <f t="shared" ca="1" si="40"/>
        <v>501.63</v>
      </c>
      <c r="DE6" s="31">
        <f t="shared" ca="1" si="40"/>
        <v>18175.79</v>
      </c>
      <c r="DF6" s="31">
        <f t="shared" ca="1" si="40"/>
        <v>20370.39000000001</v>
      </c>
      <c r="DG6" s="31">
        <f t="shared" ca="1" si="40"/>
        <v>0</v>
      </c>
      <c r="DH6" s="31">
        <f t="shared" ca="1" si="40"/>
        <v>189.73000000000002</v>
      </c>
      <c r="DI6" s="32">
        <f t="shared" ref="DI6:DI69" ca="1" si="68">ROUND(CW6*5%,2)</f>
        <v>3000.61</v>
      </c>
      <c r="DJ6" s="32">
        <f t="shared" ref="DJ6:DJ69" ca="1" si="69">ROUND(CX6*5%,2)</f>
        <v>1918.09</v>
      </c>
      <c r="DK6" s="32">
        <f t="shared" ref="DK6:DK69" ca="1" si="70">ROUND(CY6*5%,2)</f>
        <v>430.07</v>
      </c>
      <c r="DL6" s="32">
        <f t="shared" ref="DL6:DL69" ca="1" si="71">ROUND(CZ6*5%,2)</f>
        <v>12.06</v>
      </c>
      <c r="DM6" s="32">
        <f t="shared" ref="DM6:DM69" ca="1" si="72">ROUND(DA6*5%,2)</f>
        <v>3.33</v>
      </c>
      <c r="DN6" s="32">
        <f t="shared" ref="DN6:DN69" ca="1" si="73">ROUND(DB6*5%,2)</f>
        <v>0.03</v>
      </c>
      <c r="DO6" s="32">
        <f t="shared" ref="DO6:DO69" ca="1" si="74">ROUND(DC6*5%,2)</f>
        <v>0</v>
      </c>
      <c r="DP6" s="32">
        <f t="shared" ref="DP6:DP69" ca="1" si="75">ROUND(DD6*5%,2)</f>
        <v>25.08</v>
      </c>
      <c r="DQ6" s="32">
        <f t="shared" ref="DQ6:DQ69" ca="1" si="76">ROUND(DE6*5%,2)</f>
        <v>908.79</v>
      </c>
      <c r="DR6" s="32">
        <f t="shared" ref="DR6:DR69" ca="1" si="77">ROUND(DF6*5%,2)</f>
        <v>1018.52</v>
      </c>
      <c r="DS6" s="32">
        <f t="shared" ref="DS6:DS69" ca="1" si="78">ROUND(DG6*5%,2)</f>
        <v>0</v>
      </c>
      <c r="DT6" s="32">
        <f t="shared" ref="DT6:DT69" ca="1" si="79">ROUND(DH6*5%,2)</f>
        <v>9.49</v>
      </c>
      <c r="DU6" s="31">
        <f t="shared" ref="DU6:DU69" ca="1" si="80">ROUND(CW6*DU$3,2)</f>
        <v>29311.040000000001</v>
      </c>
      <c r="DV6" s="31">
        <f t="shared" ref="DV6:DV69" ca="1" si="81">ROUND(CX6*DV$3,2)</f>
        <v>18565.560000000001</v>
      </c>
      <c r="DW6" s="31">
        <f t="shared" ref="DW6:DW69" ca="1" si="82">ROUND(CY6*DW$3,2)</f>
        <v>4128.0600000000004</v>
      </c>
      <c r="DX6" s="31">
        <f t="shared" ref="DX6:DX69" ca="1" si="83">ROUND(CZ6*DX$3,2)</f>
        <v>114.65</v>
      </c>
      <c r="DY6" s="31">
        <f t="shared" ref="DY6:DY69" ca="1" si="84">ROUND(DA6*DY$3,2)</f>
        <v>31.32</v>
      </c>
      <c r="DZ6" s="31">
        <f t="shared" ref="DZ6:DZ69" ca="1" si="85">ROUND(DB6*DZ$3,2)</f>
        <v>0.27</v>
      </c>
      <c r="EA6" s="31">
        <f t="shared" ref="EA6:EA69" ca="1" si="86">ROUND(DC6*EA$3,2)</f>
        <v>0</v>
      </c>
      <c r="EB6" s="31">
        <f t="shared" ref="EB6:EB69" ca="1" si="87">ROUND(DD6*EB$3,2)</f>
        <v>228.45</v>
      </c>
      <c r="EC6" s="31">
        <f t="shared" ref="EC6:EC69" ca="1" si="88">ROUND(DE6*EC$3,2)</f>
        <v>8184.84</v>
      </c>
      <c r="ED6" s="31">
        <f t="shared" ref="ED6:ED69" ca="1" si="89">ROUND(DF6*ED$3,2)</f>
        <v>9072.64</v>
      </c>
      <c r="EE6" s="31">
        <f t="shared" ref="EE6:EE69" ca="1" si="90">ROUND(DG6*EE$3,2)</f>
        <v>0</v>
      </c>
      <c r="EF6" s="31">
        <f t="shared" ref="EF6:EF69" ca="1" si="91">ROUND(DH6*EF$3,2)</f>
        <v>82.6</v>
      </c>
      <c r="EG6" s="32">
        <f t="shared" ref="EG6:EG69" ca="1" si="92">CW6+DI6+DU6</f>
        <v>92323.85</v>
      </c>
      <c r="EH6" s="32">
        <f t="shared" ref="EH6:EH69" ca="1" si="93">CX6+DJ6+DV6</f>
        <v>58845.489999999991</v>
      </c>
      <c r="EI6" s="32">
        <f t="shared" ref="EI6:EI69" ca="1" si="94">CY6+DK6+DW6</f>
        <v>13159.470000000001</v>
      </c>
      <c r="EJ6" s="32">
        <f t="shared" ref="EJ6:EJ69" ca="1" si="95">CZ6+DL6+DX6</f>
        <v>367.94000000000017</v>
      </c>
      <c r="EK6" s="32">
        <f t="shared" ref="EK6:EK69" ca="1" si="96">DA6+DM6+DY6</f>
        <v>101.21000000000004</v>
      </c>
      <c r="EL6" s="32">
        <f t="shared" ref="EL6:EL69" ca="1" si="97">DB6+DN6+DZ6</f>
        <v>0.89000000000000046</v>
      </c>
      <c r="EM6" s="32">
        <f t="shared" ref="EM6:EM69" ca="1" si="98">DC6+DO6+EA6</f>
        <v>0</v>
      </c>
      <c r="EN6" s="32">
        <f t="shared" ref="EN6:EN69" ca="1" si="99">DD6+DP6+EB6</f>
        <v>755.16000000000008</v>
      </c>
      <c r="EO6" s="32">
        <f t="shared" ref="EO6:EO69" ca="1" si="100">DE6+DQ6+EC6</f>
        <v>27269.420000000002</v>
      </c>
      <c r="EP6" s="32">
        <f t="shared" ref="EP6:EP69" ca="1" si="101">DF6+DR6+ED6</f>
        <v>30461.55000000001</v>
      </c>
      <c r="EQ6" s="32">
        <f t="shared" ref="EQ6:EQ69" ca="1" si="102">DG6+DS6+EE6</f>
        <v>0</v>
      </c>
      <c r="ER6" s="32">
        <f t="shared" ref="ER6:ER69" ca="1" si="103">DH6+DT6+EF6</f>
        <v>281.82000000000005</v>
      </c>
    </row>
    <row r="7" spans="1:148">
      <c r="A7" t="s">
        <v>416</v>
      </c>
      <c r="B7" s="1" t="s">
        <v>149</v>
      </c>
      <c r="C7" t="str">
        <f t="shared" ca="1" si="1"/>
        <v>0000022911</v>
      </c>
      <c r="D7" t="str">
        <f t="shared" ca="1" si="2"/>
        <v>FortisAlberta Reversing POD - Glenwood (229S)</v>
      </c>
      <c r="O7" s="51">
        <v>51.438000000000002</v>
      </c>
      <c r="P7" s="51">
        <v>14.7142</v>
      </c>
      <c r="Q7" s="32"/>
      <c r="R7" s="32"/>
      <c r="S7" s="32"/>
      <c r="T7" s="32"/>
      <c r="U7" s="32"/>
      <c r="V7" s="32"/>
      <c r="W7" s="32"/>
      <c r="X7" s="32"/>
      <c r="Y7" s="32"/>
      <c r="Z7" s="32"/>
      <c r="AA7" s="32">
        <v>2958.86</v>
      </c>
      <c r="AB7" s="32">
        <v>470.78</v>
      </c>
      <c r="AM7" s="2">
        <v>0.97</v>
      </c>
      <c r="AN7" s="2">
        <v>0.97</v>
      </c>
      <c r="AO7" s="33"/>
      <c r="AP7" s="33"/>
      <c r="AQ7" s="33"/>
      <c r="AR7" s="33"/>
      <c r="AS7" s="33"/>
      <c r="AT7" s="33"/>
      <c r="AU7" s="33"/>
      <c r="AV7" s="33"/>
      <c r="AW7" s="33"/>
      <c r="AX7" s="33"/>
      <c r="AY7" s="33">
        <v>28.7</v>
      </c>
      <c r="AZ7" s="33">
        <v>4.57</v>
      </c>
      <c r="BA7" s="31">
        <f t="shared" si="44"/>
        <v>0</v>
      </c>
      <c r="BB7" s="31">
        <f t="shared" si="45"/>
        <v>0</v>
      </c>
      <c r="BC7" s="31">
        <f t="shared" si="46"/>
        <v>0</v>
      </c>
      <c r="BD7" s="31">
        <f t="shared" si="47"/>
        <v>0</v>
      </c>
      <c r="BE7" s="31">
        <f t="shared" si="48"/>
        <v>0</v>
      </c>
      <c r="BF7" s="31">
        <f t="shared" si="49"/>
        <v>0</v>
      </c>
      <c r="BG7" s="31">
        <f t="shared" si="50"/>
        <v>0</v>
      </c>
      <c r="BH7" s="31">
        <f t="shared" si="51"/>
        <v>0</v>
      </c>
      <c r="BI7" s="31">
        <f t="shared" si="52"/>
        <v>0</v>
      </c>
      <c r="BJ7" s="31">
        <f t="shared" si="53"/>
        <v>0</v>
      </c>
      <c r="BK7" s="31">
        <f t="shared" si="54"/>
        <v>-18.34</v>
      </c>
      <c r="BL7" s="31">
        <f t="shared" si="55"/>
        <v>-2.92</v>
      </c>
      <c r="BM7" s="6">
        <f t="shared" ca="1" si="15"/>
        <v>-2.9600000000000001E-2</v>
      </c>
      <c r="BN7" s="6">
        <f t="shared" ca="1" si="15"/>
        <v>-2.9600000000000001E-2</v>
      </c>
      <c r="BO7" s="6">
        <f t="shared" ca="1" si="15"/>
        <v>-2.9600000000000001E-2</v>
      </c>
      <c r="BP7" s="6">
        <f t="shared" ca="1" si="15"/>
        <v>-2.9600000000000001E-2</v>
      </c>
      <c r="BQ7" s="6">
        <f t="shared" ca="1" si="15"/>
        <v>-2.9600000000000001E-2</v>
      </c>
      <c r="BR7" s="6">
        <f t="shared" ca="1" si="15"/>
        <v>-2.9600000000000001E-2</v>
      </c>
      <c r="BS7" s="6">
        <f t="shared" ca="1" si="15"/>
        <v>-2.9600000000000001E-2</v>
      </c>
      <c r="BT7" s="6">
        <f t="shared" ca="1" si="15"/>
        <v>-2.9600000000000001E-2</v>
      </c>
      <c r="BU7" s="6">
        <f t="shared" ca="1" si="15"/>
        <v>-2.9600000000000001E-2</v>
      </c>
      <c r="BV7" s="6">
        <f t="shared" ca="1" si="15"/>
        <v>-2.9600000000000001E-2</v>
      </c>
      <c r="BW7" s="6">
        <f t="shared" ca="1" si="15"/>
        <v>-2.9600000000000001E-2</v>
      </c>
      <c r="BX7" s="6">
        <f t="shared" ca="1" si="15"/>
        <v>-2.9600000000000001E-2</v>
      </c>
      <c r="BY7" s="31">
        <f t="shared" ca="1" si="16"/>
        <v>0</v>
      </c>
      <c r="BZ7" s="31">
        <f t="shared" ca="1" si="17"/>
        <v>0</v>
      </c>
      <c r="CA7" s="31">
        <f t="shared" ca="1" si="18"/>
        <v>0</v>
      </c>
      <c r="CB7" s="31">
        <f t="shared" ca="1" si="19"/>
        <v>0</v>
      </c>
      <c r="CC7" s="31">
        <f t="shared" ca="1" si="20"/>
        <v>0</v>
      </c>
      <c r="CD7" s="31">
        <f t="shared" ca="1" si="21"/>
        <v>0</v>
      </c>
      <c r="CE7" s="31">
        <f t="shared" ca="1" si="22"/>
        <v>0</v>
      </c>
      <c r="CF7" s="31">
        <f t="shared" ca="1" si="23"/>
        <v>0</v>
      </c>
      <c r="CG7" s="31">
        <f t="shared" ca="1" si="24"/>
        <v>0</v>
      </c>
      <c r="CH7" s="31">
        <f t="shared" ca="1" si="25"/>
        <v>0</v>
      </c>
      <c r="CI7" s="31">
        <f t="shared" ca="1" si="26"/>
        <v>-87.58</v>
      </c>
      <c r="CJ7" s="31">
        <f t="shared" ca="1" si="27"/>
        <v>-13.94</v>
      </c>
      <c r="CK7" s="32">
        <f t="shared" ca="1" si="56"/>
        <v>0</v>
      </c>
      <c r="CL7" s="32">
        <f t="shared" ca="1" si="57"/>
        <v>0</v>
      </c>
      <c r="CM7" s="32">
        <f t="shared" ca="1" si="58"/>
        <v>0</v>
      </c>
      <c r="CN7" s="32">
        <f t="shared" ca="1" si="59"/>
        <v>0</v>
      </c>
      <c r="CO7" s="32">
        <f t="shared" ca="1" si="60"/>
        <v>0</v>
      </c>
      <c r="CP7" s="32">
        <f t="shared" ca="1" si="61"/>
        <v>0</v>
      </c>
      <c r="CQ7" s="32">
        <f t="shared" ca="1" si="62"/>
        <v>0</v>
      </c>
      <c r="CR7" s="32">
        <f t="shared" ca="1" si="63"/>
        <v>0</v>
      </c>
      <c r="CS7" s="32">
        <f t="shared" ca="1" si="64"/>
        <v>0</v>
      </c>
      <c r="CT7" s="32">
        <f t="shared" ca="1" si="65"/>
        <v>0</v>
      </c>
      <c r="CU7" s="32">
        <f t="shared" ca="1" si="66"/>
        <v>8.8800000000000008</v>
      </c>
      <c r="CV7" s="32">
        <f t="shared" ca="1" si="67"/>
        <v>1.41</v>
      </c>
      <c r="CW7" s="31">
        <f t="shared" ca="1" si="40"/>
        <v>0</v>
      </c>
      <c r="CX7" s="31">
        <f t="shared" ca="1" si="40"/>
        <v>0</v>
      </c>
      <c r="CY7" s="31">
        <f t="shared" ca="1" si="40"/>
        <v>0</v>
      </c>
      <c r="CZ7" s="31">
        <f t="shared" ca="1" si="40"/>
        <v>0</v>
      </c>
      <c r="DA7" s="31">
        <f t="shared" ca="1" si="40"/>
        <v>0</v>
      </c>
      <c r="DB7" s="31">
        <f t="shared" ca="1" si="40"/>
        <v>0</v>
      </c>
      <c r="DC7" s="31">
        <f t="shared" ca="1" si="40"/>
        <v>0</v>
      </c>
      <c r="DD7" s="31">
        <f t="shared" ca="1" si="40"/>
        <v>0</v>
      </c>
      <c r="DE7" s="31">
        <f t="shared" ca="1" si="40"/>
        <v>0</v>
      </c>
      <c r="DF7" s="31">
        <f t="shared" ca="1" si="40"/>
        <v>0</v>
      </c>
      <c r="DG7" s="31">
        <f t="shared" ca="1" si="40"/>
        <v>-89.06</v>
      </c>
      <c r="DH7" s="31">
        <f t="shared" ca="1" si="40"/>
        <v>-14.180000000000001</v>
      </c>
      <c r="DI7" s="32">
        <f t="shared" ca="1" si="68"/>
        <v>0</v>
      </c>
      <c r="DJ7" s="32">
        <f t="shared" ca="1" si="69"/>
        <v>0</v>
      </c>
      <c r="DK7" s="32">
        <f t="shared" ca="1" si="70"/>
        <v>0</v>
      </c>
      <c r="DL7" s="32">
        <f t="shared" ca="1" si="71"/>
        <v>0</v>
      </c>
      <c r="DM7" s="32">
        <f t="shared" ca="1" si="72"/>
        <v>0</v>
      </c>
      <c r="DN7" s="32">
        <f t="shared" ca="1" si="73"/>
        <v>0</v>
      </c>
      <c r="DO7" s="32">
        <f t="shared" ca="1" si="74"/>
        <v>0</v>
      </c>
      <c r="DP7" s="32">
        <f t="shared" ca="1" si="75"/>
        <v>0</v>
      </c>
      <c r="DQ7" s="32">
        <f t="shared" ca="1" si="76"/>
        <v>0</v>
      </c>
      <c r="DR7" s="32">
        <f t="shared" ca="1" si="77"/>
        <v>0</v>
      </c>
      <c r="DS7" s="32">
        <f t="shared" ca="1" si="78"/>
        <v>-4.45</v>
      </c>
      <c r="DT7" s="32">
        <f t="shared" ca="1" si="79"/>
        <v>-0.71</v>
      </c>
      <c r="DU7" s="31">
        <f t="shared" ca="1" si="80"/>
        <v>0</v>
      </c>
      <c r="DV7" s="31">
        <f t="shared" ca="1" si="81"/>
        <v>0</v>
      </c>
      <c r="DW7" s="31">
        <f t="shared" ca="1" si="82"/>
        <v>0</v>
      </c>
      <c r="DX7" s="31">
        <f t="shared" ca="1" si="83"/>
        <v>0</v>
      </c>
      <c r="DY7" s="31">
        <f t="shared" ca="1" si="84"/>
        <v>0</v>
      </c>
      <c r="DZ7" s="31">
        <f t="shared" ca="1" si="85"/>
        <v>0</v>
      </c>
      <c r="EA7" s="31">
        <f t="shared" ca="1" si="86"/>
        <v>0</v>
      </c>
      <c r="EB7" s="31">
        <f t="shared" ca="1" si="87"/>
        <v>0</v>
      </c>
      <c r="EC7" s="31">
        <f t="shared" ca="1" si="88"/>
        <v>0</v>
      </c>
      <c r="ED7" s="31">
        <f t="shared" ca="1" si="89"/>
        <v>0</v>
      </c>
      <c r="EE7" s="31">
        <f t="shared" ca="1" si="90"/>
        <v>-39.21</v>
      </c>
      <c r="EF7" s="31">
        <f t="shared" ca="1" si="91"/>
        <v>-6.17</v>
      </c>
      <c r="EG7" s="32">
        <f t="shared" ca="1" si="92"/>
        <v>0</v>
      </c>
      <c r="EH7" s="32">
        <f t="shared" ca="1" si="93"/>
        <v>0</v>
      </c>
      <c r="EI7" s="32">
        <f t="shared" ca="1" si="94"/>
        <v>0</v>
      </c>
      <c r="EJ7" s="32">
        <f t="shared" ca="1" si="95"/>
        <v>0</v>
      </c>
      <c r="EK7" s="32">
        <f t="shared" ca="1" si="96"/>
        <v>0</v>
      </c>
      <c r="EL7" s="32">
        <f t="shared" ca="1" si="97"/>
        <v>0</v>
      </c>
      <c r="EM7" s="32">
        <f t="shared" ca="1" si="98"/>
        <v>0</v>
      </c>
      <c r="EN7" s="32">
        <f t="shared" ca="1" si="99"/>
        <v>0</v>
      </c>
      <c r="EO7" s="32">
        <f t="shared" ca="1" si="100"/>
        <v>0</v>
      </c>
      <c r="EP7" s="32">
        <f t="shared" ca="1" si="101"/>
        <v>0</v>
      </c>
      <c r="EQ7" s="32">
        <f t="shared" ca="1" si="102"/>
        <v>-132.72</v>
      </c>
      <c r="ER7" s="32">
        <f t="shared" ca="1" si="103"/>
        <v>-21.060000000000002</v>
      </c>
    </row>
    <row r="8" spans="1:148">
      <c r="A8" t="s">
        <v>416</v>
      </c>
      <c r="B8" s="1" t="s">
        <v>192</v>
      </c>
      <c r="C8" t="str">
        <f t="shared" ca="1" si="1"/>
        <v>0000035311</v>
      </c>
      <c r="D8" t="str">
        <f t="shared" ca="1" si="2"/>
        <v>FortisAlberta Reversing POD - Plamondon (353S)</v>
      </c>
      <c r="E8" s="51">
        <v>693.76660000000004</v>
      </c>
      <c r="F8" s="51">
        <v>224.1163</v>
      </c>
      <c r="G8" s="51">
        <v>212.23650000000001</v>
      </c>
      <c r="H8" s="51">
        <v>259.70659999999998</v>
      </c>
      <c r="I8" s="51">
        <v>155.26310000000001</v>
      </c>
      <c r="J8" s="51">
        <v>263.2593</v>
      </c>
      <c r="K8" s="51">
        <v>1049.0371</v>
      </c>
      <c r="L8" s="51">
        <v>272.93009999999998</v>
      </c>
      <c r="M8" s="51">
        <v>208.17099999999999</v>
      </c>
      <c r="N8" s="51">
        <v>206.376</v>
      </c>
      <c r="O8" s="51">
        <v>400.70710000000003</v>
      </c>
      <c r="P8" s="51">
        <v>197.2997</v>
      </c>
      <c r="Q8" s="32">
        <v>47282.06</v>
      </c>
      <c r="R8" s="32">
        <v>12100.24</v>
      </c>
      <c r="S8" s="32">
        <v>8983.77</v>
      </c>
      <c r="T8" s="32">
        <v>21005.200000000001</v>
      </c>
      <c r="U8" s="32">
        <v>17475.12</v>
      </c>
      <c r="V8" s="32">
        <v>41851.67</v>
      </c>
      <c r="W8" s="32">
        <v>263560.99</v>
      </c>
      <c r="X8" s="32">
        <v>43422.27</v>
      </c>
      <c r="Y8" s="32">
        <v>42399.8</v>
      </c>
      <c r="Z8" s="32">
        <v>64088.66</v>
      </c>
      <c r="AA8" s="32">
        <v>72199.490000000005</v>
      </c>
      <c r="AB8" s="32">
        <v>27338.43</v>
      </c>
      <c r="AC8" s="2">
        <v>0.16</v>
      </c>
      <c r="AD8" s="2">
        <v>0.16</v>
      </c>
      <c r="AE8" s="2">
        <v>0.16</v>
      </c>
      <c r="AF8" s="2">
        <v>0.16</v>
      </c>
      <c r="AG8" s="2">
        <v>0.16</v>
      </c>
      <c r="AH8" s="2">
        <v>0.16</v>
      </c>
      <c r="AI8" s="2">
        <v>0.16</v>
      </c>
      <c r="AJ8" s="2">
        <v>0.16</v>
      </c>
      <c r="AK8" s="2">
        <v>0.16</v>
      </c>
      <c r="AL8" s="2">
        <v>0.16</v>
      </c>
      <c r="AM8" s="2">
        <v>0.16</v>
      </c>
      <c r="AN8" s="2">
        <v>0.16</v>
      </c>
      <c r="AO8" s="33">
        <v>75.650000000000006</v>
      </c>
      <c r="AP8" s="33">
        <v>19.36</v>
      </c>
      <c r="AQ8" s="33">
        <v>14.37</v>
      </c>
      <c r="AR8" s="33">
        <v>33.61</v>
      </c>
      <c r="AS8" s="33">
        <v>27.96</v>
      </c>
      <c r="AT8" s="33">
        <v>66.959999999999994</v>
      </c>
      <c r="AU8" s="33">
        <v>421.7</v>
      </c>
      <c r="AV8" s="33">
        <v>69.48</v>
      </c>
      <c r="AW8" s="33">
        <v>67.84</v>
      </c>
      <c r="AX8" s="33">
        <v>102.54</v>
      </c>
      <c r="AY8" s="33">
        <v>115.52</v>
      </c>
      <c r="AZ8" s="33">
        <v>43.74</v>
      </c>
      <c r="BA8" s="31">
        <f t="shared" si="44"/>
        <v>0</v>
      </c>
      <c r="BB8" s="31">
        <f t="shared" si="45"/>
        <v>0</v>
      </c>
      <c r="BC8" s="31">
        <f t="shared" si="46"/>
        <v>0</v>
      </c>
      <c r="BD8" s="31">
        <f t="shared" si="47"/>
        <v>-14.7</v>
      </c>
      <c r="BE8" s="31">
        <f t="shared" si="48"/>
        <v>-12.23</v>
      </c>
      <c r="BF8" s="31">
        <f t="shared" si="49"/>
        <v>-29.3</v>
      </c>
      <c r="BG8" s="31">
        <f t="shared" si="50"/>
        <v>-2055.7800000000002</v>
      </c>
      <c r="BH8" s="31">
        <f t="shared" si="51"/>
        <v>-338.69</v>
      </c>
      <c r="BI8" s="31">
        <f t="shared" si="52"/>
        <v>-330.72</v>
      </c>
      <c r="BJ8" s="31">
        <f t="shared" si="53"/>
        <v>-397.35</v>
      </c>
      <c r="BK8" s="31">
        <f t="shared" si="54"/>
        <v>-447.64</v>
      </c>
      <c r="BL8" s="31">
        <f t="shared" si="55"/>
        <v>-169.5</v>
      </c>
      <c r="BM8" s="6">
        <f t="shared" ca="1" si="15"/>
        <v>-4.0000000000000002E-4</v>
      </c>
      <c r="BN8" s="6">
        <f t="shared" ca="1" si="15"/>
        <v>-4.0000000000000002E-4</v>
      </c>
      <c r="BO8" s="6">
        <f t="shared" ca="1" si="15"/>
        <v>-4.0000000000000002E-4</v>
      </c>
      <c r="BP8" s="6">
        <f t="shared" ca="1" si="15"/>
        <v>-4.0000000000000002E-4</v>
      </c>
      <c r="BQ8" s="6">
        <f t="shared" ca="1" si="15"/>
        <v>-4.0000000000000002E-4</v>
      </c>
      <c r="BR8" s="6">
        <f t="shared" ca="1" si="15"/>
        <v>-4.0000000000000002E-4</v>
      </c>
      <c r="BS8" s="6">
        <f t="shared" ca="1" si="15"/>
        <v>-4.0000000000000002E-4</v>
      </c>
      <c r="BT8" s="6">
        <f t="shared" ca="1" si="15"/>
        <v>-4.0000000000000002E-4</v>
      </c>
      <c r="BU8" s="6">
        <f t="shared" ca="1" si="15"/>
        <v>-4.0000000000000002E-4</v>
      </c>
      <c r="BV8" s="6">
        <f t="shared" ca="1" si="15"/>
        <v>-4.0000000000000002E-4</v>
      </c>
      <c r="BW8" s="6">
        <f t="shared" ca="1" si="15"/>
        <v>-4.0000000000000002E-4</v>
      </c>
      <c r="BX8" s="6">
        <f t="shared" ca="1" si="15"/>
        <v>-4.0000000000000002E-4</v>
      </c>
      <c r="BY8" s="31">
        <f t="shared" ca="1" si="16"/>
        <v>-18.91</v>
      </c>
      <c r="BZ8" s="31">
        <f t="shared" ca="1" si="17"/>
        <v>-4.84</v>
      </c>
      <c r="CA8" s="31">
        <f t="shared" ca="1" si="18"/>
        <v>-3.59</v>
      </c>
      <c r="CB8" s="31">
        <f t="shared" ca="1" si="19"/>
        <v>-8.4</v>
      </c>
      <c r="CC8" s="31">
        <f t="shared" ca="1" si="20"/>
        <v>-6.99</v>
      </c>
      <c r="CD8" s="31">
        <f t="shared" ca="1" si="21"/>
        <v>-16.739999999999998</v>
      </c>
      <c r="CE8" s="31">
        <f t="shared" ca="1" si="22"/>
        <v>-105.42</v>
      </c>
      <c r="CF8" s="31">
        <f t="shared" ca="1" si="23"/>
        <v>-17.37</v>
      </c>
      <c r="CG8" s="31">
        <f t="shared" ca="1" si="24"/>
        <v>-16.96</v>
      </c>
      <c r="CH8" s="31">
        <f t="shared" ca="1" si="25"/>
        <v>-25.64</v>
      </c>
      <c r="CI8" s="31">
        <f t="shared" ca="1" si="26"/>
        <v>-28.88</v>
      </c>
      <c r="CJ8" s="31">
        <f t="shared" ca="1" si="27"/>
        <v>-10.94</v>
      </c>
      <c r="CK8" s="32">
        <f t="shared" ca="1" si="56"/>
        <v>141.85</v>
      </c>
      <c r="CL8" s="32">
        <f t="shared" ca="1" si="57"/>
        <v>36.299999999999997</v>
      </c>
      <c r="CM8" s="32">
        <f t="shared" ca="1" si="58"/>
        <v>26.95</v>
      </c>
      <c r="CN8" s="32">
        <f t="shared" ca="1" si="59"/>
        <v>63.02</v>
      </c>
      <c r="CO8" s="32">
        <f t="shared" ca="1" si="60"/>
        <v>52.43</v>
      </c>
      <c r="CP8" s="32">
        <f t="shared" ca="1" si="61"/>
        <v>125.56</v>
      </c>
      <c r="CQ8" s="32">
        <f t="shared" ca="1" si="62"/>
        <v>790.68</v>
      </c>
      <c r="CR8" s="32">
        <f t="shared" ca="1" si="63"/>
        <v>130.27000000000001</v>
      </c>
      <c r="CS8" s="32">
        <f t="shared" ca="1" si="64"/>
        <v>127.2</v>
      </c>
      <c r="CT8" s="32">
        <f t="shared" ca="1" si="65"/>
        <v>192.27</v>
      </c>
      <c r="CU8" s="32">
        <f t="shared" ca="1" si="66"/>
        <v>216.6</v>
      </c>
      <c r="CV8" s="32">
        <f t="shared" ca="1" si="67"/>
        <v>82.02</v>
      </c>
      <c r="CW8" s="31">
        <f t="shared" ca="1" si="40"/>
        <v>47.289999999999992</v>
      </c>
      <c r="CX8" s="31">
        <f t="shared" ref="CX8:CX14" ca="1" si="104">BZ8+CL8-AP8-BB8</f>
        <v>12.099999999999998</v>
      </c>
      <c r="CY8" s="31">
        <f t="shared" ref="CY8:CY14" ca="1" si="105">CA8+CM8-AQ8-BC8</f>
        <v>8.99</v>
      </c>
      <c r="CZ8" s="31">
        <f t="shared" ref="CZ8:CZ14" ca="1" si="106">CB8+CN8-AR8-BD8</f>
        <v>35.710000000000008</v>
      </c>
      <c r="DA8" s="31">
        <f t="shared" ref="DA8:DA14" ca="1" si="107">CC8+CO8-AS8-BE8</f>
        <v>29.709999999999997</v>
      </c>
      <c r="DB8" s="31">
        <f t="shared" ref="DB8:DB14" ca="1" si="108">CD8+CP8-AT8-BF8</f>
        <v>71.160000000000011</v>
      </c>
      <c r="DC8" s="31">
        <f t="shared" ref="DC8:DC14" ca="1" si="109">CE8+CQ8-AU8-BG8</f>
        <v>2319.34</v>
      </c>
      <c r="DD8" s="31">
        <f t="shared" ref="DD8:DD14" ca="1" si="110">CF8+CR8-AV8-BH8</f>
        <v>382.11</v>
      </c>
      <c r="DE8" s="31">
        <f t="shared" ref="DE8:DE14" ca="1" si="111">CG8+CS8-AW8-BI8</f>
        <v>373.12</v>
      </c>
      <c r="DF8" s="31">
        <f t="shared" ref="DF8:DF14" ca="1" si="112">CH8+CT8-AX8-BJ8</f>
        <v>461.44</v>
      </c>
      <c r="DG8" s="31">
        <f t="shared" ref="DG8:DG14" ca="1" si="113">CI8+CU8-AY8-BK8</f>
        <v>519.84</v>
      </c>
      <c r="DH8" s="31">
        <f t="shared" ref="DH8:DH14" ca="1" si="114">CJ8+CV8-AZ8-BL8</f>
        <v>196.84</v>
      </c>
      <c r="DI8" s="32">
        <f t="shared" ca="1" si="68"/>
        <v>2.36</v>
      </c>
      <c r="DJ8" s="32">
        <f t="shared" ca="1" si="69"/>
        <v>0.61</v>
      </c>
      <c r="DK8" s="32">
        <f t="shared" ca="1" si="70"/>
        <v>0.45</v>
      </c>
      <c r="DL8" s="32">
        <f t="shared" ca="1" si="71"/>
        <v>1.79</v>
      </c>
      <c r="DM8" s="32">
        <f t="shared" ca="1" si="72"/>
        <v>1.49</v>
      </c>
      <c r="DN8" s="32">
        <f t="shared" ca="1" si="73"/>
        <v>3.56</v>
      </c>
      <c r="DO8" s="32">
        <f t="shared" ca="1" si="74"/>
        <v>115.97</v>
      </c>
      <c r="DP8" s="32">
        <f t="shared" ca="1" si="75"/>
        <v>19.11</v>
      </c>
      <c r="DQ8" s="32">
        <f t="shared" ca="1" si="76"/>
        <v>18.66</v>
      </c>
      <c r="DR8" s="32">
        <f t="shared" ca="1" si="77"/>
        <v>23.07</v>
      </c>
      <c r="DS8" s="32">
        <f t="shared" ca="1" si="78"/>
        <v>25.99</v>
      </c>
      <c r="DT8" s="32">
        <f t="shared" ca="1" si="79"/>
        <v>9.84</v>
      </c>
      <c r="DU8" s="31">
        <f t="shared" ca="1" si="80"/>
        <v>23.1</v>
      </c>
      <c r="DV8" s="31">
        <f t="shared" ca="1" si="81"/>
        <v>5.86</v>
      </c>
      <c r="DW8" s="31">
        <f t="shared" ca="1" si="82"/>
        <v>4.3099999999999996</v>
      </c>
      <c r="DX8" s="31">
        <f t="shared" ca="1" si="83"/>
        <v>16.97</v>
      </c>
      <c r="DY8" s="31">
        <f t="shared" ca="1" si="84"/>
        <v>13.98</v>
      </c>
      <c r="DZ8" s="31">
        <f t="shared" ca="1" si="85"/>
        <v>33.119999999999997</v>
      </c>
      <c r="EA8" s="31">
        <f t="shared" ca="1" si="86"/>
        <v>1068.07</v>
      </c>
      <c r="EB8" s="31">
        <f t="shared" ca="1" si="87"/>
        <v>174.02</v>
      </c>
      <c r="EC8" s="31">
        <f t="shared" ca="1" si="88"/>
        <v>168.02</v>
      </c>
      <c r="ED8" s="31">
        <f t="shared" ca="1" si="89"/>
        <v>205.52</v>
      </c>
      <c r="EE8" s="31">
        <f t="shared" ca="1" si="90"/>
        <v>228.88</v>
      </c>
      <c r="EF8" s="31">
        <f t="shared" ca="1" si="91"/>
        <v>85.7</v>
      </c>
      <c r="EG8" s="32">
        <f t="shared" ca="1" si="92"/>
        <v>72.75</v>
      </c>
      <c r="EH8" s="32">
        <f t="shared" ca="1" si="93"/>
        <v>18.569999999999997</v>
      </c>
      <c r="EI8" s="32">
        <f t="shared" ca="1" si="94"/>
        <v>13.75</v>
      </c>
      <c r="EJ8" s="32">
        <f t="shared" ca="1" si="95"/>
        <v>54.470000000000006</v>
      </c>
      <c r="EK8" s="32">
        <f t="shared" ca="1" si="96"/>
        <v>45.179999999999993</v>
      </c>
      <c r="EL8" s="32">
        <f t="shared" ca="1" si="97"/>
        <v>107.84</v>
      </c>
      <c r="EM8" s="32">
        <f t="shared" ca="1" si="98"/>
        <v>3503.38</v>
      </c>
      <c r="EN8" s="32">
        <f t="shared" ca="1" si="99"/>
        <v>575.24</v>
      </c>
      <c r="EO8" s="32">
        <f t="shared" ca="1" si="100"/>
        <v>559.80000000000007</v>
      </c>
      <c r="EP8" s="32">
        <f t="shared" ca="1" si="101"/>
        <v>690.03</v>
      </c>
      <c r="EQ8" s="32">
        <f t="shared" ca="1" si="102"/>
        <v>774.71</v>
      </c>
      <c r="ER8" s="32">
        <f t="shared" ca="1" si="103"/>
        <v>292.38</v>
      </c>
    </row>
    <row r="9" spans="1:148">
      <c r="A9" t="s">
        <v>416</v>
      </c>
      <c r="B9" s="1" t="s">
        <v>153</v>
      </c>
      <c r="C9" t="str">
        <f t="shared" ca="1" si="1"/>
        <v>0000038511</v>
      </c>
      <c r="D9" t="str">
        <f t="shared" ca="1" si="2"/>
        <v>FortisAlberta Reversing POD - Spring Coulee (385S)</v>
      </c>
      <c r="O9" s="51">
        <v>0</v>
      </c>
      <c r="P9" s="51">
        <v>0</v>
      </c>
      <c r="Q9" s="32"/>
      <c r="R9" s="32"/>
      <c r="S9" s="32"/>
      <c r="T9" s="32"/>
      <c r="U9" s="32"/>
      <c r="V9" s="32"/>
      <c r="W9" s="32"/>
      <c r="X9" s="32"/>
      <c r="Y9" s="32"/>
      <c r="Z9" s="32"/>
      <c r="AA9" s="32">
        <v>0</v>
      </c>
      <c r="AB9" s="32">
        <v>0</v>
      </c>
      <c r="AM9" s="2">
        <v>0.99</v>
      </c>
      <c r="AN9" s="2">
        <v>0.99</v>
      </c>
      <c r="AO9" s="33"/>
      <c r="AP9" s="33"/>
      <c r="AQ9" s="33"/>
      <c r="AR9" s="33"/>
      <c r="AS9" s="33"/>
      <c r="AT9" s="33"/>
      <c r="AU9" s="33"/>
      <c r="AV9" s="33"/>
      <c r="AW9" s="33"/>
      <c r="AX9" s="33"/>
      <c r="AY9" s="33">
        <v>0</v>
      </c>
      <c r="AZ9" s="33">
        <v>0</v>
      </c>
      <c r="BA9" s="31">
        <f t="shared" si="44"/>
        <v>0</v>
      </c>
      <c r="BB9" s="31">
        <f t="shared" si="45"/>
        <v>0</v>
      </c>
      <c r="BC9" s="31">
        <f t="shared" si="46"/>
        <v>0</v>
      </c>
      <c r="BD9" s="31">
        <f t="shared" si="47"/>
        <v>0</v>
      </c>
      <c r="BE9" s="31">
        <f t="shared" si="48"/>
        <v>0</v>
      </c>
      <c r="BF9" s="31">
        <f t="shared" si="49"/>
        <v>0</v>
      </c>
      <c r="BG9" s="31">
        <f t="shared" si="50"/>
        <v>0</v>
      </c>
      <c r="BH9" s="31">
        <f t="shared" si="51"/>
        <v>0</v>
      </c>
      <c r="BI9" s="31">
        <f t="shared" si="52"/>
        <v>0</v>
      </c>
      <c r="BJ9" s="31">
        <f t="shared" si="53"/>
        <v>0</v>
      </c>
      <c r="BK9" s="31">
        <f t="shared" si="54"/>
        <v>0</v>
      </c>
      <c r="BL9" s="31">
        <f t="shared" si="55"/>
        <v>0</v>
      </c>
      <c r="BM9" s="6">
        <f t="shared" ca="1" si="15"/>
        <v>2.58E-2</v>
      </c>
      <c r="BN9" s="6">
        <f t="shared" ca="1" si="15"/>
        <v>2.58E-2</v>
      </c>
      <c r="BO9" s="6">
        <f t="shared" ca="1" si="15"/>
        <v>2.58E-2</v>
      </c>
      <c r="BP9" s="6">
        <f t="shared" ca="1" si="15"/>
        <v>2.58E-2</v>
      </c>
      <c r="BQ9" s="6">
        <f t="shared" ca="1" si="15"/>
        <v>2.58E-2</v>
      </c>
      <c r="BR9" s="6">
        <f t="shared" ca="1" si="15"/>
        <v>2.58E-2</v>
      </c>
      <c r="BS9" s="6">
        <f t="shared" ca="1" si="15"/>
        <v>2.58E-2</v>
      </c>
      <c r="BT9" s="6">
        <f t="shared" ca="1" si="15"/>
        <v>2.58E-2</v>
      </c>
      <c r="BU9" s="6">
        <f t="shared" ca="1" si="15"/>
        <v>2.58E-2</v>
      </c>
      <c r="BV9" s="6">
        <f t="shared" ca="1" si="15"/>
        <v>2.58E-2</v>
      </c>
      <c r="BW9" s="6">
        <f t="shared" ca="1" si="15"/>
        <v>2.58E-2</v>
      </c>
      <c r="BX9" s="6">
        <f t="shared" ca="1" si="15"/>
        <v>2.58E-2</v>
      </c>
      <c r="BY9" s="31">
        <f t="shared" ca="1" si="16"/>
        <v>0</v>
      </c>
      <c r="BZ9" s="31">
        <f t="shared" ca="1" si="17"/>
        <v>0</v>
      </c>
      <c r="CA9" s="31">
        <f t="shared" ca="1" si="18"/>
        <v>0</v>
      </c>
      <c r="CB9" s="31">
        <f t="shared" ca="1" si="19"/>
        <v>0</v>
      </c>
      <c r="CC9" s="31">
        <f t="shared" ca="1" si="20"/>
        <v>0</v>
      </c>
      <c r="CD9" s="31">
        <f t="shared" ca="1" si="21"/>
        <v>0</v>
      </c>
      <c r="CE9" s="31">
        <f t="shared" ca="1" si="22"/>
        <v>0</v>
      </c>
      <c r="CF9" s="31">
        <f t="shared" ca="1" si="23"/>
        <v>0</v>
      </c>
      <c r="CG9" s="31">
        <f t="shared" ca="1" si="24"/>
        <v>0</v>
      </c>
      <c r="CH9" s="31">
        <f t="shared" ca="1" si="25"/>
        <v>0</v>
      </c>
      <c r="CI9" s="31">
        <f t="shared" ca="1" si="26"/>
        <v>0</v>
      </c>
      <c r="CJ9" s="31">
        <f t="shared" ca="1" si="27"/>
        <v>0</v>
      </c>
      <c r="CK9" s="32">
        <f t="shared" ca="1" si="56"/>
        <v>0</v>
      </c>
      <c r="CL9" s="32">
        <f t="shared" ca="1" si="57"/>
        <v>0</v>
      </c>
      <c r="CM9" s="32">
        <f t="shared" ca="1" si="58"/>
        <v>0</v>
      </c>
      <c r="CN9" s="32">
        <f t="shared" ca="1" si="59"/>
        <v>0</v>
      </c>
      <c r="CO9" s="32">
        <f t="shared" ca="1" si="60"/>
        <v>0</v>
      </c>
      <c r="CP9" s="32">
        <f t="shared" ca="1" si="61"/>
        <v>0</v>
      </c>
      <c r="CQ9" s="32">
        <f t="shared" ca="1" si="62"/>
        <v>0</v>
      </c>
      <c r="CR9" s="32">
        <f t="shared" ca="1" si="63"/>
        <v>0</v>
      </c>
      <c r="CS9" s="32">
        <f t="shared" ca="1" si="64"/>
        <v>0</v>
      </c>
      <c r="CT9" s="32">
        <f t="shared" ca="1" si="65"/>
        <v>0</v>
      </c>
      <c r="CU9" s="32">
        <f t="shared" ca="1" si="66"/>
        <v>0</v>
      </c>
      <c r="CV9" s="32">
        <f t="shared" ca="1" si="67"/>
        <v>0</v>
      </c>
      <c r="CW9" s="31">
        <f t="shared" ca="1" si="40"/>
        <v>0</v>
      </c>
      <c r="CX9" s="31">
        <f t="shared" ca="1" si="104"/>
        <v>0</v>
      </c>
      <c r="CY9" s="31">
        <f t="shared" ca="1" si="105"/>
        <v>0</v>
      </c>
      <c r="CZ9" s="31">
        <f t="shared" ca="1" si="106"/>
        <v>0</v>
      </c>
      <c r="DA9" s="31">
        <f t="shared" ca="1" si="107"/>
        <v>0</v>
      </c>
      <c r="DB9" s="31">
        <f t="shared" ca="1" si="108"/>
        <v>0</v>
      </c>
      <c r="DC9" s="31">
        <f t="shared" ca="1" si="109"/>
        <v>0</v>
      </c>
      <c r="DD9" s="31">
        <f t="shared" ca="1" si="110"/>
        <v>0</v>
      </c>
      <c r="DE9" s="31">
        <f t="shared" ca="1" si="111"/>
        <v>0</v>
      </c>
      <c r="DF9" s="31">
        <f t="shared" ca="1" si="112"/>
        <v>0</v>
      </c>
      <c r="DG9" s="31">
        <f t="shared" ca="1" si="113"/>
        <v>0</v>
      </c>
      <c r="DH9" s="31">
        <f t="shared" ca="1" si="114"/>
        <v>0</v>
      </c>
      <c r="DI9" s="32">
        <f t="shared" ca="1" si="68"/>
        <v>0</v>
      </c>
      <c r="DJ9" s="32">
        <f t="shared" ca="1" si="69"/>
        <v>0</v>
      </c>
      <c r="DK9" s="32">
        <f t="shared" ca="1" si="70"/>
        <v>0</v>
      </c>
      <c r="DL9" s="32">
        <f t="shared" ca="1" si="71"/>
        <v>0</v>
      </c>
      <c r="DM9" s="32">
        <f t="shared" ca="1" si="72"/>
        <v>0</v>
      </c>
      <c r="DN9" s="32">
        <f t="shared" ca="1" si="73"/>
        <v>0</v>
      </c>
      <c r="DO9" s="32">
        <f t="shared" ca="1" si="74"/>
        <v>0</v>
      </c>
      <c r="DP9" s="32">
        <f t="shared" ca="1" si="75"/>
        <v>0</v>
      </c>
      <c r="DQ9" s="32">
        <f t="shared" ca="1" si="76"/>
        <v>0</v>
      </c>
      <c r="DR9" s="32">
        <f t="shared" ca="1" si="77"/>
        <v>0</v>
      </c>
      <c r="DS9" s="32">
        <f t="shared" ca="1" si="78"/>
        <v>0</v>
      </c>
      <c r="DT9" s="32">
        <f t="shared" ca="1" si="79"/>
        <v>0</v>
      </c>
      <c r="DU9" s="31">
        <f t="shared" ca="1" si="80"/>
        <v>0</v>
      </c>
      <c r="DV9" s="31">
        <f t="shared" ca="1" si="81"/>
        <v>0</v>
      </c>
      <c r="DW9" s="31">
        <f t="shared" ca="1" si="82"/>
        <v>0</v>
      </c>
      <c r="DX9" s="31">
        <f t="shared" ca="1" si="83"/>
        <v>0</v>
      </c>
      <c r="DY9" s="31">
        <f t="shared" ca="1" si="84"/>
        <v>0</v>
      </c>
      <c r="DZ9" s="31">
        <f t="shared" ca="1" si="85"/>
        <v>0</v>
      </c>
      <c r="EA9" s="31">
        <f t="shared" ca="1" si="86"/>
        <v>0</v>
      </c>
      <c r="EB9" s="31">
        <f t="shared" ca="1" si="87"/>
        <v>0</v>
      </c>
      <c r="EC9" s="31">
        <f t="shared" ca="1" si="88"/>
        <v>0</v>
      </c>
      <c r="ED9" s="31">
        <f t="shared" ca="1" si="89"/>
        <v>0</v>
      </c>
      <c r="EE9" s="31">
        <f t="shared" ca="1" si="90"/>
        <v>0</v>
      </c>
      <c r="EF9" s="31">
        <f t="shared" ca="1" si="91"/>
        <v>0</v>
      </c>
      <c r="EG9" s="32">
        <f t="shared" ca="1" si="92"/>
        <v>0</v>
      </c>
      <c r="EH9" s="32">
        <f t="shared" ca="1" si="93"/>
        <v>0</v>
      </c>
      <c r="EI9" s="32">
        <f t="shared" ca="1" si="94"/>
        <v>0</v>
      </c>
      <c r="EJ9" s="32">
        <f t="shared" ca="1" si="95"/>
        <v>0</v>
      </c>
      <c r="EK9" s="32">
        <f t="shared" ca="1" si="96"/>
        <v>0</v>
      </c>
      <c r="EL9" s="32">
        <f t="shared" ca="1" si="97"/>
        <v>0</v>
      </c>
      <c r="EM9" s="32">
        <f t="shared" ca="1" si="98"/>
        <v>0</v>
      </c>
      <c r="EN9" s="32">
        <f t="shared" ca="1" si="99"/>
        <v>0</v>
      </c>
      <c r="EO9" s="32">
        <f t="shared" ca="1" si="100"/>
        <v>0</v>
      </c>
      <c r="EP9" s="32">
        <f t="shared" ca="1" si="101"/>
        <v>0</v>
      </c>
      <c r="EQ9" s="32">
        <f t="shared" ca="1" si="102"/>
        <v>0</v>
      </c>
      <c r="ER9" s="32">
        <f t="shared" ca="1" si="103"/>
        <v>0</v>
      </c>
    </row>
    <row r="10" spans="1:148">
      <c r="A10" t="s">
        <v>416</v>
      </c>
      <c r="B10" s="1" t="s">
        <v>154</v>
      </c>
      <c r="C10" t="str">
        <f t="shared" ca="1" si="1"/>
        <v>0000039611</v>
      </c>
      <c r="D10" t="str">
        <f t="shared" ca="1" si="2"/>
        <v>FortisAlberta Reversing POD - Pincher Creek (396S)</v>
      </c>
      <c r="O10" s="51">
        <v>636.78430000000003</v>
      </c>
      <c r="P10" s="51">
        <v>721.94050000000004</v>
      </c>
      <c r="Q10" s="32"/>
      <c r="R10" s="32"/>
      <c r="S10" s="32"/>
      <c r="T10" s="32"/>
      <c r="U10" s="32"/>
      <c r="V10" s="32"/>
      <c r="W10" s="32"/>
      <c r="X10" s="32"/>
      <c r="Y10" s="32"/>
      <c r="Z10" s="32"/>
      <c r="AA10" s="32">
        <v>41565.82</v>
      </c>
      <c r="AB10" s="32">
        <v>38206.14</v>
      </c>
      <c r="AM10" s="2">
        <v>2.08</v>
      </c>
      <c r="AN10" s="2">
        <v>2.08</v>
      </c>
      <c r="AO10" s="33"/>
      <c r="AP10" s="33"/>
      <c r="AQ10" s="33"/>
      <c r="AR10" s="33"/>
      <c r="AS10" s="33"/>
      <c r="AT10" s="33"/>
      <c r="AU10" s="33"/>
      <c r="AV10" s="33"/>
      <c r="AW10" s="33"/>
      <c r="AX10" s="33"/>
      <c r="AY10" s="33">
        <v>864.57</v>
      </c>
      <c r="AZ10" s="33">
        <v>794.69</v>
      </c>
      <c r="BA10" s="31">
        <f t="shared" si="44"/>
        <v>0</v>
      </c>
      <c r="BB10" s="31">
        <f t="shared" si="45"/>
        <v>0</v>
      </c>
      <c r="BC10" s="31">
        <f t="shared" si="46"/>
        <v>0</v>
      </c>
      <c r="BD10" s="31">
        <f t="shared" si="47"/>
        <v>0</v>
      </c>
      <c r="BE10" s="31">
        <f t="shared" si="48"/>
        <v>0</v>
      </c>
      <c r="BF10" s="31">
        <f t="shared" si="49"/>
        <v>0</v>
      </c>
      <c r="BG10" s="31">
        <f t="shared" si="50"/>
        <v>0</v>
      </c>
      <c r="BH10" s="31">
        <f t="shared" si="51"/>
        <v>0</v>
      </c>
      <c r="BI10" s="31">
        <f t="shared" si="52"/>
        <v>0</v>
      </c>
      <c r="BJ10" s="31">
        <f t="shared" si="53"/>
        <v>0</v>
      </c>
      <c r="BK10" s="31">
        <f t="shared" si="54"/>
        <v>-257.70999999999998</v>
      </c>
      <c r="BL10" s="31">
        <f t="shared" si="55"/>
        <v>-236.88</v>
      </c>
      <c r="BM10" s="6">
        <f t="shared" ca="1" si="15"/>
        <v>3.3999999999999998E-3</v>
      </c>
      <c r="BN10" s="6">
        <f t="shared" ca="1" si="15"/>
        <v>3.3999999999999998E-3</v>
      </c>
      <c r="BO10" s="6">
        <f t="shared" ca="1" si="15"/>
        <v>3.3999999999999998E-3</v>
      </c>
      <c r="BP10" s="6">
        <f t="shared" ca="1" si="15"/>
        <v>3.3999999999999998E-3</v>
      </c>
      <c r="BQ10" s="6">
        <f t="shared" ca="1" si="15"/>
        <v>3.3999999999999998E-3</v>
      </c>
      <c r="BR10" s="6">
        <f t="shared" ca="1" si="15"/>
        <v>3.3999999999999998E-3</v>
      </c>
      <c r="BS10" s="6">
        <f t="shared" ca="1" si="15"/>
        <v>3.3999999999999998E-3</v>
      </c>
      <c r="BT10" s="6">
        <f t="shared" ca="1" si="15"/>
        <v>3.3999999999999998E-3</v>
      </c>
      <c r="BU10" s="6">
        <f t="shared" ca="1" si="15"/>
        <v>3.3999999999999998E-3</v>
      </c>
      <c r="BV10" s="6">
        <f t="shared" ca="1" si="15"/>
        <v>3.3999999999999998E-3</v>
      </c>
      <c r="BW10" s="6">
        <f t="shared" ca="1" si="15"/>
        <v>3.3999999999999998E-3</v>
      </c>
      <c r="BX10" s="6">
        <f t="shared" ca="1" si="15"/>
        <v>3.3999999999999998E-3</v>
      </c>
      <c r="BY10" s="31">
        <f t="shared" ca="1" si="16"/>
        <v>0</v>
      </c>
      <c r="BZ10" s="31">
        <f t="shared" ca="1" si="17"/>
        <v>0</v>
      </c>
      <c r="CA10" s="31">
        <f t="shared" ca="1" si="18"/>
        <v>0</v>
      </c>
      <c r="CB10" s="31">
        <f t="shared" ca="1" si="19"/>
        <v>0</v>
      </c>
      <c r="CC10" s="31">
        <f t="shared" ca="1" si="20"/>
        <v>0</v>
      </c>
      <c r="CD10" s="31">
        <f t="shared" ca="1" si="21"/>
        <v>0</v>
      </c>
      <c r="CE10" s="31">
        <f t="shared" ca="1" si="22"/>
        <v>0</v>
      </c>
      <c r="CF10" s="31">
        <f t="shared" ca="1" si="23"/>
        <v>0</v>
      </c>
      <c r="CG10" s="31">
        <f t="shared" ca="1" si="24"/>
        <v>0</v>
      </c>
      <c r="CH10" s="31">
        <f t="shared" ca="1" si="25"/>
        <v>0</v>
      </c>
      <c r="CI10" s="31">
        <f t="shared" ca="1" si="26"/>
        <v>141.32</v>
      </c>
      <c r="CJ10" s="31">
        <f t="shared" ca="1" si="27"/>
        <v>129.9</v>
      </c>
      <c r="CK10" s="32">
        <f t="shared" ca="1" si="56"/>
        <v>0</v>
      </c>
      <c r="CL10" s="32">
        <f t="shared" ca="1" si="57"/>
        <v>0</v>
      </c>
      <c r="CM10" s="32">
        <f t="shared" ca="1" si="58"/>
        <v>0</v>
      </c>
      <c r="CN10" s="32">
        <f t="shared" ca="1" si="59"/>
        <v>0</v>
      </c>
      <c r="CO10" s="32">
        <f t="shared" ca="1" si="60"/>
        <v>0</v>
      </c>
      <c r="CP10" s="32">
        <f t="shared" ca="1" si="61"/>
        <v>0</v>
      </c>
      <c r="CQ10" s="32">
        <f t="shared" ca="1" si="62"/>
        <v>0</v>
      </c>
      <c r="CR10" s="32">
        <f t="shared" ca="1" si="63"/>
        <v>0</v>
      </c>
      <c r="CS10" s="32">
        <f t="shared" ca="1" si="64"/>
        <v>0</v>
      </c>
      <c r="CT10" s="32">
        <f t="shared" ca="1" si="65"/>
        <v>0</v>
      </c>
      <c r="CU10" s="32">
        <f t="shared" ca="1" si="66"/>
        <v>124.7</v>
      </c>
      <c r="CV10" s="32">
        <f t="shared" ca="1" si="67"/>
        <v>114.62</v>
      </c>
      <c r="CW10" s="31">
        <f t="shared" ca="1" si="40"/>
        <v>0</v>
      </c>
      <c r="CX10" s="31">
        <f t="shared" ca="1" si="104"/>
        <v>0</v>
      </c>
      <c r="CY10" s="31">
        <f t="shared" ca="1" si="105"/>
        <v>0</v>
      </c>
      <c r="CZ10" s="31">
        <f t="shared" ca="1" si="106"/>
        <v>0</v>
      </c>
      <c r="DA10" s="31">
        <f t="shared" ca="1" si="107"/>
        <v>0</v>
      </c>
      <c r="DB10" s="31">
        <f t="shared" ca="1" si="108"/>
        <v>0</v>
      </c>
      <c r="DC10" s="31">
        <f t="shared" ca="1" si="109"/>
        <v>0</v>
      </c>
      <c r="DD10" s="31">
        <f t="shared" ca="1" si="110"/>
        <v>0</v>
      </c>
      <c r="DE10" s="31">
        <f t="shared" ca="1" si="111"/>
        <v>0</v>
      </c>
      <c r="DF10" s="31">
        <f t="shared" ca="1" si="112"/>
        <v>0</v>
      </c>
      <c r="DG10" s="31">
        <f t="shared" ca="1" si="113"/>
        <v>-340.84000000000009</v>
      </c>
      <c r="DH10" s="31">
        <f t="shared" ca="1" si="114"/>
        <v>-313.29000000000008</v>
      </c>
      <c r="DI10" s="32">
        <f t="shared" ca="1" si="68"/>
        <v>0</v>
      </c>
      <c r="DJ10" s="32">
        <f t="shared" ca="1" si="69"/>
        <v>0</v>
      </c>
      <c r="DK10" s="32">
        <f t="shared" ca="1" si="70"/>
        <v>0</v>
      </c>
      <c r="DL10" s="32">
        <f t="shared" ca="1" si="71"/>
        <v>0</v>
      </c>
      <c r="DM10" s="32">
        <f t="shared" ca="1" si="72"/>
        <v>0</v>
      </c>
      <c r="DN10" s="32">
        <f t="shared" ca="1" si="73"/>
        <v>0</v>
      </c>
      <c r="DO10" s="32">
        <f t="shared" ca="1" si="74"/>
        <v>0</v>
      </c>
      <c r="DP10" s="32">
        <f t="shared" ca="1" si="75"/>
        <v>0</v>
      </c>
      <c r="DQ10" s="32">
        <f t="shared" ca="1" si="76"/>
        <v>0</v>
      </c>
      <c r="DR10" s="32">
        <f t="shared" ca="1" si="77"/>
        <v>0</v>
      </c>
      <c r="DS10" s="32">
        <f t="shared" ca="1" si="78"/>
        <v>-17.04</v>
      </c>
      <c r="DT10" s="32">
        <f t="shared" ca="1" si="79"/>
        <v>-15.66</v>
      </c>
      <c r="DU10" s="31">
        <f t="shared" ca="1" si="80"/>
        <v>0</v>
      </c>
      <c r="DV10" s="31">
        <f t="shared" ca="1" si="81"/>
        <v>0</v>
      </c>
      <c r="DW10" s="31">
        <f t="shared" ca="1" si="82"/>
        <v>0</v>
      </c>
      <c r="DX10" s="31">
        <f t="shared" ca="1" si="83"/>
        <v>0</v>
      </c>
      <c r="DY10" s="31">
        <f t="shared" ca="1" si="84"/>
        <v>0</v>
      </c>
      <c r="DZ10" s="31">
        <f t="shared" ca="1" si="85"/>
        <v>0</v>
      </c>
      <c r="EA10" s="31">
        <f t="shared" ca="1" si="86"/>
        <v>0</v>
      </c>
      <c r="EB10" s="31">
        <f t="shared" ca="1" si="87"/>
        <v>0</v>
      </c>
      <c r="EC10" s="31">
        <f t="shared" ca="1" si="88"/>
        <v>0</v>
      </c>
      <c r="ED10" s="31">
        <f t="shared" ca="1" si="89"/>
        <v>0</v>
      </c>
      <c r="EE10" s="31">
        <f t="shared" ca="1" si="90"/>
        <v>-150.07</v>
      </c>
      <c r="EF10" s="31">
        <f t="shared" ca="1" si="91"/>
        <v>-136.38999999999999</v>
      </c>
      <c r="EG10" s="32">
        <f t="shared" ca="1" si="92"/>
        <v>0</v>
      </c>
      <c r="EH10" s="32">
        <f t="shared" ca="1" si="93"/>
        <v>0</v>
      </c>
      <c r="EI10" s="32">
        <f t="shared" ca="1" si="94"/>
        <v>0</v>
      </c>
      <c r="EJ10" s="32">
        <f t="shared" ca="1" si="95"/>
        <v>0</v>
      </c>
      <c r="EK10" s="32">
        <f t="shared" ca="1" si="96"/>
        <v>0</v>
      </c>
      <c r="EL10" s="32">
        <f t="shared" ca="1" si="97"/>
        <v>0</v>
      </c>
      <c r="EM10" s="32">
        <f t="shared" ca="1" si="98"/>
        <v>0</v>
      </c>
      <c r="EN10" s="32">
        <f t="shared" ca="1" si="99"/>
        <v>0</v>
      </c>
      <c r="EO10" s="32">
        <f t="shared" ca="1" si="100"/>
        <v>0</v>
      </c>
      <c r="EP10" s="32">
        <f t="shared" ca="1" si="101"/>
        <v>0</v>
      </c>
      <c r="EQ10" s="32">
        <f t="shared" ca="1" si="102"/>
        <v>-507.9500000000001</v>
      </c>
      <c r="ER10" s="32">
        <f t="shared" ca="1" si="103"/>
        <v>-465.34000000000009</v>
      </c>
    </row>
    <row r="11" spans="1:148">
      <c r="A11" t="s">
        <v>416</v>
      </c>
      <c r="B11" s="1" t="s">
        <v>189</v>
      </c>
      <c r="C11" t="str">
        <f t="shared" ca="1" si="1"/>
        <v>0000079301</v>
      </c>
      <c r="D11" t="str">
        <f t="shared" ca="1" si="2"/>
        <v>FortisAlberta DOS - Cochrane EV Partnership (793S)</v>
      </c>
      <c r="E11" s="51">
        <v>15307.8043</v>
      </c>
      <c r="F11" s="51">
        <v>12175.5375</v>
      </c>
      <c r="G11" s="51">
        <v>13984.402700000001</v>
      </c>
      <c r="H11" s="51">
        <v>11312.012500000001</v>
      </c>
      <c r="I11" s="51">
        <v>8560.8683000000001</v>
      </c>
      <c r="J11" s="51">
        <v>6717.5598</v>
      </c>
      <c r="K11" s="51">
        <v>8598.0084000000006</v>
      </c>
      <c r="L11" s="51">
        <v>11246.0851</v>
      </c>
      <c r="M11" s="51">
        <v>109.3884</v>
      </c>
      <c r="N11" s="51">
        <v>566.31820000000005</v>
      </c>
      <c r="O11" s="51">
        <v>1544.2621999999999</v>
      </c>
      <c r="P11" s="51">
        <v>5553.3702000000003</v>
      </c>
      <c r="Q11" s="32">
        <v>1122343.9099999999</v>
      </c>
      <c r="R11" s="32">
        <v>659751.18000000005</v>
      </c>
      <c r="S11" s="32">
        <v>621814.15</v>
      </c>
      <c r="T11" s="32">
        <v>479894.43</v>
      </c>
      <c r="U11" s="32">
        <v>444946.07</v>
      </c>
      <c r="V11" s="32">
        <v>393958.24</v>
      </c>
      <c r="W11" s="32">
        <v>806182.77</v>
      </c>
      <c r="X11" s="32">
        <v>724497.04</v>
      </c>
      <c r="Y11" s="32">
        <v>26347.87</v>
      </c>
      <c r="Z11" s="32">
        <v>76474.09</v>
      </c>
      <c r="AA11" s="32">
        <v>112431.12</v>
      </c>
      <c r="AB11" s="32">
        <v>304880.42</v>
      </c>
      <c r="AC11" s="2">
        <v>6.79</v>
      </c>
      <c r="AD11" s="2">
        <v>6.79</v>
      </c>
      <c r="AE11" s="2">
        <v>6.79</v>
      </c>
      <c r="AF11" s="2">
        <v>6.79</v>
      </c>
      <c r="AG11" s="2">
        <v>6.79</v>
      </c>
      <c r="AH11" s="2">
        <v>6.79</v>
      </c>
      <c r="AI11" s="2">
        <v>6.79</v>
      </c>
      <c r="AJ11" s="2">
        <v>6.79</v>
      </c>
      <c r="AK11" s="2">
        <v>6.79</v>
      </c>
      <c r="AL11" s="2">
        <v>6.79</v>
      </c>
      <c r="AM11" s="2">
        <v>6.79</v>
      </c>
      <c r="AN11" s="2">
        <v>6.79</v>
      </c>
      <c r="AO11" s="33">
        <v>76207.149999999994</v>
      </c>
      <c r="AP11" s="33">
        <v>44797.1</v>
      </c>
      <c r="AQ11" s="33">
        <v>42221.18</v>
      </c>
      <c r="AR11" s="33">
        <v>32584.83</v>
      </c>
      <c r="AS11" s="33">
        <v>30211.84</v>
      </c>
      <c r="AT11" s="33">
        <v>26749.77</v>
      </c>
      <c r="AU11" s="33">
        <v>54739.81</v>
      </c>
      <c r="AV11" s="33">
        <v>49193.35</v>
      </c>
      <c r="AW11" s="33">
        <v>1789.02</v>
      </c>
      <c r="AX11" s="33">
        <v>5192.59</v>
      </c>
      <c r="AY11" s="33">
        <v>7634.07</v>
      </c>
      <c r="AZ11" s="33">
        <v>20701.38</v>
      </c>
      <c r="BA11" s="31">
        <f t="shared" si="44"/>
        <v>0</v>
      </c>
      <c r="BB11" s="31">
        <f t="shared" si="45"/>
        <v>0</v>
      </c>
      <c r="BC11" s="31">
        <f t="shared" si="46"/>
        <v>0</v>
      </c>
      <c r="BD11" s="31">
        <f t="shared" si="47"/>
        <v>-335.93</v>
      </c>
      <c r="BE11" s="31">
        <f t="shared" si="48"/>
        <v>-311.45999999999998</v>
      </c>
      <c r="BF11" s="31">
        <f t="shared" si="49"/>
        <v>-275.77</v>
      </c>
      <c r="BG11" s="31">
        <f t="shared" si="50"/>
        <v>-6288.23</v>
      </c>
      <c r="BH11" s="31">
        <f t="shared" si="51"/>
        <v>-5651.08</v>
      </c>
      <c r="BI11" s="31">
        <f t="shared" si="52"/>
        <v>-205.51</v>
      </c>
      <c r="BJ11" s="31">
        <f t="shared" si="53"/>
        <v>-474.14</v>
      </c>
      <c r="BK11" s="31">
        <f t="shared" si="54"/>
        <v>-697.07</v>
      </c>
      <c r="BL11" s="31">
        <f t="shared" si="55"/>
        <v>-1890.26</v>
      </c>
      <c r="BM11" s="6">
        <f t="shared" ca="1" si="15"/>
        <v>9.9500000000000005E-2</v>
      </c>
      <c r="BN11" s="6">
        <f t="shared" ca="1" si="15"/>
        <v>9.9500000000000005E-2</v>
      </c>
      <c r="BO11" s="6">
        <f t="shared" ca="1" si="15"/>
        <v>9.9500000000000005E-2</v>
      </c>
      <c r="BP11" s="6">
        <f t="shared" ca="1" si="15"/>
        <v>9.9500000000000005E-2</v>
      </c>
      <c r="BQ11" s="6">
        <f t="shared" ca="1" si="15"/>
        <v>9.9500000000000005E-2</v>
      </c>
      <c r="BR11" s="6">
        <f t="shared" ca="1" si="15"/>
        <v>9.9500000000000005E-2</v>
      </c>
      <c r="BS11" s="6">
        <f t="shared" ca="1" si="15"/>
        <v>9.9500000000000005E-2</v>
      </c>
      <c r="BT11" s="6">
        <f t="shared" ca="1" si="15"/>
        <v>9.9500000000000005E-2</v>
      </c>
      <c r="BU11" s="6">
        <f t="shared" ca="1" si="15"/>
        <v>9.9500000000000005E-2</v>
      </c>
      <c r="BV11" s="6">
        <f t="shared" ca="1" si="15"/>
        <v>9.9500000000000005E-2</v>
      </c>
      <c r="BW11" s="6">
        <f t="shared" ca="1" si="15"/>
        <v>9.9500000000000005E-2</v>
      </c>
      <c r="BX11" s="6">
        <f t="shared" ca="1" si="15"/>
        <v>9.9500000000000005E-2</v>
      </c>
      <c r="BY11" s="31">
        <f t="shared" ca="1" si="16"/>
        <v>111673.22</v>
      </c>
      <c r="BZ11" s="31">
        <f t="shared" ca="1" si="17"/>
        <v>65645.24000000002</v>
      </c>
      <c r="CA11" s="31">
        <f t="shared" ca="1" si="18"/>
        <v>61870.51</v>
      </c>
      <c r="CB11" s="31">
        <f t="shared" ca="1" si="19"/>
        <v>47749.500000000015</v>
      </c>
      <c r="CC11" s="31">
        <f t="shared" ca="1" si="20"/>
        <v>44272.12999999999</v>
      </c>
      <c r="CD11" s="31">
        <f t="shared" ca="1" si="21"/>
        <v>39198.839999999997</v>
      </c>
      <c r="CE11" s="31">
        <f t="shared" ca="1" si="22"/>
        <v>80215.19</v>
      </c>
      <c r="CF11" s="31">
        <f t="shared" ca="1" si="23"/>
        <v>72087.459999999992</v>
      </c>
      <c r="CG11" s="31">
        <f t="shared" ca="1" si="24"/>
        <v>2457.3000000000002</v>
      </c>
      <c r="CH11" s="31">
        <f t="shared" ca="1" si="25"/>
        <v>7609.170000000001</v>
      </c>
      <c r="CI11" s="31">
        <f t="shared" ca="1" si="26"/>
        <v>7634.07</v>
      </c>
      <c r="CJ11" s="31">
        <f t="shared" ca="1" si="27"/>
        <v>30335.599999999995</v>
      </c>
      <c r="CK11" s="32">
        <f t="shared" ca="1" si="56"/>
        <v>3367.03</v>
      </c>
      <c r="CL11" s="32">
        <f t="shared" ca="1" si="57"/>
        <v>1979.25</v>
      </c>
      <c r="CM11" s="32">
        <f t="shared" ca="1" si="58"/>
        <v>1865.44</v>
      </c>
      <c r="CN11" s="32">
        <f t="shared" ca="1" si="59"/>
        <v>1439.68</v>
      </c>
      <c r="CO11" s="32">
        <f t="shared" ca="1" si="60"/>
        <v>1334.84</v>
      </c>
      <c r="CP11" s="32">
        <f t="shared" ca="1" si="61"/>
        <v>1181.8699999999999</v>
      </c>
      <c r="CQ11" s="32">
        <f t="shared" ca="1" si="62"/>
        <v>2418.5500000000002</v>
      </c>
      <c r="CR11" s="32">
        <f t="shared" ca="1" si="63"/>
        <v>2173.4899999999998</v>
      </c>
      <c r="CS11" s="32">
        <f t="shared" ca="1" si="64"/>
        <v>79.040000000000006</v>
      </c>
      <c r="CT11" s="32">
        <f t="shared" ca="1" si="65"/>
        <v>229.42</v>
      </c>
      <c r="CU11" s="32">
        <f t="shared" ca="1" si="66"/>
        <v>337.29</v>
      </c>
      <c r="CV11" s="32">
        <f t="shared" ca="1" si="67"/>
        <v>914.64</v>
      </c>
      <c r="CW11" s="31">
        <f t="shared" ca="1" si="40"/>
        <v>38833.100000000006</v>
      </c>
      <c r="CX11" s="31">
        <f t="shared" ca="1" si="104"/>
        <v>22827.390000000021</v>
      </c>
      <c r="CY11" s="31">
        <f t="shared" ca="1" si="105"/>
        <v>21514.770000000004</v>
      </c>
      <c r="CZ11" s="31">
        <f t="shared" ca="1" si="106"/>
        <v>16940.280000000013</v>
      </c>
      <c r="DA11" s="31">
        <f t="shared" ca="1" si="107"/>
        <v>15706.589999999986</v>
      </c>
      <c r="DB11" s="31">
        <f t="shared" ca="1" si="108"/>
        <v>13906.71</v>
      </c>
      <c r="DC11" s="31">
        <f t="shared" ca="1" si="109"/>
        <v>34182.160000000003</v>
      </c>
      <c r="DD11" s="31">
        <f t="shared" ca="1" si="110"/>
        <v>30718.68</v>
      </c>
      <c r="DE11" s="31">
        <f t="shared" ca="1" si="111"/>
        <v>952.83000000000015</v>
      </c>
      <c r="DF11" s="31">
        <f t="shared" ca="1" si="112"/>
        <v>3120.1400000000008</v>
      </c>
      <c r="DG11" s="31">
        <f t="shared" ca="1" si="113"/>
        <v>1034.3600000000001</v>
      </c>
      <c r="DH11" s="31">
        <f t="shared" ca="1" si="114"/>
        <v>12439.119999999994</v>
      </c>
      <c r="DI11" s="32">
        <f t="shared" ca="1" si="68"/>
        <v>1941.66</v>
      </c>
      <c r="DJ11" s="32">
        <f t="shared" ca="1" si="69"/>
        <v>1141.3699999999999</v>
      </c>
      <c r="DK11" s="32">
        <f t="shared" ca="1" si="70"/>
        <v>1075.74</v>
      </c>
      <c r="DL11" s="32">
        <f t="shared" ca="1" si="71"/>
        <v>847.01</v>
      </c>
      <c r="DM11" s="32">
        <f t="shared" ca="1" si="72"/>
        <v>785.33</v>
      </c>
      <c r="DN11" s="32">
        <f t="shared" ca="1" si="73"/>
        <v>695.34</v>
      </c>
      <c r="DO11" s="32">
        <f t="shared" ca="1" si="74"/>
        <v>1709.11</v>
      </c>
      <c r="DP11" s="32">
        <f t="shared" ca="1" si="75"/>
        <v>1535.93</v>
      </c>
      <c r="DQ11" s="32">
        <f t="shared" ca="1" si="76"/>
        <v>47.64</v>
      </c>
      <c r="DR11" s="32">
        <f t="shared" ca="1" si="77"/>
        <v>156.01</v>
      </c>
      <c r="DS11" s="32">
        <f t="shared" ca="1" si="78"/>
        <v>51.72</v>
      </c>
      <c r="DT11" s="32">
        <f t="shared" ca="1" si="79"/>
        <v>621.96</v>
      </c>
      <c r="DU11" s="31">
        <f t="shared" ca="1" si="80"/>
        <v>18966.79</v>
      </c>
      <c r="DV11" s="31">
        <f t="shared" ca="1" si="81"/>
        <v>11047.52</v>
      </c>
      <c r="DW11" s="31">
        <f t="shared" ca="1" si="82"/>
        <v>10325.620000000001</v>
      </c>
      <c r="DX11" s="31">
        <f t="shared" ca="1" si="83"/>
        <v>8051.05</v>
      </c>
      <c r="DY11" s="31">
        <f t="shared" ca="1" si="84"/>
        <v>7390.49</v>
      </c>
      <c r="DZ11" s="31">
        <f t="shared" ca="1" si="85"/>
        <v>6472.72</v>
      </c>
      <c r="EA11" s="31">
        <f t="shared" ca="1" si="86"/>
        <v>15741.13</v>
      </c>
      <c r="EB11" s="31">
        <f t="shared" ca="1" si="87"/>
        <v>13989.63</v>
      </c>
      <c r="EC11" s="31">
        <f t="shared" ca="1" si="88"/>
        <v>429.07</v>
      </c>
      <c r="ED11" s="31">
        <f t="shared" ca="1" si="89"/>
        <v>1389.66</v>
      </c>
      <c r="EE11" s="31">
        <f t="shared" ca="1" si="90"/>
        <v>455.42</v>
      </c>
      <c r="EF11" s="31">
        <f t="shared" ca="1" si="91"/>
        <v>5415.45</v>
      </c>
      <c r="EG11" s="32">
        <f t="shared" ca="1" si="92"/>
        <v>59741.55000000001</v>
      </c>
      <c r="EH11" s="32">
        <f t="shared" ca="1" si="93"/>
        <v>35016.280000000021</v>
      </c>
      <c r="EI11" s="32">
        <f t="shared" ca="1" si="94"/>
        <v>32916.130000000005</v>
      </c>
      <c r="EJ11" s="32">
        <f t="shared" ca="1" si="95"/>
        <v>25838.340000000011</v>
      </c>
      <c r="EK11" s="32">
        <f t="shared" ca="1" si="96"/>
        <v>23882.409999999989</v>
      </c>
      <c r="EL11" s="32">
        <f t="shared" ca="1" si="97"/>
        <v>21074.77</v>
      </c>
      <c r="EM11" s="32">
        <f t="shared" ca="1" si="98"/>
        <v>51632.4</v>
      </c>
      <c r="EN11" s="32">
        <f t="shared" ca="1" si="99"/>
        <v>46244.24</v>
      </c>
      <c r="EO11" s="32">
        <f t="shared" ca="1" si="100"/>
        <v>1429.5400000000002</v>
      </c>
      <c r="EP11" s="32">
        <f t="shared" ca="1" si="101"/>
        <v>4665.8100000000004</v>
      </c>
      <c r="EQ11" s="32">
        <f t="shared" ca="1" si="102"/>
        <v>1541.5000000000002</v>
      </c>
      <c r="ER11" s="32">
        <f t="shared" ca="1" si="103"/>
        <v>18476.529999999995</v>
      </c>
    </row>
    <row r="12" spans="1:148">
      <c r="A12" t="s">
        <v>437</v>
      </c>
      <c r="B12" s="1" t="s">
        <v>499</v>
      </c>
      <c r="C12" t="str">
        <f t="shared" ca="1" si="1"/>
        <v>341S025</v>
      </c>
      <c r="D12" t="str">
        <f t="shared" ca="1" si="2"/>
        <v>Syncrude Industrial System DOS</v>
      </c>
      <c r="E12" s="51">
        <v>6383.402</v>
      </c>
      <c r="F12" s="51">
        <v>2728.9250000000002</v>
      </c>
      <c r="G12" s="51">
        <v>483.17200000000003</v>
      </c>
      <c r="H12" s="51">
        <v>5613.3160000000007</v>
      </c>
      <c r="I12" s="51">
        <v>5282.612000000001</v>
      </c>
      <c r="J12" s="51">
        <v>8316.0082999999995</v>
      </c>
      <c r="K12" s="51">
        <v>4081.1991000000003</v>
      </c>
      <c r="L12" s="51">
        <v>41.945500000000003</v>
      </c>
      <c r="M12" s="51">
        <v>99.365499999999997</v>
      </c>
      <c r="N12" s="51">
        <v>0</v>
      </c>
      <c r="O12" s="51">
        <v>1788.5820000000001</v>
      </c>
      <c r="P12" s="51">
        <v>2305.8944000000001</v>
      </c>
      <c r="Q12" s="32">
        <v>477122.49</v>
      </c>
      <c r="R12" s="32">
        <v>152772.97</v>
      </c>
      <c r="S12" s="32">
        <v>21782.959999999999</v>
      </c>
      <c r="T12" s="32">
        <v>217363.65</v>
      </c>
      <c r="U12" s="32">
        <v>271515.24</v>
      </c>
      <c r="V12" s="32">
        <v>482398.82000000007</v>
      </c>
      <c r="W12" s="32">
        <v>546844.46000000008</v>
      </c>
      <c r="X12" s="32">
        <v>2292.4899999999998</v>
      </c>
      <c r="Y12" s="32">
        <v>6122.37</v>
      </c>
      <c r="Z12" s="32">
        <v>0</v>
      </c>
      <c r="AA12" s="32">
        <v>133813.54</v>
      </c>
      <c r="AB12" s="32">
        <v>190076.21</v>
      </c>
      <c r="AC12" s="2">
        <v>-2.93</v>
      </c>
      <c r="AD12" s="2">
        <v>-2.93</v>
      </c>
      <c r="AE12" s="2">
        <v>-2.93</v>
      </c>
      <c r="AF12" s="2">
        <v>-2.93</v>
      </c>
      <c r="AG12" s="2">
        <v>-2.93</v>
      </c>
      <c r="AH12" s="2">
        <v>-2.93</v>
      </c>
      <c r="AI12" s="2">
        <v>-2.93</v>
      </c>
      <c r="AJ12" s="2">
        <v>-2.93</v>
      </c>
      <c r="AK12" s="2">
        <v>-2.93</v>
      </c>
      <c r="AL12" s="2">
        <v>-2.93</v>
      </c>
      <c r="AM12" s="2">
        <v>-2.93</v>
      </c>
      <c r="AN12" s="2">
        <v>-2.93</v>
      </c>
      <c r="AO12" s="33">
        <v>-13979.699999999999</v>
      </c>
      <c r="AP12" s="33">
        <v>-4476.25</v>
      </c>
      <c r="AQ12" s="33">
        <v>-638.24</v>
      </c>
      <c r="AR12" s="33">
        <v>-6368.76</v>
      </c>
      <c r="AS12" s="33">
        <v>-7955.3899999999994</v>
      </c>
      <c r="AT12" s="33">
        <v>-14134.28</v>
      </c>
      <c r="AU12" s="33">
        <v>-16022.560000000001</v>
      </c>
      <c r="AV12" s="33">
        <v>-67.17</v>
      </c>
      <c r="AW12" s="33">
        <v>-179.39</v>
      </c>
      <c r="AX12" s="33">
        <v>0</v>
      </c>
      <c r="AY12" s="33">
        <v>-3920.74</v>
      </c>
      <c r="AZ12" s="33">
        <v>-5569.23</v>
      </c>
      <c r="BA12" s="31">
        <f t="shared" si="44"/>
        <v>0</v>
      </c>
      <c r="BB12" s="31">
        <f t="shared" si="45"/>
        <v>0</v>
      </c>
      <c r="BC12" s="31">
        <f t="shared" si="46"/>
        <v>0</v>
      </c>
      <c r="BD12" s="31">
        <f t="shared" si="47"/>
        <v>-152.15</v>
      </c>
      <c r="BE12" s="31">
        <f t="shared" si="48"/>
        <v>-190.06</v>
      </c>
      <c r="BF12" s="31">
        <f t="shared" si="49"/>
        <v>-337.68</v>
      </c>
      <c r="BG12" s="31">
        <f t="shared" si="50"/>
        <v>-4265.3900000000003</v>
      </c>
      <c r="BH12" s="31">
        <f t="shared" si="51"/>
        <v>-17.88</v>
      </c>
      <c r="BI12" s="31">
        <f t="shared" si="52"/>
        <v>-47.75</v>
      </c>
      <c r="BJ12" s="31">
        <f t="shared" si="53"/>
        <v>0</v>
      </c>
      <c r="BK12" s="31">
        <f t="shared" si="54"/>
        <v>-829.64</v>
      </c>
      <c r="BL12" s="31">
        <f t="shared" si="55"/>
        <v>-1178.47</v>
      </c>
      <c r="BM12" s="6">
        <f t="shared" ca="1" si="15"/>
        <v>-2.0799999999999999E-2</v>
      </c>
      <c r="BN12" s="6">
        <f t="shared" ca="1" si="15"/>
        <v>-2.0799999999999999E-2</v>
      </c>
      <c r="BO12" s="6">
        <f t="shared" ca="1" si="15"/>
        <v>-2.0799999999999999E-2</v>
      </c>
      <c r="BP12" s="6">
        <f t="shared" ca="1" si="15"/>
        <v>-2.0799999999999999E-2</v>
      </c>
      <c r="BQ12" s="6">
        <f t="shared" ca="1" si="15"/>
        <v>-2.0799999999999999E-2</v>
      </c>
      <c r="BR12" s="6">
        <f t="shared" ca="1" si="15"/>
        <v>-2.0799999999999999E-2</v>
      </c>
      <c r="BS12" s="6">
        <f t="shared" ca="1" si="15"/>
        <v>-2.0799999999999999E-2</v>
      </c>
      <c r="BT12" s="6">
        <f t="shared" ca="1" si="15"/>
        <v>-2.0799999999999999E-2</v>
      </c>
      <c r="BU12" s="6">
        <f t="shared" ca="1" si="15"/>
        <v>-2.0799999999999999E-2</v>
      </c>
      <c r="BV12" s="6">
        <f t="shared" ca="1" si="15"/>
        <v>-2.0799999999999999E-2</v>
      </c>
      <c r="BW12" s="6">
        <f t="shared" ca="1" si="15"/>
        <v>-2.0799999999999999E-2</v>
      </c>
      <c r="BX12" s="6">
        <f t="shared" ca="1" si="15"/>
        <v>-2.0799999999999999E-2</v>
      </c>
      <c r="BY12" s="31">
        <f t="shared" ca="1" si="16"/>
        <v>-13979.699999999999</v>
      </c>
      <c r="BZ12" s="31">
        <f t="shared" ca="1" si="17"/>
        <v>-4476.25</v>
      </c>
      <c r="CA12" s="31">
        <f t="shared" ca="1" si="18"/>
        <v>-638.24</v>
      </c>
      <c r="CB12" s="31">
        <f t="shared" ca="1" si="19"/>
        <v>-6368.76</v>
      </c>
      <c r="CC12" s="31">
        <f t="shared" ca="1" si="20"/>
        <v>-7955.3899999999994</v>
      </c>
      <c r="CD12" s="31">
        <f t="shared" ca="1" si="21"/>
        <v>-14134.28</v>
      </c>
      <c r="CE12" s="31">
        <f t="shared" ca="1" si="22"/>
        <v>-16022.560000000001</v>
      </c>
      <c r="CF12" s="31">
        <f t="shared" ca="1" si="23"/>
        <v>-67.17</v>
      </c>
      <c r="CG12" s="31">
        <f t="shared" ca="1" si="24"/>
        <v>-179.39</v>
      </c>
      <c r="CH12" s="31">
        <f t="shared" ca="1" si="25"/>
        <v>0</v>
      </c>
      <c r="CI12" s="31">
        <f t="shared" ca="1" si="26"/>
        <v>-3920.74</v>
      </c>
      <c r="CJ12" s="31">
        <f t="shared" ca="1" si="27"/>
        <v>-5569.23</v>
      </c>
      <c r="CK12" s="32">
        <f t="shared" ca="1" si="56"/>
        <v>1431.37</v>
      </c>
      <c r="CL12" s="32">
        <f t="shared" ca="1" si="57"/>
        <v>458.32</v>
      </c>
      <c r="CM12" s="32">
        <f t="shared" ca="1" si="58"/>
        <v>65.349999999999994</v>
      </c>
      <c r="CN12" s="32">
        <f t="shared" ca="1" si="59"/>
        <v>652.09</v>
      </c>
      <c r="CO12" s="32">
        <f t="shared" ca="1" si="60"/>
        <v>814.55</v>
      </c>
      <c r="CP12" s="32">
        <f t="shared" ca="1" si="61"/>
        <v>1447.2</v>
      </c>
      <c r="CQ12" s="32">
        <f t="shared" ca="1" si="62"/>
        <v>1640.53</v>
      </c>
      <c r="CR12" s="32">
        <f t="shared" ca="1" si="63"/>
        <v>6.88</v>
      </c>
      <c r="CS12" s="32">
        <f t="shared" ca="1" si="64"/>
        <v>18.37</v>
      </c>
      <c r="CT12" s="32">
        <f t="shared" ca="1" si="65"/>
        <v>0</v>
      </c>
      <c r="CU12" s="32">
        <f t="shared" ca="1" si="66"/>
        <v>401.44</v>
      </c>
      <c r="CV12" s="32">
        <f t="shared" ca="1" si="67"/>
        <v>570.23</v>
      </c>
      <c r="CW12" s="31">
        <f t="shared" ca="1" si="40"/>
        <v>1431.3700000000008</v>
      </c>
      <c r="CX12" s="31">
        <f t="shared" ca="1" si="104"/>
        <v>458.32000000000016</v>
      </c>
      <c r="CY12" s="31">
        <f t="shared" ca="1" si="105"/>
        <v>65.350000000000023</v>
      </c>
      <c r="CZ12" s="31">
        <f t="shared" ca="1" si="106"/>
        <v>804.24000000000012</v>
      </c>
      <c r="DA12" s="31">
        <f t="shared" ca="1" si="107"/>
        <v>1004.6100000000001</v>
      </c>
      <c r="DB12" s="31">
        <f t="shared" ca="1" si="108"/>
        <v>1784.8800000000008</v>
      </c>
      <c r="DC12" s="31">
        <f t="shared" ca="1" si="109"/>
        <v>5905.920000000001</v>
      </c>
      <c r="DD12" s="31">
        <f t="shared" ca="1" si="110"/>
        <v>24.76</v>
      </c>
      <c r="DE12" s="31">
        <f t="shared" ca="1" si="111"/>
        <v>66.12</v>
      </c>
      <c r="DF12" s="31">
        <f t="shared" ca="1" si="112"/>
        <v>0</v>
      </c>
      <c r="DG12" s="31">
        <f t="shared" ca="1" si="113"/>
        <v>1231.08</v>
      </c>
      <c r="DH12" s="31">
        <f t="shared" ca="1" si="114"/>
        <v>1748.6999999999996</v>
      </c>
      <c r="DI12" s="32">
        <f t="shared" ca="1" si="68"/>
        <v>71.569999999999993</v>
      </c>
      <c r="DJ12" s="32">
        <f t="shared" ca="1" si="69"/>
        <v>22.92</v>
      </c>
      <c r="DK12" s="32">
        <f t="shared" ca="1" si="70"/>
        <v>3.27</v>
      </c>
      <c r="DL12" s="32">
        <f t="shared" ca="1" si="71"/>
        <v>40.21</v>
      </c>
      <c r="DM12" s="32">
        <f t="shared" ca="1" si="72"/>
        <v>50.23</v>
      </c>
      <c r="DN12" s="32">
        <f t="shared" ca="1" si="73"/>
        <v>89.24</v>
      </c>
      <c r="DO12" s="32">
        <f t="shared" ca="1" si="74"/>
        <v>295.3</v>
      </c>
      <c r="DP12" s="32">
        <f t="shared" ca="1" si="75"/>
        <v>1.24</v>
      </c>
      <c r="DQ12" s="32">
        <f t="shared" ca="1" si="76"/>
        <v>3.31</v>
      </c>
      <c r="DR12" s="32">
        <f t="shared" ca="1" si="77"/>
        <v>0</v>
      </c>
      <c r="DS12" s="32">
        <f t="shared" ca="1" si="78"/>
        <v>61.55</v>
      </c>
      <c r="DT12" s="32">
        <f t="shared" ca="1" si="79"/>
        <v>87.44</v>
      </c>
      <c r="DU12" s="31">
        <f t="shared" ca="1" si="80"/>
        <v>699.11</v>
      </c>
      <c r="DV12" s="31">
        <f t="shared" ca="1" si="81"/>
        <v>221.81</v>
      </c>
      <c r="DW12" s="31">
        <f t="shared" ca="1" si="82"/>
        <v>31.36</v>
      </c>
      <c r="DX12" s="31">
        <f t="shared" ca="1" si="83"/>
        <v>382.22</v>
      </c>
      <c r="DY12" s="31">
        <f t="shared" ca="1" si="84"/>
        <v>472.7</v>
      </c>
      <c r="DZ12" s="31">
        <f t="shared" ca="1" si="85"/>
        <v>830.75</v>
      </c>
      <c r="EA12" s="31">
        <f t="shared" ca="1" si="86"/>
        <v>2719.72</v>
      </c>
      <c r="EB12" s="31">
        <f t="shared" ca="1" si="87"/>
        <v>11.28</v>
      </c>
      <c r="EC12" s="31">
        <f t="shared" ca="1" si="88"/>
        <v>29.77</v>
      </c>
      <c r="ED12" s="31">
        <f t="shared" ca="1" si="89"/>
        <v>0</v>
      </c>
      <c r="EE12" s="31">
        <f t="shared" ca="1" si="90"/>
        <v>542.03</v>
      </c>
      <c r="EF12" s="31">
        <f t="shared" ca="1" si="91"/>
        <v>761.31</v>
      </c>
      <c r="EG12" s="32">
        <f t="shared" ca="1" si="92"/>
        <v>2202.0500000000006</v>
      </c>
      <c r="EH12" s="32">
        <f t="shared" ca="1" si="93"/>
        <v>703.05000000000018</v>
      </c>
      <c r="EI12" s="32">
        <f t="shared" ca="1" si="94"/>
        <v>99.980000000000018</v>
      </c>
      <c r="EJ12" s="32">
        <f t="shared" ca="1" si="95"/>
        <v>1226.67</v>
      </c>
      <c r="EK12" s="32">
        <f t="shared" ca="1" si="96"/>
        <v>1527.5400000000002</v>
      </c>
      <c r="EL12" s="32">
        <f t="shared" ca="1" si="97"/>
        <v>2704.8700000000008</v>
      </c>
      <c r="EM12" s="32">
        <f t="shared" ca="1" si="98"/>
        <v>8920.94</v>
      </c>
      <c r="EN12" s="32">
        <f t="shared" ca="1" si="99"/>
        <v>37.28</v>
      </c>
      <c r="EO12" s="32">
        <f t="shared" ca="1" si="100"/>
        <v>99.2</v>
      </c>
      <c r="EP12" s="32">
        <f t="shared" ca="1" si="101"/>
        <v>0</v>
      </c>
      <c r="EQ12" s="32">
        <f t="shared" ca="1" si="102"/>
        <v>1834.6599999999999</v>
      </c>
      <c r="ER12" s="32">
        <f t="shared" ca="1" si="103"/>
        <v>2597.4499999999998</v>
      </c>
    </row>
    <row r="13" spans="1:148">
      <c r="A13" t="s">
        <v>417</v>
      </c>
      <c r="B13" s="1" t="s">
        <v>62</v>
      </c>
      <c r="C13" t="str">
        <f t="shared" ca="1" si="1"/>
        <v>AKE1</v>
      </c>
      <c r="D13" t="str">
        <f t="shared" ca="1" si="2"/>
        <v>McBride Lake Wind Facility</v>
      </c>
      <c r="E13" s="51">
        <v>34270.415800000002</v>
      </c>
      <c r="F13" s="51">
        <v>22297.2343</v>
      </c>
      <c r="G13" s="51">
        <v>12263.7364</v>
      </c>
      <c r="H13" s="51">
        <v>17441.840400000001</v>
      </c>
      <c r="I13" s="51">
        <v>16381.893599999999</v>
      </c>
      <c r="J13" s="51">
        <v>14756.9972</v>
      </c>
      <c r="K13" s="51">
        <v>12028.611800000001</v>
      </c>
      <c r="L13" s="51">
        <v>8543.9364999999998</v>
      </c>
      <c r="M13" s="51">
        <v>13460.754300000001</v>
      </c>
      <c r="N13" s="51">
        <v>18619.073100000001</v>
      </c>
      <c r="O13" s="51">
        <v>23344.529900000001</v>
      </c>
      <c r="P13" s="51">
        <v>33671.9764</v>
      </c>
      <c r="Q13" s="32">
        <v>2430111.15</v>
      </c>
      <c r="R13" s="32">
        <v>1113795.96</v>
      </c>
      <c r="S13" s="32">
        <v>463904.54</v>
      </c>
      <c r="T13" s="32">
        <v>557399.91</v>
      </c>
      <c r="U13" s="32">
        <v>731279.26</v>
      </c>
      <c r="V13" s="32">
        <v>667069.35</v>
      </c>
      <c r="W13" s="32">
        <v>870738.04</v>
      </c>
      <c r="X13" s="32">
        <v>481162.96</v>
      </c>
      <c r="Y13" s="32">
        <v>983061.1</v>
      </c>
      <c r="Z13" s="32">
        <v>2331244.65</v>
      </c>
      <c r="AA13" s="32">
        <v>2062799.26</v>
      </c>
      <c r="AB13" s="32">
        <v>2054534.33</v>
      </c>
      <c r="AC13" s="2">
        <v>1.61</v>
      </c>
      <c r="AD13" s="2">
        <v>1.61</v>
      </c>
      <c r="AE13" s="2">
        <v>1.61</v>
      </c>
      <c r="AF13" s="2">
        <v>1.61</v>
      </c>
      <c r="AG13" s="2">
        <v>1.61</v>
      </c>
      <c r="AH13" s="2">
        <v>1.61</v>
      </c>
      <c r="AI13" s="2">
        <v>1.61</v>
      </c>
      <c r="AJ13" s="2">
        <v>1.61</v>
      </c>
      <c r="AK13" s="2">
        <v>1.61</v>
      </c>
      <c r="AL13" s="2">
        <v>1.61</v>
      </c>
      <c r="AM13" s="2">
        <v>1.61</v>
      </c>
      <c r="AN13" s="2">
        <v>1.61</v>
      </c>
      <c r="AO13" s="33">
        <v>39124.79</v>
      </c>
      <c r="AP13" s="33">
        <v>17932.11</v>
      </c>
      <c r="AQ13" s="33">
        <v>7468.86</v>
      </c>
      <c r="AR13" s="33">
        <v>8974.14</v>
      </c>
      <c r="AS13" s="33">
        <v>11773.6</v>
      </c>
      <c r="AT13" s="33">
        <v>10739.82</v>
      </c>
      <c r="AU13" s="33">
        <v>14018.88</v>
      </c>
      <c r="AV13" s="33">
        <v>7746.72</v>
      </c>
      <c r="AW13" s="33">
        <v>15827.28</v>
      </c>
      <c r="AX13" s="33">
        <v>37533.040000000001</v>
      </c>
      <c r="AY13" s="33">
        <v>33211.07</v>
      </c>
      <c r="AZ13" s="33">
        <v>33078</v>
      </c>
      <c r="BA13" s="31">
        <f t="shared" si="44"/>
        <v>0</v>
      </c>
      <c r="BB13" s="31">
        <f t="shared" si="45"/>
        <v>0</v>
      </c>
      <c r="BC13" s="31">
        <f t="shared" si="46"/>
        <v>0</v>
      </c>
      <c r="BD13" s="31">
        <f t="shared" si="47"/>
        <v>-390.18</v>
      </c>
      <c r="BE13" s="31">
        <f t="shared" si="48"/>
        <v>-511.9</v>
      </c>
      <c r="BF13" s="31">
        <f t="shared" si="49"/>
        <v>-466.95</v>
      </c>
      <c r="BG13" s="31">
        <f t="shared" si="50"/>
        <v>-6791.76</v>
      </c>
      <c r="BH13" s="31">
        <f t="shared" si="51"/>
        <v>-3753.07</v>
      </c>
      <c r="BI13" s="31">
        <f t="shared" si="52"/>
        <v>-7667.88</v>
      </c>
      <c r="BJ13" s="31">
        <f t="shared" si="53"/>
        <v>-14453.72</v>
      </c>
      <c r="BK13" s="31">
        <f t="shared" si="54"/>
        <v>-12789.36</v>
      </c>
      <c r="BL13" s="31">
        <f t="shared" si="55"/>
        <v>-12738.11</v>
      </c>
      <c r="BM13" s="6">
        <f t="shared" ca="1" si="15"/>
        <v>-2.1999999999999999E-2</v>
      </c>
      <c r="BN13" s="6">
        <f t="shared" ca="1" si="15"/>
        <v>-2.1999999999999999E-2</v>
      </c>
      <c r="BO13" s="6">
        <f t="shared" ca="1" si="15"/>
        <v>-2.1999999999999999E-2</v>
      </c>
      <c r="BP13" s="6">
        <f t="shared" ca="1" si="15"/>
        <v>-2.1999999999999999E-2</v>
      </c>
      <c r="BQ13" s="6">
        <f t="shared" ca="1" si="15"/>
        <v>-2.1999999999999999E-2</v>
      </c>
      <c r="BR13" s="6">
        <f t="shared" ca="1" si="15"/>
        <v>-2.1999999999999999E-2</v>
      </c>
      <c r="BS13" s="6">
        <f t="shared" ca="1" si="15"/>
        <v>-2.1999999999999999E-2</v>
      </c>
      <c r="BT13" s="6">
        <f t="shared" ca="1" si="15"/>
        <v>-2.1999999999999999E-2</v>
      </c>
      <c r="BU13" s="6">
        <f t="shared" ca="1" si="15"/>
        <v>-2.1999999999999999E-2</v>
      </c>
      <c r="BV13" s="6">
        <f t="shared" ca="1" si="15"/>
        <v>-2.1999999999999999E-2</v>
      </c>
      <c r="BW13" s="6">
        <f t="shared" ca="1" si="15"/>
        <v>-2.1999999999999999E-2</v>
      </c>
      <c r="BX13" s="6">
        <f t="shared" ca="1" si="15"/>
        <v>-2.1999999999999999E-2</v>
      </c>
      <c r="BY13" s="31">
        <f t="shared" ca="1" si="16"/>
        <v>-53462.45</v>
      </c>
      <c r="BZ13" s="31">
        <f t="shared" ca="1" si="17"/>
        <v>-24503.51</v>
      </c>
      <c r="CA13" s="31">
        <f t="shared" ca="1" si="18"/>
        <v>-10205.9</v>
      </c>
      <c r="CB13" s="31">
        <f t="shared" ca="1" si="19"/>
        <v>-12262.8</v>
      </c>
      <c r="CC13" s="31">
        <f t="shared" ca="1" si="20"/>
        <v>-16088.14</v>
      </c>
      <c r="CD13" s="31">
        <f t="shared" ca="1" si="21"/>
        <v>-14675.53</v>
      </c>
      <c r="CE13" s="31">
        <f t="shared" ca="1" si="22"/>
        <v>-19156.240000000002</v>
      </c>
      <c r="CF13" s="31">
        <f t="shared" ca="1" si="23"/>
        <v>-10585.59</v>
      </c>
      <c r="CG13" s="31">
        <f t="shared" ca="1" si="24"/>
        <v>-21627.34</v>
      </c>
      <c r="CH13" s="31">
        <f t="shared" ca="1" si="25"/>
        <v>-51287.38</v>
      </c>
      <c r="CI13" s="31">
        <f t="shared" ca="1" si="26"/>
        <v>-45381.58</v>
      </c>
      <c r="CJ13" s="31">
        <f t="shared" ca="1" si="27"/>
        <v>-45199.76</v>
      </c>
      <c r="CK13" s="32">
        <f t="shared" ca="1" si="56"/>
        <v>7290.33</v>
      </c>
      <c r="CL13" s="32">
        <f t="shared" ca="1" si="57"/>
        <v>3341.39</v>
      </c>
      <c r="CM13" s="32">
        <f t="shared" ca="1" si="58"/>
        <v>1391.71</v>
      </c>
      <c r="CN13" s="32">
        <f t="shared" ca="1" si="59"/>
        <v>1672.2</v>
      </c>
      <c r="CO13" s="32">
        <f t="shared" ca="1" si="60"/>
        <v>2193.84</v>
      </c>
      <c r="CP13" s="32">
        <f t="shared" ca="1" si="61"/>
        <v>2001.21</v>
      </c>
      <c r="CQ13" s="32">
        <f t="shared" ca="1" si="62"/>
        <v>2612.21</v>
      </c>
      <c r="CR13" s="32">
        <f t="shared" ca="1" si="63"/>
        <v>1443.49</v>
      </c>
      <c r="CS13" s="32">
        <f t="shared" ca="1" si="64"/>
        <v>2949.18</v>
      </c>
      <c r="CT13" s="32">
        <f t="shared" ca="1" si="65"/>
        <v>6993.73</v>
      </c>
      <c r="CU13" s="32">
        <f t="shared" ca="1" si="66"/>
        <v>6188.4</v>
      </c>
      <c r="CV13" s="32">
        <f t="shared" ca="1" si="67"/>
        <v>6163.6</v>
      </c>
      <c r="CW13" s="31">
        <f t="shared" ca="1" si="40"/>
        <v>-85296.91</v>
      </c>
      <c r="CX13" s="31">
        <f t="shared" ca="1" si="104"/>
        <v>-39094.229999999996</v>
      </c>
      <c r="CY13" s="31">
        <f t="shared" ca="1" si="105"/>
        <v>-16283.05</v>
      </c>
      <c r="CZ13" s="31">
        <f t="shared" ca="1" si="106"/>
        <v>-19174.559999999998</v>
      </c>
      <c r="DA13" s="31">
        <f t="shared" ca="1" si="107"/>
        <v>-25156</v>
      </c>
      <c r="DB13" s="31">
        <f t="shared" ca="1" si="108"/>
        <v>-22947.19</v>
      </c>
      <c r="DC13" s="31">
        <f t="shared" ca="1" si="109"/>
        <v>-23771.15</v>
      </c>
      <c r="DD13" s="31">
        <f t="shared" ca="1" si="110"/>
        <v>-13135.75</v>
      </c>
      <c r="DE13" s="31">
        <f t="shared" ca="1" si="111"/>
        <v>-26837.56</v>
      </c>
      <c r="DF13" s="31">
        <f t="shared" ca="1" si="112"/>
        <v>-67372.97</v>
      </c>
      <c r="DG13" s="31">
        <f t="shared" ca="1" si="113"/>
        <v>-59614.89</v>
      </c>
      <c r="DH13" s="31">
        <f t="shared" ca="1" si="114"/>
        <v>-59376.05</v>
      </c>
      <c r="DI13" s="32">
        <f t="shared" ca="1" si="68"/>
        <v>-4264.8500000000004</v>
      </c>
      <c r="DJ13" s="32">
        <f t="shared" ca="1" si="69"/>
        <v>-1954.71</v>
      </c>
      <c r="DK13" s="32">
        <f t="shared" ca="1" si="70"/>
        <v>-814.15</v>
      </c>
      <c r="DL13" s="32">
        <f t="shared" ca="1" si="71"/>
        <v>-958.73</v>
      </c>
      <c r="DM13" s="32">
        <f t="shared" ca="1" si="72"/>
        <v>-1257.8</v>
      </c>
      <c r="DN13" s="32">
        <f t="shared" ca="1" si="73"/>
        <v>-1147.3599999999999</v>
      </c>
      <c r="DO13" s="32">
        <f t="shared" ca="1" si="74"/>
        <v>-1188.56</v>
      </c>
      <c r="DP13" s="32">
        <f t="shared" ca="1" si="75"/>
        <v>-656.79</v>
      </c>
      <c r="DQ13" s="32">
        <f t="shared" ca="1" si="76"/>
        <v>-1341.88</v>
      </c>
      <c r="DR13" s="32">
        <f t="shared" ca="1" si="77"/>
        <v>-3368.65</v>
      </c>
      <c r="DS13" s="32">
        <f t="shared" ca="1" si="78"/>
        <v>-2980.74</v>
      </c>
      <c r="DT13" s="32">
        <f t="shared" ca="1" si="79"/>
        <v>-2968.8</v>
      </c>
      <c r="DU13" s="31">
        <f t="shared" ca="1" si="80"/>
        <v>-41660.550000000003</v>
      </c>
      <c r="DV13" s="31">
        <f t="shared" ca="1" si="81"/>
        <v>-18920.009999999998</v>
      </c>
      <c r="DW13" s="31">
        <f t="shared" ca="1" si="82"/>
        <v>-7814.75</v>
      </c>
      <c r="DX13" s="31">
        <f t="shared" ca="1" si="83"/>
        <v>-9112.91</v>
      </c>
      <c r="DY13" s="31">
        <f t="shared" ca="1" si="84"/>
        <v>-11836.76</v>
      </c>
      <c r="DZ13" s="31">
        <f t="shared" ca="1" si="85"/>
        <v>-10680.51</v>
      </c>
      <c r="EA13" s="31">
        <f t="shared" ca="1" si="86"/>
        <v>-10946.78</v>
      </c>
      <c r="EB13" s="31">
        <f t="shared" ca="1" si="87"/>
        <v>-5982.17</v>
      </c>
      <c r="EC13" s="31">
        <f t="shared" ca="1" si="88"/>
        <v>-12085.36</v>
      </c>
      <c r="ED13" s="31">
        <f t="shared" ca="1" si="89"/>
        <v>-30006.83</v>
      </c>
      <c r="EE13" s="31">
        <f t="shared" ca="1" si="90"/>
        <v>-26247.71</v>
      </c>
      <c r="EF13" s="31">
        <f t="shared" ca="1" si="91"/>
        <v>-25849.74</v>
      </c>
      <c r="EG13" s="32">
        <f t="shared" ca="1" si="92"/>
        <v>-131222.31</v>
      </c>
      <c r="EH13" s="32">
        <f t="shared" ca="1" si="93"/>
        <v>-59968.95</v>
      </c>
      <c r="EI13" s="32">
        <f t="shared" ca="1" si="94"/>
        <v>-24911.95</v>
      </c>
      <c r="EJ13" s="32">
        <f t="shared" ca="1" si="95"/>
        <v>-29246.199999999997</v>
      </c>
      <c r="EK13" s="32">
        <f t="shared" ca="1" si="96"/>
        <v>-38250.559999999998</v>
      </c>
      <c r="EL13" s="32">
        <f t="shared" ca="1" si="97"/>
        <v>-34775.06</v>
      </c>
      <c r="EM13" s="32">
        <f t="shared" ca="1" si="98"/>
        <v>-35906.490000000005</v>
      </c>
      <c r="EN13" s="32">
        <f t="shared" ca="1" si="99"/>
        <v>-19774.71</v>
      </c>
      <c r="EO13" s="32">
        <f t="shared" ca="1" si="100"/>
        <v>-40264.800000000003</v>
      </c>
      <c r="EP13" s="32">
        <f t="shared" ca="1" si="101"/>
        <v>-100748.45</v>
      </c>
      <c r="EQ13" s="32">
        <f t="shared" ca="1" si="102"/>
        <v>-88843.34</v>
      </c>
      <c r="ER13" s="32">
        <f t="shared" ca="1" si="103"/>
        <v>-88194.590000000011</v>
      </c>
    </row>
    <row r="14" spans="1:148">
      <c r="A14" t="s">
        <v>527</v>
      </c>
      <c r="B14" s="1" t="s">
        <v>287</v>
      </c>
      <c r="C14" t="str">
        <f t="shared" ca="1" si="1"/>
        <v>BCHEXP</v>
      </c>
      <c r="D14" t="str">
        <f t="shared" ca="1" si="2"/>
        <v>Alberta-BC Intertie - Export</v>
      </c>
      <c r="J14" s="51">
        <v>50</v>
      </c>
      <c r="K14" s="51">
        <v>90</v>
      </c>
      <c r="L14" s="51">
        <v>853.75</v>
      </c>
      <c r="M14" s="51">
        <v>1765</v>
      </c>
      <c r="N14" s="51">
        <v>50</v>
      </c>
      <c r="O14" s="51">
        <v>100</v>
      </c>
      <c r="P14" s="51">
        <v>623</v>
      </c>
      <c r="Q14" s="32"/>
      <c r="R14" s="32"/>
      <c r="S14" s="32"/>
      <c r="T14" s="32"/>
      <c r="U14" s="32"/>
      <c r="V14" s="32">
        <v>6459</v>
      </c>
      <c r="W14" s="32">
        <v>2981.95</v>
      </c>
      <c r="X14" s="32">
        <v>30595.98</v>
      </c>
      <c r="Y14" s="32">
        <v>52777.45</v>
      </c>
      <c r="Z14" s="32">
        <v>1922</v>
      </c>
      <c r="AA14" s="32">
        <v>1776</v>
      </c>
      <c r="AB14" s="32">
        <v>20037.54</v>
      </c>
      <c r="AH14" s="2">
        <v>5.58</v>
      </c>
      <c r="AI14" s="2">
        <v>5.58</v>
      </c>
      <c r="AJ14" s="2">
        <v>5.58</v>
      </c>
      <c r="AK14" s="2">
        <v>5.58</v>
      </c>
      <c r="AL14" s="2">
        <v>5.58</v>
      </c>
      <c r="AM14" s="2">
        <v>5.58</v>
      </c>
      <c r="AN14" s="2">
        <v>5.58</v>
      </c>
      <c r="AO14" s="33"/>
      <c r="AP14" s="33"/>
      <c r="AQ14" s="33"/>
      <c r="AR14" s="33"/>
      <c r="AS14" s="33"/>
      <c r="AT14" s="33">
        <v>360.41</v>
      </c>
      <c r="AU14" s="33">
        <v>166.39</v>
      </c>
      <c r="AV14" s="33">
        <v>1707.26</v>
      </c>
      <c r="AW14" s="33">
        <v>2944.98</v>
      </c>
      <c r="AX14" s="33">
        <v>107.25</v>
      </c>
      <c r="AY14" s="33">
        <v>99.1</v>
      </c>
      <c r="AZ14" s="33">
        <v>1118.0899999999999</v>
      </c>
      <c r="BA14" s="31">
        <f t="shared" si="44"/>
        <v>0</v>
      </c>
      <c r="BB14" s="31">
        <f t="shared" si="45"/>
        <v>0</v>
      </c>
      <c r="BC14" s="31">
        <f t="shared" si="46"/>
        <v>0</v>
      </c>
      <c r="BD14" s="31">
        <f t="shared" si="47"/>
        <v>0</v>
      </c>
      <c r="BE14" s="31">
        <f t="shared" si="48"/>
        <v>0</v>
      </c>
      <c r="BF14" s="31">
        <f t="shared" si="49"/>
        <v>-4.5199999999999996</v>
      </c>
      <c r="BG14" s="31">
        <f t="shared" si="50"/>
        <v>-23.26</v>
      </c>
      <c r="BH14" s="31">
        <f t="shared" si="51"/>
        <v>-238.65</v>
      </c>
      <c r="BI14" s="31">
        <f t="shared" si="52"/>
        <v>-411.66</v>
      </c>
      <c r="BJ14" s="31">
        <f t="shared" si="53"/>
        <v>-11.92</v>
      </c>
      <c r="BK14" s="31">
        <f t="shared" si="54"/>
        <v>-11.01</v>
      </c>
      <c r="BL14" s="31">
        <f t="shared" si="55"/>
        <v>-124.23</v>
      </c>
      <c r="BM14" s="6">
        <f t="shared" ca="1" si="15"/>
        <v>7.1999999999999998E-3</v>
      </c>
      <c r="BN14" s="6">
        <f t="shared" ca="1" si="15"/>
        <v>7.1999999999999998E-3</v>
      </c>
      <c r="BO14" s="6">
        <f t="shared" ca="1" si="15"/>
        <v>7.1999999999999998E-3</v>
      </c>
      <c r="BP14" s="6">
        <f t="shared" ca="1" si="15"/>
        <v>7.1999999999999998E-3</v>
      </c>
      <c r="BQ14" s="6">
        <f t="shared" ca="1" si="15"/>
        <v>7.1999999999999998E-3</v>
      </c>
      <c r="BR14" s="6">
        <f t="shared" ca="1" si="15"/>
        <v>7.1999999999999998E-3</v>
      </c>
      <c r="BS14" s="6">
        <f t="shared" ca="1" si="15"/>
        <v>7.1999999999999998E-3</v>
      </c>
      <c r="BT14" s="6">
        <f t="shared" ca="1" si="15"/>
        <v>7.1999999999999998E-3</v>
      </c>
      <c r="BU14" s="6">
        <f t="shared" ca="1" si="15"/>
        <v>7.1999999999999998E-3</v>
      </c>
      <c r="BV14" s="6">
        <f t="shared" ca="1" si="15"/>
        <v>7.1999999999999998E-3</v>
      </c>
      <c r="BW14" s="6">
        <f t="shared" ca="1" si="15"/>
        <v>7.1999999999999998E-3</v>
      </c>
      <c r="BX14" s="6">
        <f t="shared" ca="1" si="15"/>
        <v>7.1999999999999998E-3</v>
      </c>
      <c r="BY14" s="31">
        <f t="shared" ca="1" si="16"/>
        <v>0</v>
      </c>
      <c r="BZ14" s="31">
        <f t="shared" ca="1" si="17"/>
        <v>0</v>
      </c>
      <c r="CA14" s="31">
        <f t="shared" ca="1" si="18"/>
        <v>0</v>
      </c>
      <c r="CB14" s="31">
        <f t="shared" ca="1" si="19"/>
        <v>0</v>
      </c>
      <c r="CC14" s="31">
        <f t="shared" ca="1" si="20"/>
        <v>0</v>
      </c>
      <c r="CD14" s="31">
        <f t="shared" ca="1" si="21"/>
        <v>46.5</v>
      </c>
      <c r="CE14" s="31">
        <f t="shared" ca="1" si="22"/>
        <v>21.47</v>
      </c>
      <c r="CF14" s="31">
        <f t="shared" ca="1" si="23"/>
        <v>220.29</v>
      </c>
      <c r="CG14" s="31">
        <f t="shared" ca="1" si="24"/>
        <v>380</v>
      </c>
      <c r="CH14" s="31">
        <f t="shared" ca="1" si="25"/>
        <v>13.84</v>
      </c>
      <c r="CI14" s="31">
        <f t="shared" ca="1" si="26"/>
        <v>12.79</v>
      </c>
      <c r="CJ14" s="31">
        <f t="shared" ca="1" si="27"/>
        <v>144.27000000000001</v>
      </c>
      <c r="CK14" s="32">
        <f t="shared" ca="1" si="56"/>
        <v>0</v>
      </c>
      <c r="CL14" s="32">
        <f t="shared" ca="1" si="57"/>
        <v>0</v>
      </c>
      <c r="CM14" s="32">
        <f t="shared" ca="1" si="58"/>
        <v>0</v>
      </c>
      <c r="CN14" s="32">
        <f t="shared" ca="1" si="59"/>
        <v>0</v>
      </c>
      <c r="CO14" s="32">
        <f t="shared" ca="1" si="60"/>
        <v>0</v>
      </c>
      <c r="CP14" s="32">
        <f t="shared" ca="1" si="61"/>
        <v>19.38</v>
      </c>
      <c r="CQ14" s="32">
        <f t="shared" ca="1" si="62"/>
        <v>8.9499999999999993</v>
      </c>
      <c r="CR14" s="32">
        <f t="shared" ca="1" si="63"/>
        <v>91.79</v>
      </c>
      <c r="CS14" s="32">
        <f t="shared" ca="1" si="64"/>
        <v>158.33000000000001</v>
      </c>
      <c r="CT14" s="32">
        <f t="shared" ca="1" si="65"/>
        <v>5.77</v>
      </c>
      <c r="CU14" s="32">
        <f t="shared" ca="1" si="66"/>
        <v>5.33</v>
      </c>
      <c r="CV14" s="32">
        <f t="shared" ca="1" si="67"/>
        <v>60.11</v>
      </c>
      <c r="CW14" s="31">
        <f t="shared" ca="1" si="40"/>
        <v>0</v>
      </c>
      <c r="CX14" s="31">
        <f t="shared" ca="1" si="104"/>
        <v>0</v>
      </c>
      <c r="CY14" s="31">
        <f t="shared" ca="1" si="105"/>
        <v>0</v>
      </c>
      <c r="CZ14" s="31">
        <f t="shared" ca="1" si="106"/>
        <v>0</v>
      </c>
      <c r="DA14" s="31">
        <f t="shared" ca="1" si="107"/>
        <v>0</v>
      </c>
      <c r="DB14" s="31">
        <f t="shared" ca="1" si="108"/>
        <v>-290.01000000000005</v>
      </c>
      <c r="DC14" s="31">
        <f t="shared" ca="1" si="109"/>
        <v>-112.71</v>
      </c>
      <c r="DD14" s="31">
        <f t="shared" ca="1" si="110"/>
        <v>-1156.53</v>
      </c>
      <c r="DE14" s="31">
        <f t="shared" ca="1" si="111"/>
        <v>-1994.99</v>
      </c>
      <c r="DF14" s="31">
        <f t="shared" ca="1" si="112"/>
        <v>-75.72</v>
      </c>
      <c r="DG14" s="31">
        <f t="shared" ca="1" si="113"/>
        <v>-69.969999999999985</v>
      </c>
      <c r="DH14" s="31">
        <f t="shared" ca="1" si="114"/>
        <v>-789.4799999999999</v>
      </c>
      <c r="DI14" s="32">
        <f t="shared" ca="1" si="68"/>
        <v>0</v>
      </c>
      <c r="DJ14" s="32">
        <f t="shared" ca="1" si="69"/>
        <v>0</v>
      </c>
      <c r="DK14" s="32">
        <f t="shared" ca="1" si="70"/>
        <v>0</v>
      </c>
      <c r="DL14" s="32">
        <f t="shared" ca="1" si="71"/>
        <v>0</v>
      </c>
      <c r="DM14" s="32">
        <f t="shared" ca="1" si="72"/>
        <v>0</v>
      </c>
      <c r="DN14" s="32">
        <f t="shared" ca="1" si="73"/>
        <v>-14.5</v>
      </c>
      <c r="DO14" s="32">
        <f t="shared" ca="1" si="74"/>
        <v>-5.64</v>
      </c>
      <c r="DP14" s="32">
        <f t="shared" ca="1" si="75"/>
        <v>-57.83</v>
      </c>
      <c r="DQ14" s="32">
        <f t="shared" ca="1" si="76"/>
        <v>-99.75</v>
      </c>
      <c r="DR14" s="32">
        <f t="shared" ca="1" si="77"/>
        <v>-3.79</v>
      </c>
      <c r="DS14" s="32">
        <f t="shared" ca="1" si="78"/>
        <v>-3.5</v>
      </c>
      <c r="DT14" s="32">
        <f t="shared" ca="1" si="79"/>
        <v>-39.47</v>
      </c>
      <c r="DU14" s="31">
        <f t="shared" ca="1" si="80"/>
        <v>0</v>
      </c>
      <c r="DV14" s="31">
        <f t="shared" ca="1" si="81"/>
        <v>0</v>
      </c>
      <c r="DW14" s="31">
        <f t="shared" ca="1" si="82"/>
        <v>0</v>
      </c>
      <c r="DX14" s="31">
        <f t="shared" ca="1" si="83"/>
        <v>0</v>
      </c>
      <c r="DY14" s="31">
        <f t="shared" ca="1" si="84"/>
        <v>0</v>
      </c>
      <c r="DZ14" s="31">
        <f t="shared" ca="1" si="85"/>
        <v>-134.97999999999999</v>
      </c>
      <c r="EA14" s="31">
        <f t="shared" ca="1" si="86"/>
        <v>-51.9</v>
      </c>
      <c r="EB14" s="31">
        <f t="shared" ca="1" si="87"/>
        <v>-526.70000000000005</v>
      </c>
      <c r="EC14" s="31">
        <f t="shared" ca="1" si="88"/>
        <v>-898.37</v>
      </c>
      <c r="ED14" s="31">
        <f t="shared" ca="1" si="89"/>
        <v>-33.72</v>
      </c>
      <c r="EE14" s="31">
        <f t="shared" ca="1" si="90"/>
        <v>-30.81</v>
      </c>
      <c r="EF14" s="31">
        <f t="shared" ca="1" si="91"/>
        <v>-343.71</v>
      </c>
      <c r="EG14" s="32">
        <f t="shared" ca="1" si="92"/>
        <v>0</v>
      </c>
      <c r="EH14" s="32">
        <f t="shared" ca="1" si="93"/>
        <v>0</v>
      </c>
      <c r="EI14" s="32">
        <f t="shared" ca="1" si="94"/>
        <v>0</v>
      </c>
      <c r="EJ14" s="32">
        <f t="shared" ca="1" si="95"/>
        <v>0</v>
      </c>
      <c r="EK14" s="32">
        <f t="shared" ca="1" si="96"/>
        <v>0</v>
      </c>
      <c r="EL14" s="32">
        <f t="shared" ca="1" si="97"/>
        <v>-439.49</v>
      </c>
      <c r="EM14" s="32">
        <f t="shared" ca="1" si="98"/>
        <v>-170.25</v>
      </c>
      <c r="EN14" s="32">
        <f t="shared" ca="1" si="99"/>
        <v>-1741.06</v>
      </c>
      <c r="EO14" s="32">
        <f t="shared" ca="1" si="100"/>
        <v>-2993.1099999999997</v>
      </c>
      <c r="EP14" s="32">
        <f t="shared" ca="1" si="101"/>
        <v>-113.23</v>
      </c>
      <c r="EQ14" s="32">
        <f t="shared" ca="1" si="102"/>
        <v>-104.27999999999999</v>
      </c>
      <c r="ER14" s="32">
        <f t="shared" ca="1" si="103"/>
        <v>-1172.6599999999999</v>
      </c>
    </row>
    <row r="15" spans="1:148">
      <c r="A15" t="s">
        <v>419</v>
      </c>
      <c r="B15" s="1" t="s">
        <v>122</v>
      </c>
      <c r="C15" t="str">
        <f t="shared" ca="1" si="1"/>
        <v>BAR</v>
      </c>
      <c r="D15" t="str">
        <f t="shared" ca="1" si="2"/>
        <v>Barrier Hydro Facility</v>
      </c>
      <c r="E15" s="51">
        <v>4093.2638999999999</v>
      </c>
      <c r="F15" s="51">
        <v>3608.2046999999998</v>
      </c>
      <c r="G15" s="51">
        <v>4050.268</v>
      </c>
      <c r="H15" s="51">
        <v>3678.4726999999998</v>
      </c>
      <c r="I15" s="51">
        <v>4454.5141999999996</v>
      </c>
      <c r="J15" s="51">
        <v>4440.3590999999997</v>
      </c>
      <c r="K15" s="51">
        <v>2801.3335000000002</v>
      </c>
      <c r="L15" s="51">
        <v>2126.9139</v>
      </c>
      <c r="M15" s="51">
        <v>2187.6466</v>
      </c>
      <c r="N15" s="51">
        <v>3109.0180999999998</v>
      </c>
      <c r="O15" s="51">
        <v>3318.8301999999999</v>
      </c>
      <c r="P15" s="51">
        <v>3435.1898000000001</v>
      </c>
      <c r="Q15" s="32">
        <v>326221.40000000002</v>
      </c>
      <c r="R15" s="32">
        <v>219996.58</v>
      </c>
      <c r="S15" s="32">
        <v>202894.87</v>
      </c>
      <c r="T15" s="32">
        <v>199723.53</v>
      </c>
      <c r="U15" s="32">
        <v>316957.73</v>
      </c>
      <c r="V15" s="32">
        <v>350577.2</v>
      </c>
      <c r="W15" s="32">
        <v>594122.9</v>
      </c>
      <c r="X15" s="32">
        <v>258206.69</v>
      </c>
      <c r="Y15" s="32">
        <v>258427.96</v>
      </c>
      <c r="Z15" s="32">
        <v>772491.95</v>
      </c>
      <c r="AA15" s="32">
        <v>494456.86</v>
      </c>
      <c r="AB15" s="32">
        <v>322739.33</v>
      </c>
      <c r="AC15" s="2">
        <v>-0.15</v>
      </c>
      <c r="AD15" s="2">
        <v>-0.15</v>
      </c>
      <c r="AE15" s="2">
        <v>-0.15</v>
      </c>
      <c r="AF15" s="2">
        <v>-0.15</v>
      </c>
      <c r="AG15" s="2">
        <v>-0.15</v>
      </c>
      <c r="AH15" s="2">
        <v>-0.15</v>
      </c>
      <c r="AI15" s="2">
        <v>-0.15</v>
      </c>
      <c r="AJ15" s="2">
        <v>-0.15</v>
      </c>
      <c r="AK15" s="2">
        <v>-0.15</v>
      </c>
      <c r="AL15" s="2">
        <v>-0.15</v>
      </c>
      <c r="AM15" s="2">
        <v>-0.15</v>
      </c>
      <c r="AN15" s="2">
        <v>-0.15</v>
      </c>
      <c r="AO15" s="33">
        <v>-489.33</v>
      </c>
      <c r="AP15" s="33">
        <v>-329.99</v>
      </c>
      <c r="AQ15" s="33">
        <v>-304.33999999999997</v>
      </c>
      <c r="AR15" s="33">
        <v>-299.58999999999997</v>
      </c>
      <c r="AS15" s="33">
        <v>-475.44</v>
      </c>
      <c r="AT15" s="33">
        <v>-525.87</v>
      </c>
      <c r="AU15" s="33">
        <v>-891.18</v>
      </c>
      <c r="AV15" s="33">
        <v>-387.31</v>
      </c>
      <c r="AW15" s="33">
        <v>-387.64</v>
      </c>
      <c r="AX15" s="33">
        <v>-1158.74</v>
      </c>
      <c r="AY15" s="33">
        <v>-741.69</v>
      </c>
      <c r="AZ15" s="33">
        <v>-484.11</v>
      </c>
      <c r="BA15" s="31">
        <f t="shared" ref="BA15" si="115">ROUND(Q15*BA$3,2)</f>
        <v>0</v>
      </c>
      <c r="BB15" s="31">
        <f t="shared" ref="BB15" si="116">ROUND(R15*BB$3,2)</f>
        <v>0</v>
      </c>
      <c r="BC15" s="31">
        <f t="shared" ref="BC15" si="117">ROUND(S15*BC$3,2)</f>
        <v>0</v>
      </c>
      <c r="BD15" s="31">
        <f t="shared" ref="BD15" si="118">ROUND(T15*BD$3,2)</f>
        <v>-139.81</v>
      </c>
      <c r="BE15" s="31">
        <f t="shared" ref="BE15" si="119">ROUND(U15*BE$3,2)</f>
        <v>-221.87</v>
      </c>
      <c r="BF15" s="31">
        <f t="shared" ref="BF15" si="120">ROUND(V15*BF$3,2)</f>
        <v>-245.4</v>
      </c>
      <c r="BG15" s="31">
        <f t="shared" ref="BG15" si="121">ROUND(W15*BG$3,2)</f>
        <v>-4634.16</v>
      </c>
      <c r="BH15" s="31">
        <f t="shared" ref="BH15" si="122">ROUND(X15*BH$3,2)</f>
        <v>-2014.01</v>
      </c>
      <c r="BI15" s="31">
        <f t="shared" ref="BI15" si="123">ROUND(Y15*BI$3,2)</f>
        <v>-2015.74</v>
      </c>
      <c r="BJ15" s="31">
        <f t="shared" ref="BJ15" si="124">ROUND(Z15*BJ$3,2)</f>
        <v>-4789.45</v>
      </c>
      <c r="BK15" s="31">
        <f t="shared" ref="BK15" si="125">ROUND(AA15*BK$3,2)</f>
        <v>-3065.63</v>
      </c>
      <c r="BL15" s="31">
        <f t="shared" ref="BL15" si="126">ROUND(AB15*BL$3,2)</f>
        <v>-2000.98</v>
      </c>
      <c r="BM15" s="6">
        <f t="shared" ca="1" si="15"/>
        <v>-4.9700000000000001E-2</v>
      </c>
      <c r="BN15" s="6">
        <f t="shared" ca="1" si="15"/>
        <v>-4.9700000000000001E-2</v>
      </c>
      <c r="BO15" s="6">
        <f t="shared" ca="1" si="15"/>
        <v>-4.9700000000000001E-2</v>
      </c>
      <c r="BP15" s="6">
        <f t="shared" ca="1" si="15"/>
        <v>-4.9700000000000001E-2</v>
      </c>
      <c r="BQ15" s="6">
        <f t="shared" ca="1" si="15"/>
        <v>-4.9700000000000001E-2</v>
      </c>
      <c r="BR15" s="6">
        <f t="shared" ca="1" si="15"/>
        <v>-4.9700000000000001E-2</v>
      </c>
      <c r="BS15" s="6">
        <f t="shared" ca="1" si="15"/>
        <v>-4.9700000000000001E-2</v>
      </c>
      <c r="BT15" s="6">
        <f t="shared" ca="1" si="15"/>
        <v>-4.9700000000000001E-2</v>
      </c>
      <c r="BU15" s="6">
        <f t="shared" ca="1" si="15"/>
        <v>-4.9700000000000001E-2</v>
      </c>
      <c r="BV15" s="6">
        <f t="shared" ca="1" si="15"/>
        <v>-4.9700000000000001E-2</v>
      </c>
      <c r="BW15" s="6">
        <f t="shared" ca="1" si="15"/>
        <v>-4.9700000000000001E-2</v>
      </c>
      <c r="BX15" s="6">
        <f t="shared" ca="1" si="15"/>
        <v>-4.9700000000000001E-2</v>
      </c>
      <c r="BY15" s="31">
        <f t="shared" ca="1" si="16"/>
        <v>-16213.2</v>
      </c>
      <c r="BZ15" s="31">
        <f t="shared" ca="1" si="17"/>
        <v>-10933.83</v>
      </c>
      <c r="CA15" s="31">
        <f t="shared" ca="1" si="18"/>
        <v>-10083.879999999999</v>
      </c>
      <c r="CB15" s="31">
        <f t="shared" ca="1" si="19"/>
        <v>-9926.26</v>
      </c>
      <c r="CC15" s="31">
        <f t="shared" ca="1" si="20"/>
        <v>-15752.8</v>
      </c>
      <c r="CD15" s="31">
        <f t="shared" ca="1" si="21"/>
        <v>-17423.689999999999</v>
      </c>
      <c r="CE15" s="31">
        <f t="shared" ca="1" si="22"/>
        <v>-29527.91</v>
      </c>
      <c r="CF15" s="31">
        <f t="shared" ca="1" si="23"/>
        <v>-12832.87</v>
      </c>
      <c r="CG15" s="31">
        <f t="shared" ca="1" si="24"/>
        <v>-12843.87</v>
      </c>
      <c r="CH15" s="31">
        <f t="shared" ca="1" si="25"/>
        <v>-38392.85</v>
      </c>
      <c r="CI15" s="31">
        <f t="shared" ca="1" si="26"/>
        <v>-24574.51</v>
      </c>
      <c r="CJ15" s="31">
        <f t="shared" ca="1" si="27"/>
        <v>-16040.14</v>
      </c>
      <c r="CK15" s="32">
        <f t="shared" ref="CK15" ca="1" si="127">ROUND(Q15*$CV$3,2)</f>
        <v>978.66</v>
      </c>
      <c r="CL15" s="32">
        <f t="shared" ref="CL15" ca="1" si="128">ROUND(R15*$CV$3,2)</f>
        <v>659.99</v>
      </c>
      <c r="CM15" s="32">
        <f t="shared" ref="CM15" ca="1" si="129">ROUND(S15*$CV$3,2)</f>
        <v>608.67999999999995</v>
      </c>
      <c r="CN15" s="32">
        <f t="shared" ref="CN15" ca="1" si="130">ROUND(T15*$CV$3,2)</f>
        <v>599.16999999999996</v>
      </c>
      <c r="CO15" s="32">
        <f t="shared" ref="CO15" ca="1" si="131">ROUND(U15*$CV$3,2)</f>
        <v>950.87</v>
      </c>
      <c r="CP15" s="32">
        <f t="shared" ref="CP15" ca="1" si="132">ROUND(V15*$CV$3,2)</f>
        <v>1051.73</v>
      </c>
      <c r="CQ15" s="32">
        <f t="shared" ref="CQ15" ca="1" si="133">ROUND(W15*$CV$3,2)</f>
        <v>1782.37</v>
      </c>
      <c r="CR15" s="32">
        <f t="shared" ref="CR15" ca="1" si="134">ROUND(X15*$CV$3,2)</f>
        <v>774.62</v>
      </c>
      <c r="CS15" s="32">
        <f t="shared" ref="CS15" ca="1" si="135">ROUND(Y15*$CV$3,2)</f>
        <v>775.28</v>
      </c>
      <c r="CT15" s="32">
        <f t="shared" ref="CT15" ca="1" si="136">ROUND(Z15*$CV$3,2)</f>
        <v>2317.48</v>
      </c>
      <c r="CU15" s="32">
        <f t="shared" ref="CU15" ca="1" si="137">ROUND(AA15*$CV$3,2)</f>
        <v>1483.37</v>
      </c>
      <c r="CV15" s="32">
        <f t="shared" ref="CV15" ca="1" si="138">ROUND(AB15*$CV$3,2)</f>
        <v>968.22</v>
      </c>
      <c r="CW15" s="31">
        <f t="shared" ref="CW15" ca="1" si="139">BY15+CK15-AO15-BA15</f>
        <v>-14745.210000000001</v>
      </c>
      <c r="CX15" s="31">
        <f t="shared" ref="CX15" ca="1" si="140">BZ15+CL15-AP15-BB15</f>
        <v>-9943.85</v>
      </c>
      <c r="CY15" s="31">
        <f t="shared" ref="CY15" ca="1" si="141">CA15+CM15-AQ15-BC15</f>
        <v>-9170.8599999999988</v>
      </c>
      <c r="CZ15" s="31">
        <f t="shared" ref="CZ15" ca="1" si="142">CB15+CN15-AR15-BD15</f>
        <v>-8887.69</v>
      </c>
      <c r="DA15" s="31">
        <f t="shared" ref="DA15" ca="1" si="143">CC15+CO15-AS15-BE15</f>
        <v>-14104.619999999997</v>
      </c>
      <c r="DB15" s="31">
        <f t="shared" ref="DB15" ca="1" si="144">CD15+CP15-AT15-BF15</f>
        <v>-15600.689999999999</v>
      </c>
      <c r="DC15" s="31">
        <f t="shared" ref="DC15" ca="1" si="145">CE15+CQ15-AU15-BG15</f>
        <v>-22220.2</v>
      </c>
      <c r="DD15" s="31">
        <f t="shared" ref="DD15" ca="1" si="146">CF15+CR15-AV15-BH15</f>
        <v>-9656.93</v>
      </c>
      <c r="DE15" s="31">
        <f t="shared" ref="DE15" ca="1" si="147">CG15+CS15-AW15-BI15</f>
        <v>-9665.2100000000009</v>
      </c>
      <c r="DF15" s="31">
        <f t="shared" ref="DF15" ca="1" si="148">CH15+CT15-AX15-BJ15</f>
        <v>-30127.179999999997</v>
      </c>
      <c r="DG15" s="31">
        <f t="shared" ref="DG15" ca="1" si="149">CI15+CU15-AY15-BK15</f>
        <v>-19283.82</v>
      </c>
      <c r="DH15" s="31">
        <f t="shared" ref="DH15" ca="1" si="150">CJ15+CV15-AZ15-BL15</f>
        <v>-12586.83</v>
      </c>
      <c r="DI15" s="32">
        <f t="shared" ca="1" si="68"/>
        <v>-737.26</v>
      </c>
      <c r="DJ15" s="32">
        <f t="shared" ca="1" si="69"/>
        <v>-497.19</v>
      </c>
      <c r="DK15" s="32">
        <f t="shared" ca="1" si="70"/>
        <v>-458.54</v>
      </c>
      <c r="DL15" s="32">
        <f t="shared" ca="1" si="71"/>
        <v>-444.38</v>
      </c>
      <c r="DM15" s="32">
        <f t="shared" ca="1" si="72"/>
        <v>-705.23</v>
      </c>
      <c r="DN15" s="32">
        <f t="shared" ca="1" si="73"/>
        <v>-780.03</v>
      </c>
      <c r="DO15" s="32">
        <f t="shared" ca="1" si="74"/>
        <v>-1111.01</v>
      </c>
      <c r="DP15" s="32">
        <f t="shared" ca="1" si="75"/>
        <v>-482.85</v>
      </c>
      <c r="DQ15" s="32">
        <f t="shared" ca="1" si="76"/>
        <v>-483.26</v>
      </c>
      <c r="DR15" s="32">
        <f t="shared" ca="1" si="77"/>
        <v>-1506.36</v>
      </c>
      <c r="DS15" s="32">
        <f t="shared" ca="1" si="78"/>
        <v>-964.19</v>
      </c>
      <c r="DT15" s="32">
        <f t="shared" ca="1" si="79"/>
        <v>-629.34</v>
      </c>
      <c r="DU15" s="31">
        <f t="shared" ca="1" si="80"/>
        <v>-7201.83</v>
      </c>
      <c r="DV15" s="31">
        <f t="shared" ca="1" si="81"/>
        <v>-4812.42</v>
      </c>
      <c r="DW15" s="31">
        <f t="shared" ca="1" si="82"/>
        <v>-4401.3900000000003</v>
      </c>
      <c r="DX15" s="31">
        <f t="shared" ca="1" si="83"/>
        <v>-4223.97</v>
      </c>
      <c r="DY15" s="31">
        <f t="shared" ca="1" si="84"/>
        <v>-6636.71</v>
      </c>
      <c r="DZ15" s="31">
        <f t="shared" ca="1" si="85"/>
        <v>-7261.16</v>
      </c>
      <c r="EA15" s="31">
        <f t="shared" ca="1" si="86"/>
        <v>-10232.56</v>
      </c>
      <c r="EB15" s="31">
        <f t="shared" ca="1" si="87"/>
        <v>-4397.87</v>
      </c>
      <c r="EC15" s="31">
        <f t="shared" ca="1" si="88"/>
        <v>-4352.3900000000003</v>
      </c>
      <c r="ED15" s="31">
        <f t="shared" ca="1" si="89"/>
        <v>-13418.16</v>
      </c>
      <c r="EE15" s="31">
        <f t="shared" ca="1" si="90"/>
        <v>-8490.43</v>
      </c>
      <c r="EF15" s="31">
        <f t="shared" ca="1" si="91"/>
        <v>-5479.76</v>
      </c>
      <c r="EG15" s="32">
        <f t="shared" ca="1" si="92"/>
        <v>-22684.300000000003</v>
      </c>
      <c r="EH15" s="32">
        <f t="shared" ca="1" si="93"/>
        <v>-15253.460000000001</v>
      </c>
      <c r="EI15" s="32">
        <f t="shared" ca="1" si="94"/>
        <v>-14030.79</v>
      </c>
      <c r="EJ15" s="32">
        <f t="shared" ca="1" si="95"/>
        <v>-13556.04</v>
      </c>
      <c r="EK15" s="32">
        <f t="shared" ca="1" si="96"/>
        <v>-21446.559999999998</v>
      </c>
      <c r="EL15" s="32">
        <f t="shared" ca="1" si="97"/>
        <v>-23641.879999999997</v>
      </c>
      <c r="EM15" s="32">
        <f t="shared" ca="1" si="98"/>
        <v>-33563.769999999997</v>
      </c>
      <c r="EN15" s="32">
        <f t="shared" ca="1" si="99"/>
        <v>-14537.650000000001</v>
      </c>
      <c r="EO15" s="32">
        <f t="shared" ca="1" si="100"/>
        <v>-14500.86</v>
      </c>
      <c r="EP15" s="32">
        <f t="shared" ca="1" si="101"/>
        <v>-45051.7</v>
      </c>
      <c r="EQ15" s="32">
        <f t="shared" ca="1" si="102"/>
        <v>-28738.44</v>
      </c>
      <c r="ER15" s="32">
        <f t="shared" ca="1" si="103"/>
        <v>-18695.93</v>
      </c>
    </row>
    <row r="16" spans="1:148">
      <c r="A16" t="s">
        <v>420</v>
      </c>
      <c r="B16" s="1" t="s">
        <v>138</v>
      </c>
      <c r="C16" t="str">
        <f t="shared" ca="1" si="1"/>
        <v>BCR2</v>
      </c>
      <c r="D16" t="str">
        <f t="shared" ca="1" si="2"/>
        <v>Bear Creek #2</v>
      </c>
      <c r="I16" s="51">
        <v>7351.6244999999999</v>
      </c>
      <c r="J16" s="51">
        <v>7015.9786999999997</v>
      </c>
      <c r="K16" s="51">
        <v>10526.7979</v>
      </c>
      <c r="L16" s="51">
        <v>11216.3833</v>
      </c>
      <c r="M16" s="51">
        <v>11383.788399999999</v>
      </c>
      <c r="N16" s="51">
        <v>14696.5275</v>
      </c>
      <c r="O16" s="51">
        <v>10988.1687</v>
      </c>
      <c r="P16" s="51">
        <v>10385.1862</v>
      </c>
      <c r="Q16" s="32"/>
      <c r="R16" s="32"/>
      <c r="S16" s="32"/>
      <c r="T16" s="32"/>
      <c r="U16" s="32">
        <v>441985.24</v>
      </c>
      <c r="V16" s="32">
        <v>503907.24</v>
      </c>
      <c r="W16" s="32">
        <v>1666422.71</v>
      </c>
      <c r="X16" s="32">
        <v>928179.61</v>
      </c>
      <c r="Y16" s="32">
        <v>1189421.45</v>
      </c>
      <c r="Z16" s="32">
        <v>2941864.79</v>
      </c>
      <c r="AA16" s="32">
        <v>1391305.31</v>
      </c>
      <c r="AB16" s="32">
        <v>831252.55</v>
      </c>
      <c r="AG16" s="2">
        <v>-4.1900000000000004</v>
      </c>
      <c r="AH16" s="2">
        <v>-4.1900000000000004</v>
      </c>
      <c r="AI16" s="2">
        <v>-4.1900000000000004</v>
      </c>
      <c r="AJ16" s="2">
        <v>-4.1900000000000004</v>
      </c>
      <c r="AK16" s="2">
        <v>-4.1900000000000004</v>
      </c>
      <c r="AL16" s="2">
        <v>-4.1900000000000004</v>
      </c>
      <c r="AM16" s="2">
        <v>-4.1900000000000004</v>
      </c>
      <c r="AN16" s="2">
        <v>-4.1900000000000004</v>
      </c>
      <c r="AO16" s="33"/>
      <c r="AP16" s="33"/>
      <c r="AQ16" s="33"/>
      <c r="AR16" s="33"/>
      <c r="AS16" s="33">
        <v>-18519.18</v>
      </c>
      <c r="AT16" s="33">
        <v>-21113.71</v>
      </c>
      <c r="AU16" s="33">
        <v>-69823.11</v>
      </c>
      <c r="AV16" s="33">
        <v>-38890.730000000003</v>
      </c>
      <c r="AW16" s="33">
        <v>-49836.76</v>
      </c>
      <c r="AX16" s="33">
        <v>-123264.13</v>
      </c>
      <c r="AY16" s="33">
        <v>-58295.69</v>
      </c>
      <c r="AZ16" s="33">
        <v>-34829.480000000003</v>
      </c>
      <c r="BA16" s="31">
        <f t="shared" si="44"/>
        <v>0</v>
      </c>
      <c r="BB16" s="31">
        <f t="shared" si="45"/>
        <v>0</v>
      </c>
      <c r="BC16" s="31">
        <f t="shared" si="46"/>
        <v>0</v>
      </c>
      <c r="BD16" s="31">
        <f t="shared" si="47"/>
        <v>0</v>
      </c>
      <c r="BE16" s="31">
        <f t="shared" si="48"/>
        <v>-309.39</v>
      </c>
      <c r="BF16" s="31">
        <f t="shared" si="49"/>
        <v>-352.74</v>
      </c>
      <c r="BG16" s="31">
        <f t="shared" si="50"/>
        <v>-12998.1</v>
      </c>
      <c r="BH16" s="31">
        <f t="shared" si="51"/>
        <v>-7239.8</v>
      </c>
      <c r="BI16" s="31">
        <f t="shared" si="52"/>
        <v>-9277.49</v>
      </c>
      <c r="BJ16" s="31">
        <f t="shared" si="53"/>
        <v>-18239.560000000001</v>
      </c>
      <c r="BK16" s="31">
        <f t="shared" si="54"/>
        <v>-8626.09</v>
      </c>
      <c r="BL16" s="31">
        <f t="shared" si="55"/>
        <v>-5153.7700000000004</v>
      </c>
      <c r="BM16" s="6">
        <f t="shared" ref="BM16:BX38" ca="1" si="151">VLOOKUP($C16,LossFactorLookup,3,FALSE)</f>
        <v>-4.9700000000000001E-2</v>
      </c>
      <c r="BN16" s="6">
        <f t="shared" ca="1" si="151"/>
        <v>-4.9700000000000001E-2</v>
      </c>
      <c r="BO16" s="6">
        <f t="shared" ca="1" si="151"/>
        <v>-4.9700000000000001E-2</v>
      </c>
      <c r="BP16" s="6">
        <f t="shared" ca="1" si="151"/>
        <v>-4.9700000000000001E-2</v>
      </c>
      <c r="BQ16" s="6">
        <f t="shared" ca="1" si="151"/>
        <v>-4.9700000000000001E-2</v>
      </c>
      <c r="BR16" s="6">
        <f t="shared" ca="1" si="151"/>
        <v>-4.9700000000000001E-2</v>
      </c>
      <c r="BS16" s="6">
        <f t="shared" ca="1" si="151"/>
        <v>-4.9700000000000001E-2</v>
      </c>
      <c r="BT16" s="6">
        <f t="shared" ca="1" si="151"/>
        <v>-4.9700000000000001E-2</v>
      </c>
      <c r="BU16" s="6">
        <f t="shared" ca="1" si="151"/>
        <v>-4.9700000000000001E-2</v>
      </c>
      <c r="BV16" s="6">
        <f t="shared" ca="1" si="151"/>
        <v>-4.9700000000000001E-2</v>
      </c>
      <c r="BW16" s="6">
        <f t="shared" ca="1" si="151"/>
        <v>-4.9700000000000001E-2</v>
      </c>
      <c r="BX16" s="6">
        <f t="shared" ca="1" si="151"/>
        <v>-4.9700000000000001E-2</v>
      </c>
      <c r="BY16" s="31">
        <f t="shared" ca="1" si="16"/>
        <v>0</v>
      </c>
      <c r="BZ16" s="31">
        <f t="shared" ca="1" si="17"/>
        <v>0</v>
      </c>
      <c r="CA16" s="31">
        <f t="shared" ca="1" si="18"/>
        <v>0</v>
      </c>
      <c r="CB16" s="31">
        <f t="shared" ca="1" si="19"/>
        <v>0</v>
      </c>
      <c r="CC16" s="31">
        <f t="shared" ca="1" si="20"/>
        <v>-21966.67</v>
      </c>
      <c r="CD16" s="31">
        <f t="shared" ca="1" si="21"/>
        <v>-25044.19</v>
      </c>
      <c r="CE16" s="31">
        <f t="shared" ca="1" si="22"/>
        <v>-82821.210000000006</v>
      </c>
      <c r="CF16" s="31">
        <f t="shared" ca="1" si="23"/>
        <v>-46130.53</v>
      </c>
      <c r="CG16" s="31">
        <f t="shared" ca="1" si="24"/>
        <v>-59114.25</v>
      </c>
      <c r="CH16" s="31">
        <f t="shared" ca="1" si="25"/>
        <v>-146210.68</v>
      </c>
      <c r="CI16" s="31">
        <f t="shared" ca="1" si="26"/>
        <v>-69147.87</v>
      </c>
      <c r="CJ16" s="31">
        <f t="shared" ca="1" si="27"/>
        <v>-41313.25</v>
      </c>
      <c r="CK16" s="32">
        <f t="shared" ca="1" si="56"/>
        <v>0</v>
      </c>
      <c r="CL16" s="32">
        <f t="shared" ca="1" si="57"/>
        <v>0</v>
      </c>
      <c r="CM16" s="32">
        <f t="shared" ca="1" si="58"/>
        <v>0</v>
      </c>
      <c r="CN16" s="32">
        <f t="shared" ca="1" si="59"/>
        <v>0</v>
      </c>
      <c r="CO16" s="32">
        <f t="shared" ca="1" si="60"/>
        <v>1325.96</v>
      </c>
      <c r="CP16" s="32">
        <f t="shared" ca="1" si="61"/>
        <v>1511.72</v>
      </c>
      <c r="CQ16" s="32">
        <f t="shared" ca="1" si="62"/>
        <v>4999.2700000000004</v>
      </c>
      <c r="CR16" s="32">
        <f t="shared" ca="1" si="63"/>
        <v>2784.54</v>
      </c>
      <c r="CS16" s="32">
        <f t="shared" ca="1" si="64"/>
        <v>3568.26</v>
      </c>
      <c r="CT16" s="32">
        <f t="shared" ca="1" si="65"/>
        <v>8825.59</v>
      </c>
      <c r="CU16" s="32">
        <f t="shared" ca="1" si="66"/>
        <v>4173.92</v>
      </c>
      <c r="CV16" s="32">
        <f t="shared" ca="1" si="67"/>
        <v>2493.7600000000002</v>
      </c>
      <c r="CW16" s="31">
        <f t="shared" ref="CW16:CW20" ca="1" si="152">BY16+CK16-AO16-BA16</f>
        <v>0</v>
      </c>
      <c r="CX16" s="31">
        <f t="shared" ref="CX16:CX20" ca="1" si="153">BZ16+CL16-AP16-BB16</f>
        <v>0</v>
      </c>
      <c r="CY16" s="31">
        <f t="shared" ref="CY16:CY20" ca="1" si="154">CA16+CM16-AQ16-BC16</f>
        <v>0</v>
      </c>
      <c r="CZ16" s="31">
        <f t="shared" ref="CZ16:CZ20" ca="1" si="155">CB16+CN16-AR16-BD16</f>
        <v>0</v>
      </c>
      <c r="DA16" s="31">
        <f t="shared" ref="DA16:DA20" ca="1" si="156">CC16+CO16-AS16-BE16</f>
        <v>-1812.139999999999</v>
      </c>
      <c r="DB16" s="31">
        <f t="shared" ref="DB16:DB20" ca="1" si="157">CD16+CP16-AT16-BF16</f>
        <v>-2066.0199999999986</v>
      </c>
      <c r="DC16" s="31">
        <f t="shared" ref="DC16:DC20" ca="1" si="158">CE16+CQ16-AU16-BG16</f>
        <v>4999.2699999999986</v>
      </c>
      <c r="DD16" s="31">
        <f t="shared" ref="DD16:DD20" ca="1" si="159">CF16+CR16-AV16-BH16</f>
        <v>2784.5400000000054</v>
      </c>
      <c r="DE16" s="31">
        <f t="shared" ref="DE16:DE20" ca="1" si="160">CG16+CS16-AW16-BI16</f>
        <v>3568.2600000000039</v>
      </c>
      <c r="DF16" s="31">
        <f t="shared" ref="DF16:DF20" ca="1" si="161">CH16+CT16-AX16-BJ16</f>
        <v>4118.6000000000095</v>
      </c>
      <c r="DG16" s="31">
        <f t="shared" ref="DG16:DG20" ca="1" si="162">CI16+CU16-AY16-BK16</f>
        <v>1947.8300000000054</v>
      </c>
      <c r="DH16" s="31">
        <f t="shared" ref="DH16:DH20" ca="1" si="163">CJ16+CV16-AZ16-BL16</f>
        <v>1163.7600000000057</v>
      </c>
      <c r="DI16" s="32">
        <f t="shared" ca="1" si="68"/>
        <v>0</v>
      </c>
      <c r="DJ16" s="32">
        <f t="shared" ca="1" si="69"/>
        <v>0</v>
      </c>
      <c r="DK16" s="32">
        <f t="shared" ca="1" si="70"/>
        <v>0</v>
      </c>
      <c r="DL16" s="32">
        <f t="shared" ca="1" si="71"/>
        <v>0</v>
      </c>
      <c r="DM16" s="32">
        <f t="shared" ca="1" si="72"/>
        <v>-90.61</v>
      </c>
      <c r="DN16" s="32">
        <f t="shared" ca="1" si="73"/>
        <v>-103.3</v>
      </c>
      <c r="DO16" s="32">
        <f t="shared" ca="1" si="74"/>
        <v>249.96</v>
      </c>
      <c r="DP16" s="32">
        <f t="shared" ca="1" si="75"/>
        <v>139.22999999999999</v>
      </c>
      <c r="DQ16" s="32">
        <f t="shared" ca="1" si="76"/>
        <v>178.41</v>
      </c>
      <c r="DR16" s="32">
        <f t="shared" ca="1" si="77"/>
        <v>205.93</v>
      </c>
      <c r="DS16" s="32">
        <f t="shared" ca="1" si="78"/>
        <v>97.39</v>
      </c>
      <c r="DT16" s="32">
        <f t="shared" ca="1" si="79"/>
        <v>58.19</v>
      </c>
      <c r="DU16" s="31">
        <f t="shared" ca="1" si="80"/>
        <v>0</v>
      </c>
      <c r="DV16" s="31">
        <f t="shared" ca="1" si="81"/>
        <v>0</v>
      </c>
      <c r="DW16" s="31">
        <f t="shared" ca="1" si="82"/>
        <v>0</v>
      </c>
      <c r="DX16" s="31">
        <f t="shared" ca="1" si="83"/>
        <v>0</v>
      </c>
      <c r="DY16" s="31">
        <f t="shared" ca="1" si="84"/>
        <v>-852.67</v>
      </c>
      <c r="DZ16" s="31">
        <f t="shared" ca="1" si="85"/>
        <v>-961.61</v>
      </c>
      <c r="EA16" s="31">
        <f t="shared" ca="1" si="86"/>
        <v>2302.1999999999998</v>
      </c>
      <c r="EB16" s="31">
        <f t="shared" ca="1" si="87"/>
        <v>1268.1099999999999</v>
      </c>
      <c r="EC16" s="31">
        <f t="shared" ca="1" si="88"/>
        <v>1606.84</v>
      </c>
      <c r="ED16" s="31">
        <f t="shared" ca="1" si="89"/>
        <v>1834.36</v>
      </c>
      <c r="EE16" s="31">
        <f t="shared" ca="1" si="90"/>
        <v>857.61</v>
      </c>
      <c r="EF16" s="31">
        <f t="shared" ca="1" si="91"/>
        <v>506.65</v>
      </c>
      <c r="EG16" s="32">
        <f t="shared" ca="1" si="92"/>
        <v>0</v>
      </c>
      <c r="EH16" s="32">
        <f t="shared" ca="1" si="93"/>
        <v>0</v>
      </c>
      <c r="EI16" s="32">
        <f t="shared" ca="1" si="94"/>
        <v>0</v>
      </c>
      <c r="EJ16" s="32">
        <f t="shared" ca="1" si="95"/>
        <v>0</v>
      </c>
      <c r="EK16" s="32">
        <f t="shared" ca="1" si="96"/>
        <v>-2755.4199999999987</v>
      </c>
      <c r="EL16" s="32">
        <f t="shared" ca="1" si="97"/>
        <v>-3130.9299999999989</v>
      </c>
      <c r="EM16" s="32">
        <f t="shared" ca="1" si="98"/>
        <v>7551.4299999999985</v>
      </c>
      <c r="EN16" s="32">
        <f t="shared" ca="1" si="99"/>
        <v>4191.8800000000056</v>
      </c>
      <c r="EO16" s="32">
        <f t="shared" ca="1" si="100"/>
        <v>5353.5100000000039</v>
      </c>
      <c r="EP16" s="32">
        <f t="shared" ca="1" si="101"/>
        <v>6158.8900000000094</v>
      </c>
      <c r="EQ16" s="32">
        <f t="shared" ca="1" si="102"/>
        <v>2902.8300000000054</v>
      </c>
      <c r="ER16" s="32">
        <f t="shared" ca="1" si="103"/>
        <v>1728.6000000000058</v>
      </c>
    </row>
    <row r="17" spans="1:148">
      <c r="A17" t="s">
        <v>535</v>
      </c>
      <c r="B17" s="1" t="s">
        <v>138</v>
      </c>
      <c r="C17" t="str">
        <f t="shared" ca="1" si="1"/>
        <v>BCR2</v>
      </c>
      <c r="D17" t="str">
        <f t="shared" ca="1" si="2"/>
        <v>Bear Creek #2</v>
      </c>
      <c r="E17" s="51">
        <v>8278.4346999999998</v>
      </c>
      <c r="F17" s="51">
        <v>7012.0502999999999</v>
      </c>
      <c r="G17" s="51">
        <v>8269.7954000000009</v>
      </c>
      <c r="H17" s="51">
        <v>4213.9650000000001</v>
      </c>
      <c r="Q17" s="32">
        <v>616942.71</v>
      </c>
      <c r="R17" s="32">
        <v>382110.98</v>
      </c>
      <c r="S17" s="32">
        <v>376043.68</v>
      </c>
      <c r="T17" s="32">
        <v>190612.59</v>
      </c>
      <c r="U17" s="32"/>
      <c r="V17" s="32"/>
      <c r="W17" s="32"/>
      <c r="X17" s="32"/>
      <c r="Y17" s="32"/>
      <c r="Z17" s="32"/>
      <c r="AA17" s="32"/>
      <c r="AB17" s="32"/>
      <c r="AC17" s="2">
        <v>-4.1900000000000004</v>
      </c>
      <c r="AD17" s="2">
        <v>-4.1900000000000004</v>
      </c>
      <c r="AE17" s="2">
        <v>-4.1900000000000004</v>
      </c>
      <c r="AF17" s="2">
        <v>-4.1900000000000004</v>
      </c>
      <c r="AO17" s="33">
        <v>-25849.9</v>
      </c>
      <c r="AP17" s="33">
        <v>-16010.45</v>
      </c>
      <c r="AQ17" s="33">
        <v>-15756.23</v>
      </c>
      <c r="AR17" s="33">
        <v>-7986.67</v>
      </c>
      <c r="AS17" s="33"/>
      <c r="AT17" s="33"/>
      <c r="AU17" s="33"/>
      <c r="AV17" s="33"/>
      <c r="AW17" s="33"/>
      <c r="AX17" s="33"/>
      <c r="AY17" s="33"/>
      <c r="AZ17" s="33"/>
      <c r="BA17" s="31">
        <f t="shared" si="44"/>
        <v>0</v>
      </c>
      <c r="BB17" s="31">
        <f t="shared" si="45"/>
        <v>0</v>
      </c>
      <c r="BC17" s="31">
        <f t="shared" si="46"/>
        <v>0</v>
      </c>
      <c r="BD17" s="31">
        <f t="shared" si="47"/>
        <v>-133.43</v>
      </c>
      <c r="BE17" s="31">
        <f t="shared" si="48"/>
        <v>0</v>
      </c>
      <c r="BF17" s="31">
        <f t="shared" si="49"/>
        <v>0</v>
      </c>
      <c r="BG17" s="31">
        <f t="shared" si="50"/>
        <v>0</v>
      </c>
      <c r="BH17" s="31">
        <f t="shared" si="51"/>
        <v>0</v>
      </c>
      <c r="BI17" s="31">
        <f t="shared" si="52"/>
        <v>0</v>
      </c>
      <c r="BJ17" s="31">
        <f t="shared" si="53"/>
        <v>0</v>
      </c>
      <c r="BK17" s="31">
        <f t="shared" si="54"/>
        <v>0</v>
      </c>
      <c r="BL17" s="31">
        <f t="shared" si="55"/>
        <v>0</v>
      </c>
      <c r="BM17" s="6">
        <f t="shared" ca="1" si="151"/>
        <v>-4.9700000000000001E-2</v>
      </c>
      <c r="BN17" s="6">
        <f t="shared" ca="1" si="151"/>
        <v>-4.9700000000000001E-2</v>
      </c>
      <c r="BO17" s="6">
        <f t="shared" ca="1" si="151"/>
        <v>-4.9700000000000001E-2</v>
      </c>
      <c r="BP17" s="6">
        <f t="shared" ca="1" si="151"/>
        <v>-4.9700000000000001E-2</v>
      </c>
      <c r="BQ17" s="6">
        <f t="shared" ca="1" si="151"/>
        <v>-4.9700000000000001E-2</v>
      </c>
      <c r="BR17" s="6">
        <f t="shared" ca="1" si="151"/>
        <v>-4.9700000000000001E-2</v>
      </c>
      <c r="BS17" s="6">
        <f t="shared" ca="1" si="151"/>
        <v>-4.9700000000000001E-2</v>
      </c>
      <c r="BT17" s="6">
        <f t="shared" ca="1" si="151"/>
        <v>-4.9700000000000001E-2</v>
      </c>
      <c r="BU17" s="6">
        <f t="shared" ca="1" si="151"/>
        <v>-4.9700000000000001E-2</v>
      </c>
      <c r="BV17" s="6">
        <f t="shared" ca="1" si="151"/>
        <v>-4.9700000000000001E-2</v>
      </c>
      <c r="BW17" s="6">
        <f t="shared" ca="1" si="151"/>
        <v>-4.9700000000000001E-2</v>
      </c>
      <c r="BX17" s="6">
        <f t="shared" ca="1" si="151"/>
        <v>-4.9700000000000001E-2</v>
      </c>
      <c r="BY17" s="31">
        <f t="shared" ca="1" si="16"/>
        <v>-30662.05</v>
      </c>
      <c r="BZ17" s="31">
        <f t="shared" ca="1" si="17"/>
        <v>-18990.919999999998</v>
      </c>
      <c r="CA17" s="31">
        <f t="shared" ca="1" si="18"/>
        <v>-18689.37</v>
      </c>
      <c r="CB17" s="31">
        <f t="shared" ca="1" si="19"/>
        <v>-9473.4500000000007</v>
      </c>
      <c r="CC17" s="31">
        <f t="shared" ca="1" si="20"/>
        <v>0</v>
      </c>
      <c r="CD17" s="31">
        <f t="shared" ca="1" si="21"/>
        <v>0</v>
      </c>
      <c r="CE17" s="31">
        <f t="shared" ca="1" si="22"/>
        <v>0</v>
      </c>
      <c r="CF17" s="31">
        <f t="shared" ca="1" si="23"/>
        <v>0</v>
      </c>
      <c r="CG17" s="31">
        <f t="shared" ca="1" si="24"/>
        <v>0</v>
      </c>
      <c r="CH17" s="31">
        <f t="shared" ca="1" si="25"/>
        <v>0</v>
      </c>
      <c r="CI17" s="31">
        <f t="shared" ca="1" si="26"/>
        <v>0</v>
      </c>
      <c r="CJ17" s="31">
        <f t="shared" ca="1" si="27"/>
        <v>0</v>
      </c>
      <c r="CK17" s="32">
        <f t="shared" ca="1" si="56"/>
        <v>1850.83</v>
      </c>
      <c r="CL17" s="32">
        <f t="shared" ca="1" si="57"/>
        <v>1146.33</v>
      </c>
      <c r="CM17" s="32">
        <f t="shared" ca="1" si="58"/>
        <v>1128.1300000000001</v>
      </c>
      <c r="CN17" s="32">
        <f t="shared" ca="1" si="59"/>
        <v>571.84</v>
      </c>
      <c r="CO17" s="32">
        <f t="shared" ca="1" si="60"/>
        <v>0</v>
      </c>
      <c r="CP17" s="32">
        <f t="shared" ca="1" si="61"/>
        <v>0</v>
      </c>
      <c r="CQ17" s="32">
        <f t="shared" ca="1" si="62"/>
        <v>0</v>
      </c>
      <c r="CR17" s="32">
        <f t="shared" ca="1" si="63"/>
        <v>0</v>
      </c>
      <c r="CS17" s="32">
        <f t="shared" ca="1" si="64"/>
        <v>0</v>
      </c>
      <c r="CT17" s="32">
        <f t="shared" ca="1" si="65"/>
        <v>0</v>
      </c>
      <c r="CU17" s="32">
        <f t="shared" ca="1" si="66"/>
        <v>0</v>
      </c>
      <c r="CV17" s="32">
        <f t="shared" ca="1" si="67"/>
        <v>0</v>
      </c>
      <c r="CW17" s="31">
        <f t="shared" ca="1" si="152"/>
        <v>-2961.3199999999997</v>
      </c>
      <c r="CX17" s="31">
        <f t="shared" ca="1" si="153"/>
        <v>-1834.1399999999958</v>
      </c>
      <c r="CY17" s="31">
        <f t="shared" ca="1" si="154"/>
        <v>-1805.0099999999984</v>
      </c>
      <c r="CZ17" s="31">
        <f t="shared" ca="1" si="155"/>
        <v>-781.51000000000045</v>
      </c>
      <c r="DA17" s="31">
        <f t="shared" ca="1" si="156"/>
        <v>0</v>
      </c>
      <c r="DB17" s="31">
        <f t="shared" ca="1" si="157"/>
        <v>0</v>
      </c>
      <c r="DC17" s="31">
        <f t="shared" ca="1" si="158"/>
        <v>0</v>
      </c>
      <c r="DD17" s="31">
        <f t="shared" ca="1" si="159"/>
        <v>0</v>
      </c>
      <c r="DE17" s="31">
        <f t="shared" ca="1" si="160"/>
        <v>0</v>
      </c>
      <c r="DF17" s="31">
        <f t="shared" ca="1" si="161"/>
        <v>0</v>
      </c>
      <c r="DG17" s="31">
        <f t="shared" ca="1" si="162"/>
        <v>0</v>
      </c>
      <c r="DH17" s="31">
        <f t="shared" ca="1" si="163"/>
        <v>0</v>
      </c>
      <c r="DI17" s="32">
        <f t="shared" ca="1" si="68"/>
        <v>-148.07</v>
      </c>
      <c r="DJ17" s="32">
        <f t="shared" ca="1" si="69"/>
        <v>-91.71</v>
      </c>
      <c r="DK17" s="32">
        <f t="shared" ca="1" si="70"/>
        <v>-90.25</v>
      </c>
      <c r="DL17" s="32">
        <f t="shared" ca="1" si="71"/>
        <v>-39.08</v>
      </c>
      <c r="DM17" s="32">
        <f t="shared" ca="1" si="72"/>
        <v>0</v>
      </c>
      <c r="DN17" s="32">
        <f t="shared" ca="1" si="73"/>
        <v>0</v>
      </c>
      <c r="DO17" s="32">
        <f t="shared" ca="1" si="74"/>
        <v>0</v>
      </c>
      <c r="DP17" s="32">
        <f t="shared" ca="1" si="75"/>
        <v>0</v>
      </c>
      <c r="DQ17" s="32">
        <f t="shared" ca="1" si="76"/>
        <v>0</v>
      </c>
      <c r="DR17" s="32">
        <f t="shared" ca="1" si="77"/>
        <v>0</v>
      </c>
      <c r="DS17" s="32">
        <f t="shared" ca="1" si="78"/>
        <v>0</v>
      </c>
      <c r="DT17" s="32">
        <f t="shared" ca="1" si="79"/>
        <v>0</v>
      </c>
      <c r="DU17" s="31">
        <f t="shared" ca="1" si="80"/>
        <v>-1446.36</v>
      </c>
      <c r="DV17" s="31">
        <f t="shared" ca="1" si="81"/>
        <v>-887.65</v>
      </c>
      <c r="DW17" s="31">
        <f t="shared" ca="1" si="82"/>
        <v>-866.28</v>
      </c>
      <c r="DX17" s="31">
        <f t="shared" ca="1" si="83"/>
        <v>-371.42</v>
      </c>
      <c r="DY17" s="31">
        <f t="shared" ca="1" si="84"/>
        <v>0</v>
      </c>
      <c r="DZ17" s="31">
        <f t="shared" ca="1" si="85"/>
        <v>0</v>
      </c>
      <c r="EA17" s="31">
        <f t="shared" ca="1" si="86"/>
        <v>0</v>
      </c>
      <c r="EB17" s="31">
        <f t="shared" ca="1" si="87"/>
        <v>0</v>
      </c>
      <c r="EC17" s="31">
        <f t="shared" ca="1" si="88"/>
        <v>0</v>
      </c>
      <c r="ED17" s="31">
        <f t="shared" ca="1" si="89"/>
        <v>0</v>
      </c>
      <c r="EE17" s="31">
        <f t="shared" ca="1" si="90"/>
        <v>0</v>
      </c>
      <c r="EF17" s="31">
        <f t="shared" ca="1" si="91"/>
        <v>0</v>
      </c>
      <c r="EG17" s="32">
        <f t="shared" ca="1" si="92"/>
        <v>-4555.75</v>
      </c>
      <c r="EH17" s="32">
        <f t="shared" ca="1" si="93"/>
        <v>-2813.4999999999959</v>
      </c>
      <c r="EI17" s="32">
        <f t="shared" ca="1" si="94"/>
        <v>-2761.5399999999981</v>
      </c>
      <c r="EJ17" s="32">
        <f t="shared" ca="1" si="95"/>
        <v>-1192.0100000000004</v>
      </c>
      <c r="EK17" s="32">
        <f t="shared" ca="1" si="96"/>
        <v>0</v>
      </c>
      <c r="EL17" s="32">
        <f t="shared" ca="1" si="97"/>
        <v>0</v>
      </c>
      <c r="EM17" s="32">
        <f t="shared" ca="1" si="98"/>
        <v>0</v>
      </c>
      <c r="EN17" s="32">
        <f t="shared" ca="1" si="99"/>
        <v>0</v>
      </c>
      <c r="EO17" s="32">
        <f t="shared" ca="1" si="100"/>
        <v>0</v>
      </c>
      <c r="EP17" s="32">
        <f t="shared" ca="1" si="101"/>
        <v>0</v>
      </c>
      <c r="EQ17" s="32">
        <f t="shared" ca="1" si="102"/>
        <v>0</v>
      </c>
      <c r="ER17" s="32">
        <f t="shared" ca="1" si="103"/>
        <v>0</v>
      </c>
    </row>
    <row r="18" spans="1:148">
      <c r="A18" t="s">
        <v>420</v>
      </c>
      <c r="B18" s="1" t="s">
        <v>139</v>
      </c>
      <c r="C18" t="str">
        <f t="shared" ref="C18:C40" ca="1" si="164">VLOOKUP($B18,LocationLookup,2,FALSE)</f>
        <v>BCRK</v>
      </c>
      <c r="D18" t="str">
        <f t="shared" ca="1" si="2"/>
        <v>Bear Creek #1</v>
      </c>
      <c r="I18" s="51">
        <v>0</v>
      </c>
      <c r="J18" s="51">
        <v>0</v>
      </c>
      <c r="K18" s="51">
        <v>2240.1498000000001</v>
      </c>
      <c r="L18" s="51">
        <v>6036.7942000000003</v>
      </c>
      <c r="M18" s="51">
        <v>11739.181500000001</v>
      </c>
      <c r="N18" s="51">
        <v>28366.749599999999</v>
      </c>
      <c r="O18" s="51">
        <v>17181.783899999999</v>
      </c>
      <c r="P18" s="51">
        <v>12913.0028</v>
      </c>
      <c r="Q18" s="32"/>
      <c r="R18" s="32"/>
      <c r="S18" s="32"/>
      <c r="T18" s="32"/>
      <c r="U18" s="32">
        <v>0</v>
      </c>
      <c r="V18" s="32">
        <v>0</v>
      </c>
      <c r="W18" s="32">
        <v>410140.68</v>
      </c>
      <c r="X18" s="32">
        <v>675597.43</v>
      </c>
      <c r="Y18" s="32">
        <v>1637503.88</v>
      </c>
      <c r="Z18" s="32">
        <v>5699598.5499999998</v>
      </c>
      <c r="AA18" s="32">
        <v>2554499.0299999998</v>
      </c>
      <c r="AB18" s="32">
        <v>1287692.3500000001</v>
      </c>
      <c r="AG18" s="2">
        <v>-4.1900000000000004</v>
      </c>
      <c r="AH18" s="2">
        <v>-4.1900000000000004</v>
      </c>
      <c r="AI18" s="2">
        <v>-4.1900000000000004</v>
      </c>
      <c r="AJ18" s="2">
        <v>-4.1900000000000004</v>
      </c>
      <c r="AK18" s="2">
        <v>-4.1900000000000004</v>
      </c>
      <c r="AL18" s="2">
        <v>-4.1900000000000004</v>
      </c>
      <c r="AM18" s="2">
        <v>-4.1900000000000004</v>
      </c>
      <c r="AN18" s="2">
        <v>-4.1900000000000004</v>
      </c>
      <c r="AO18" s="33"/>
      <c r="AP18" s="33"/>
      <c r="AQ18" s="33"/>
      <c r="AR18" s="33"/>
      <c r="AS18" s="33">
        <v>0</v>
      </c>
      <c r="AT18" s="33">
        <v>0</v>
      </c>
      <c r="AU18" s="33">
        <v>-17184.89</v>
      </c>
      <c r="AV18" s="33">
        <v>-28307.53</v>
      </c>
      <c r="AW18" s="33">
        <v>-68611.41</v>
      </c>
      <c r="AX18" s="33">
        <v>-238813.18</v>
      </c>
      <c r="AY18" s="33">
        <v>-107033.51</v>
      </c>
      <c r="AZ18" s="33">
        <v>-53954.31</v>
      </c>
      <c r="BA18" s="31">
        <f t="shared" si="44"/>
        <v>0</v>
      </c>
      <c r="BB18" s="31">
        <f t="shared" si="45"/>
        <v>0</v>
      </c>
      <c r="BC18" s="31">
        <f t="shared" si="46"/>
        <v>0</v>
      </c>
      <c r="BD18" s="31">
        <f t="shared" si="47"/>
        <v>0</v>
      </c>
      <c r="BE18" s="31">
        <f t="shared" si="48"/>
        <v>0</v>
      </c>
      <c r="BF18" s="31">
        <f t="shared" si="49"/>
        <v>0</v>
      </c>
      <c r="BG18" s="31">
        <f t="shared" si="50"/>
        <v>-3199.1</v>
      </c>
      <c r="BH18" s="31">
        <f t="shared" si="51"/>
        <v>-5269.66</v>
      </c>
      <c r="BI18" s="31">
        <f t="shared" si="52"/>
        <v>-12772.53</v>
      </c>
      <c r="BJ18" s="31">
        <f t="shared" si="53"/>
        <v>-35337.51</v>
      </c>
      <c r="BK18" s="31">
        <f t="shared" si="54"/>
        <v>-15837.89</v>
      </c>
      <c r="BL18" s="31">
        <f t="shared" si="55"/>
        <v>-7983.69</v>
      </c>
      <c r="BM18" s="6">
        <f t="shared" ca="1" si="151"/>
        <v>-4.9700000000000001E-2</v>
      </c>
      <c r="BN18" s="6">
        <f t="shared" ca="1" si="151"/>
        <v>-4.9700000000000001E-2</v>
      </c>
      <c r="BO18" s="6">
        <f t="shared" ca="1" si="151"/>
        <v>-4.9700000000000001E-2</v>
      </c>
      <c r="BP18" s="6">
        <f t="shared" ca="1" si="151"/>
        <v>-4.9700000000000001E-2</v>
      </c>
      <c r="BQ18" s="6">
        <f t="shared" ca="1" si="151"/>
        <v>-4.9700000000000001E-2</v>
      </c>
      <c r="BR18" s="6">
        <f t="shared" ca="1" si="151"/>
        <v>-4.9700000000000001E-2</v>
      </c>
      <c r="BS18" s="6">
        <f t="shared" ca="1" si="151"/>
        <v>-4.9700000000000001E-2</v>
      </c>
      <c r="BT18" s="6">
        <f t="shared" ca="1" si="151"/>
        <v>-4.9700000000000001E-2</v>
      </c>
      <c r="BU18" s="6">
        <f t="shared" ca="1" si="151"/>
        <v>-4.9700000000000001E-2</v>
      </c>
      <c r="BV18" s="6">
        <f t="shared" ca="1" si="151"/>
        <v>-4.9700000000000001E-2</v>
      </c>
      <c r="BW18" s="6">
        <f t="shared" ca="1" si="151"/>
        <v>-4.9700000000000001E-2</v>
      </c>
      <c r="BX18" s="6">
        <f t="shared" ca="1" si="151"/>
        <v>-4.9700000000000001E-2</v>
      </c>
      <c r="BY18" s="31">
        <f t="shared" ca="1" si="16"/>
        <v>0</v>
      </c>
      <c r="BZ18" s="31">
        <f t="shared" ca="1" si="17"/>
        <v>0</v>
      </c>
      <c r="CA18" s="31">
        <f t="shared" ca="1" si="18"/>
        <v>0</v>
      </c>
      <c r="CB18" s="31">
        <f t="shared" ca="1" si="19"/>
        <v>0</v>
      </c>
      <c r="CC18" s="31">
        <f t="shared" ca="1" si="20"/>
        <v>0</v>
      </c>
      <c r="CD18" s="31">
        <f t="shared" ca="1" si="21"/>
        <v>0</v>
      </c>
      <c r="CE18" s="31">
        <f t="shared" ca="1" si="22"/>
        <v>-20383.990000000002</v>
      </c>
      <c r="CF18" s="31">
        <f t="shared" ca="1" si="23"/>
        <v>-33577.19</v>
      </c>
      <c r="CG18" s="31">
        <f t="shared" ca="1" si="24"/>
        <v>-81383.94</v>
      </c>
      <c r="CH18" s="31">
        <f t="shared" ca="1" si="25"/>
        <v>-283270.05</v>
      </c>
      <c r="CI18" s="31">
        <f t="shared" ca="1" si="26"/>
        <v>-126958.6</v>
      </c>
      <c r="CJ18" s="31">
        <f t="shared" ca="1" si="27"/>
        <v>-63998.31</v>
      </c>
      <c r="CK18" s="32">
        <f t="shared" ca="1" si="56"/>
        <v>0</v>
      </c>
      <c r="CL18" s="32">
        <f t="shared" ca="1" si="57"/>
        <v>0</v>
      </c>
      <c r="CM18" s="32">
        <f t="shared" ca="1" si="58"/>
        <v>0</v>
      </c>
      <c r="CN18" s="32">
        <f t="shared" ca="1" si="59"/>
        <v>0</v>
      </c>
      <c r="CO18" s="32">
        <f t="shared" ca="1" si="60"/>
        <v>0</v>
      </c>
      <c r="CP18" s="32">
        <f t="shared" ca="1" si="61"/>
        <v>0</v>
      </c>
      <c r="CQ18" s="32">
        <f t="shared" ca="1" si="62"/>
        <v>1230.42</v>
      </c>
      <c r="CR18" s="32">
        <f t="shared" ca="1" si="63"/>
        <v>2026.79</v>
      </c>
      <c r="CS18" s="32">
        <f t="shared" ca="1" si="64"/>
        <v>4912.51</v>
      </c>
      <c r="CT18" s="32">
        <f t="shared" ca="1" si="65"/>
        <v>17098.8</v>
      </c>
      <c r="CU18" s="32">
        <f t="shared" ca="1" si="66"/>
        <v>7663.5</v>
      </c>
      <c r="CV18" s="32">
        <f t="shared" ca="1" si="67"/>
        <v>3863.08</v>
      </c>
      <c r="CW18" s="31">
        <f t="shared" ca="1" si="152"/>
        <v>0</v>
      </c>
      <c r="CX18" s="31">
        <f t="shared" ca="1" si="153"/>
        <v>0</v>
      </c>
      <c r="CY18" s="31">
        <f t="shared" ca="1" si="154"/>
        <v>0</v>
      </c>
      <c r="CZ18" s="31">
        <f t="shared" ca="1" si="155"/>
        <v>0</v>
      </c>
      <c r="DA18" s="31">
        <f t="shared" ca="1" si="156"/>
        <v>0</v>
      </c>
      <c r="DB18" s="31">
        <f t="shared" ca="1" si="157"/>
        <v>0</v>
      </c>
      <c r="DC18" s="31">
        <f t="shared" ca="1" si="158"/>
        <v>1230.4199999999996</v>
      </c>
      <c r="DD18" s="31">
        <f t="shared" ca="1" si="159"/>
        <v>2026.7899999999972</v>
      </c>
      <c r="DE18" s="31">
        <f t="shared" ca="1" si="160"/>
        <v>4912.5099999999966</v>
      </c>
      <c r="DF18" s="31">
        <f t="shared" ca="1" si="161"/>
        <v>7979.4399999999951</v>
      </c>
      <c r="DG18" s="31">
        <f t="shared" ca="1" si="162"/>
        <v>3576.2999999999884</v>
      </c>
      <c r="DH18" s="31">
        <f t="shared" ca="1" si="163"/>
        <v>1802.7700000000013</v>
      </c>
      <c r="DI18" s="32">
        <f t="shared" ca="1" si="68"/>
        <v>0</v>
      </c>
      <c r="DJ18" s="32">
        <f t="shared" ca="1" si="69"/>
        <v>0</v>
      </c>
      <c r="DK18" s="32">
        <f t="shared" ca="1" si="70"/>
        <v>0</v>
      </c>
      <c r="DL18" s="32">
        <f t="shared" ca="1" si="71"/>
        <v>0</v>
      </c>
      <c r="DM18" s="32">
        <f t="shared" ca="1" si="72"/>
        <v>0</v>
      </c>
      <c r="DN18" s="32">
        <f t="shared" ca="1" si="73"/>
        <v>0</v>
      </c>
      <c r="DO18" s="32">
        <f t="shared" ca="1" si="74"/>
        <v>61.52</v>
      </c>
      <c r="DP18" s="32">
        <f t="shared" ca="1" si="75"/>
        <v>101.34</v>
      </c>
      <c r="DQ18" s="32">
        <f t="shared" ca="1" si="76"/>
        <v>245.63</v>
      </c>
      <c r="DR18" s="32">
        <f t="shared" ca="1" si="77"/>
        <v>398.97</v>
      </c>
      <c r="DS18" s="32">
        <f t="shared" ca="1" si="78"/>
        <v>178.81</v>
      </c>
      <c r="DT18" s="32">
        <f t="shared" ca="1" si="79"/>
        <v>90.14</v>
      </c>
      <c r="DU18" s="31">
        <f t="shared" ca="1" si="80"/>
        <v>0</v>
      </c>
      <c r="DV18" s="31">
        <f t="shared" ca="1" si="81"/>
        <v>0</v>
      </c>
      <c r="DW18" s="31">
        <f t="shared" ca="1" si="82"/>
        <v>0</v>
      </c>
      <c r="DX18" s="31">
        <f t="shared" ca="1" si="83"/>
        <v>0</v>
      </c>
      <c r="DY18" s="31">
        <f t="shared" ca="1" si="84"/>
        <v>0</v>
      </c>
      <c r="DZ18" s="31">
        <f t="shared" ca="1" si="85"/>
        <v>0</v>
      </c>
      <c r="EA18" s="31">
        <f t="shared" ca="1" si="86"/>
        <v>566.62</v>
      </c>
      <c r="EB18" s="31">
        <f t="shared" ca="1" si="87"/>
        <v>923.02</v>
      </c>
      <c r="EC18" s="31">
        <f t="shared" ca="1" si="88"/>
        <v>2212.1799999999998</v>
      </c>
      <c r="ED18" s="31">
        <f t="shared" ca="1" si="89"/>
        <v>3553.91</v>
      </c>
      <c r="EE18" s="31">
        <f t="shared" ca="1" si="90"/>
        <v>1574.6</v>
      </c>
      <c r="EF18" s="31">
        <f t="shared" ca="1" si="91"/>
        <v>784.85</v>
      </c>
      <c r="EG18" s="32">
        <f t="shared" ca="1" si="92"/>
        <v>0</v>
      </c>
      <c r="EH18" s="32">
        <f t="shared" ca="1" si="93"/>
        <v>0</v>
      </c>
      <c r="EI18" s="32">
        <f t="shared" ca="1" si="94"/>
        <v>0</v>
      </c>
      <c r="EJ18" s="32">
        <f t="shared" ca="1" si="95"/>
        <v>0</v>
      </c>
      <c r="EK18" s="32">
        <f t="shared" ca="1" si="96"/>
        <v>0</v>
      </c>
      <c r="EL18" s="32">
        <f t="shared" ca="1" si="97"/>
        <v>0</v>
      </c>
      <c r="EM18" s="32">
        <f t="shared" ca="1" si="98"/>
        <v>1858.5599999999995</v>
      </c>
      <c r="EN18" s="32">
        <f t="shared" ca="1" si="99"/>
        <v>3051.1499999999974</v>
      </c>
      <c r="EO18" s="32">
        <f t="shared" ca="1" si="100"/>
        <v>7370.3199999999961</v>
      </c>
      <c r="EP18" s="32">
        <f t="shared" ca="1" si="101"/>
        <v>11932.319999999994</v>
      </c>
      <c r="EQ18" s="32">
        <f t="shared" ca="1" si="102"/>
        <v>5329.7099999999882</v>
      </c>
      <c r="ER18" s="32">
        <f t="shared" ca="1" si="103"/>
        <v>2677.7600000000016</v>
      </c>
    </row>
    <row r="19" spans="1:148">
      <c r="A19" t="s">
        <v>535</v>
      </c>
      <c r="B19" s="1" t="s">
        <v>139</v>
      </c>
      <c r="C19" t="str">
        <f t="shared" ca="1" si="1"/>
        <v>BCRK</v>
      </c>
      <c r="D19" t="str">
        <f t="shared" ca="1" si="2"/>
        <v>Bear Creek #1</v>
      </c>
      <c r="E19" s="51">
        <v>0</v>
      </c>
      <c r="F19" s="51">
        <v>0</v>
      </c>
      <c r="G19" s="51">
        <v>9773.5030000000006</v>
      </c>
      <c r="H19" s="51">
        <v>0</v>
      </c>
      <c r="Q19" s="32">
        <v>0</v>
      </c>
      <c r="R19" s="32">
        <v>0</v>
      </c>
      <c r="S19" s="32">
        <v>530827.65</v>
      </c>
      <c r="T19" s="32">
        <v>0</v>
      </c>
      <c r="U19" s="32"/>
      <c r="V19" s="32"/>
      <c r="W19" s="32"/>
      <c r="X19" s="32"/>
      <c r="Y19" s="32"/>
      <c r="Z19" s="32"/>
      <c r="AA19" s="32"/>
      <c r="AB19" s="32"/>
      <c r="AC19" s="2">
        <v>-4.1900000000000004</v>
      </c>
      <c r="AD19" s="2">
        <v>-4.1900000000000004</v>
      </c>
      <c r="AE19" s="2">
        <v>-4.1900000000000004</v>
      </c>
      <c r="AF19" s="2">
        <v>-4.1900000000000004</v>
      </c>
      <c r="AO19" s="33">
        <v>0</v>
      </c>
      <c r="AP19" s="33">
        <v>0</v>
      </c>
      <c r="AQ19" s="33">
        <v>-22241.68</v>
      </c>
      <c r="AR19" s="33">
        <v>0</v>
      </c>
      <c r="AS19" s="33"/>
      <c r="AT19" s="33"/>
      <c r="AU19" s="33"/>
      <c r="AV19" s="33"/>
      <c r="AW19" s="33"/>
      <c r="AX19" s="33"/>
      <c r="AY19" s="33"/>
      <c r="AZ19" s="33"/>
      <c r="BA19" s="31">
        <f t="shared" ref="BA19" si="165">ROUND(Q19*BA$3,2)</f>
        <v>0</v>
      </c>
      <c r="BB19" s="31">
        <f t="shared" ref="BB19" si="166">ROUND(R19*BB$3,2)</f>
        <v>0</v>
      </c>
      <c r="BC19" s="31">
        <f t="shared" ref="BC19" si="167">ROUND(S19*BC$3,2)</f>
        <v>0</v>
      </c>
      <c r="BD19" s="31">
        <f t="shared" ref="BD19" si="168">ROUND(T19*BD$3,2)</f>
        <v>0</v>
      </c>
      <c r="BE19" s="31">
        <f t="shared" ref="BE19" si="169">ROUND(U19*BE$3,2)</f>
        <v>0</v>
      </c>
      <c r="BF19" s="31">
        <f t="shared" ref="BF19" si="170">ROUND(V19*BF$3,2)</f>
        <v>0</v>
      </c>
      <c r="BG19" s="31">
        <f t="shared" ref="BG19" si="171">ROUND(W19*BG$3,2)</f>
        <v>0</v>
      </c>
      <c r="BH19" s="31">
        <f t="shared" ref="BH19" si="172">ROUND(X19*BH$3,2)</f>
        <v>0</v>
      </c>
      <c r="BI19" s="31">
        <f t="shared" ref="BI19" si="173">ROUND(Y19*BI$3,2)</f>
        <v>0</v>
      </c>
      <c r="BJ19" s="31">
        <f t="shared" ref="BJ19" si="174">ROUND(Z19*BJ$3,2)</f>
        <v>0</v>
      </c>
      <c r="BK19" s="31">
        <f t="shared" ref="BK19" si="175">ROUND(AA19*BK$3,2)</f>
        <v>0</v>
      </c>
      <c r="BL19" s="31">
        <f t="shared" ref="BL19" si="176">ROUND(AB19*BL$3,2)</f>
        <v>0</v>
      </c>
      <c r="BM19" s="6">
        <f t="shared" ref="BM19:BX19" ca="1" si="177">VLOOKUP($C19,LossFactorLookup,3,FALSE)</f>
        <v>-4.9700000000000001E-2</v>
      </c>
      <c r="BN19" s="6">
        <f t="shared" ca="1" si="177"/>
        <v>-4.9700000000000001E-2</v>
      </c>
      <c r="BO19" s="6">
        <f t="shared" ca="1" si="177"/>
        <v>-4.9700000000000001E-2</v>
      </c>
      <c r="BP19" s="6">
        <f t="shared" ca="1" si="177"/>
        <v>-4.9700000000000001E-2</v>
      </c>
      <c r="BQ19" s="6">
        <f t="shared" ca="1" si="177"/>
        <v>-4.9700000000000001E-2</v>
      </c>
      <c r="BR19" s="6">
        <f t="shared" ca="1" si="177"/>
        <v>-4.9700000000000001E-2</v>
      </c>
      <c r="BS19" s="6">
        <f t="shared" ca="1" si="177"/>
        <v>-4.9700000000000001E-2</v>
      </c>
      <c r="BT19" s="6">
        <f t="shared" ca="1" si="177"/>
        <v>-4.9700000000000001E-2</v>
      </c>
      <c r="BU19" s="6">
        <f t="shared" ca="1" si="177"/>
        <v>-4.9700000000000001E-2</v>
      </c>
      <c r="BV19" s="6">
        <f t="shared" ca="1" si="177"/>
        <v>-4.9700000000000001E-2</v>
      </c>
      <c r="BW19" s="6">
        <f t="shared" ca="1" si="177"/>
        <v>-4.9700000000000001E-2</v>
      </c>
      <c r="BX19" s="6">
        <f t="shared" ca="1" si="177"/>
        <v>-4.9700000000000001E-2</v>
      </c>
      <c r="BY19" s="31">
        <f t="shared" ca="1" si="16"/>
        <v>0</v>
      </c>
      <c r="BZ19" s="31">
        <f t="shared" ca="1" si="17"/>
        <v>0</v>
      </c>
      <c r="CA19" s="31">
        <f t="shared" ca="1" si="18"/>
        <v>-26382.13</v>
      </c>
      <c r="CB19" s="31">
        <f t="shared" ca="1" si="19"/>
        <v>0</v>
      </c>
      <c r="CC19" s="31">
        <f t="shared" ca="1" si="20"/>
        <v>0</v>
      </c>
      <c r="CD19" s="31">
        <f t="shared" ca="1" si="21"/>
        <v>0</v>
      </c>
      <c r="CE19" s="31">
        <f t="shared" ca="1" si="22"/>
        <v>0</v>
      </c>
      <c r="CF19" s="31">
        <f t="shared" ca="1" si="23"/>
        <v>0</v>
      </c>
      <c r="CG19" s="31">
        <f t="shared" ca="1" si="24"/>
        <v>0</v>
      </c>
      <c r="CH19" s="31">
        <f t="shared" ca="1" si="25"/>
        <v>0</v>
      </c>
      <c r="CI19" s="31">
        <f t="shared" ca="1" si="26"/>
        <v>0</v>
      </c>
      <c r="CJ19" s="31">
        <f t="shared" ca="1" si="27"/>
        <v>0</v>
      </c>
      <c r="CK19" s="32">
        <f t="shared" ref="CK19" ca="1" si="178">ROUND(Q19*$CV$3,2)</f>
        <v>0</v>
      </c>
      <c r="CL19" s="32">
        <f t="shared" ref="CL19" ca="1" si="179">ROUND(R19*$CV$3,2)</f>
        <v>0</v>
      </c>
      <c r="CM19" s="32">
        <f t="shared" ref="CM19" ca="1" si="180">ROUND(S19*$CV$3,2)</f>
        <v>1592.48</v>
      </c>
      <c r="CN19" s="32">
        <f t="shared" ref="CN19" ca="1" si="181">ROUND(T19*$CV$3,2)</f>
        <v>0</v>
      </c>
      <c r="CO19" s="32">
        <f t="shared" ref="CO19" ca="1" si="182">ROUND(U19*$CV$3,2)</f>
        <v>0</v>
      </c>
      <c r="CP19" s="32">
        <f t="shared" ref="CP19" ca="1" si="183">ROUND(V19*$CV$3,2)</f>
        <v>0</v>
      </c>
      <c r="CQ19" s="32">
        <f t="shared" ref="CQ19" ca="1" si="184">ROUND(W19*$CV$3,2)</f>
        <v>0</v>
      </c>
      <c r="CR19" s="32">
        <f t="shared" ref="CR19" ca="1" si="185">ROUND(X19*$CV$3,2)</f>
        <v>0</v>
      </c>
      <c r="CS19" s="32">
        <f t="shared" ref="CS19" ca="1" si="186">ROUND(Y19*$CV$3,2)</f>
        <v>0</v>
      </c>
      <c r="CT19" s="32">
        <f t="shared" ref="CT19" ca="1" si="187">ROUND(Z19*$CV$3,2)</f>
        <v>0</v>
      </c>
      <c r="CU19" s="32">
        <f t="shared" ref="CU19" ca="1" si="188">ROUND(AA19*$CV$3,2)</f>
        <v>0</v>
      </c>
      <c r="CV19" s="32">
        <f t="shared" ref="CV19" ca="1" si="189">ROUND(AB19*$CV$3,2)</f>
        <v>0</v>
      </c>
      <c r="CW19" s="31">
        <f t="shared" ca="1" si="152"/>
        <v>0</v>
      </c>
      <c r="CX19" s="31">
        <f t="shared" ca="1" si="153"/>
        <v>0</v>
      </c>
      <c r="CY19" s="31">
        <f t="shared" ca="1" si="154"/>
        <v>-2547.9700000000012</v>
      </c>
      <c r="CZ19" s="31">
        <f t="shared" ca="1" si="155"/>
        <v>0</v>
      </c>
      <c r="DA19" s="31">
        <f t="shared" ca="1" si="156"/>
        <v>0</v>
      </c>
      <c r="DB19" s="31">
        <f t="shared" ca="1" si="157"/>
        <v>0</v>
      </c>
      <c r="DC19" s="31">
        <f t="shared" ca="1" si="158"/>
        <v>0</v>
      </c>
      <c r="DD19" s="31">
        <f t="shared" ca="1" si="159"/>
        <v>0</v>
      </c>
      <c r="DE19" s="31">
        <f t="shared" ca="1" si="160"/>
        <v>0</v>
      </c>
      <c r="DF19" s="31">
        <f t="shared" ca="1" si="161"/>
        <v>0</v>
      </c>
      <c r="DG19" s="31">
        <f t="shared" ca="1" si="162"/>
        <v>0</v>
      </c>
      <c r="DH19" s="31">
        <f t="shared" ca="1" si="163"/>
        <v>0</v>
      </c>
      <c r="DI19" s="32">
        <f t="shared" ca="1" si="68"/>
        <v>0</v>
      </c>
      <c r="DJ19" s="32">
        <f t="shared" ca="1" si="69"/>
        <v>0</v>
      </c>
      <c r="DK19" s="32">
        <f t="shared" ca="1" si="70"/>
        <v>-127.4</v>
      </c>
      <c r="DL19" s="32">
        <f t="shared" ca="1" si="71"/>
        <v>0</v>
      </c>
      <c r="DM19" s="32">
        <f t="shared" ca="1" si="72"/>
        <v>0</v>
      </c>
      <c r="DN19" s="32">
        <f t="shared" ca="1" si="73"/>
        <v>0</v>
      </c>
      <c r="DO19" s="32">
        <f t="shared" ca="1" si="74"/>
        <v>0</v>
      </c>
      <c r="DP19" s="32">
        <f t="shared" ca="1" si="75"/>
        <v>0</v>
      </c>
      <c r="DQ19" s="32">
        <f t="shared" ca="1" si="76"/>
        <v>0</v>
      </c>
      <c r="DR19" s="32">
        <f t="shared" ca="1" si="77"/>
        <v>0</v>
      </c>
      <c r="DS19" s="32">
        <f t="shared" ca="1" si="78"/>
        <v>0</v>
      </c>
      <c r="DT19" s="32">
        <f t="shared" ca="1" si="79"/>
        <v>0</v>
      </c>
      <c r="DU19" s="31">
        <f t="shared" ca="1" si="80"/>
        <v>0</v>
      </c>
      <c r="DV19" s="31">
        <f t="shared" ca="1" si="81"/>
        <v>0</v>
      </c>
      <c r="DW19" s="31">
        <f t="shared" ca="1" si="82"/>
        <v>-1222.8499999999999</v>
      </c>
      <c r="DX19" s="31">
        <f t="shared" ca="1" si="83"/>
        <v>0</v>
      </c>
      <c r="DY19" s="31">
        <f t="shared" ca="1" si="84"/>
        <v>0</v>
      </c>
      <c r="DZ19" s="31">
        <f t="shared" ca="1" si="85"/>
        <v>0</v>
      </c>
      <c r="EA19" s="31">
        <f t="shared" ca="1" si="86"/>
        <v>0</v>
      </c>
      <c r="EB19" s="31">
        <f t="shared" ca="1" si="87"/>
        <v>0</v>
      </c>
      <c r="EC19" s="31">
        <f t="shared" ca="1" si="88"/>
        <v>0</v>
      </c>
      <c r="ED19" s="31">
        <f t="shared" ca="1" si="89"/>
        <v>0</v>
      </c>
      <c r="EE19" s="31">
        <f t="shared" ca="1" si="90"/>
        <v>0</v>
      </c>
      <c r="EF19" s="31">
        <f t="shared" ca="1" si="91"/>
        <v>0</v>
      </c>
      <c r="EG19" s="32">
        <f t="shared" ca="1" si="92"/>
        <v>0</v>
      </c>
      <c r="EH19" s="32">
        <f t="shared" ca="1" si="93"/>
        <v>0</v>
      </c>
      <c r="EI19" s="32">
        <f t="shared" ca="1" si="94"/>
        <v>-3898.2200000000012</v>
      </c>
      <c r="EJ19" s="32">
        <f t="shared" ca="1" si="95"/>
        <v>0</v>
      </c>
      <c r="EK19" s="32">
        <f t="shared" ca="1" si="96"/>
        <v>0</v>
      </c>
      <c r="EL19" s="32">
        <f t="shared" ca="1" si="97"/>
        <v>0</v>
      </c>
      <c r="EM19" s="32">
        <f t="shared" ca="1" si="98"/>
        <v>0</v>
      </c>
      <c r="EN19" s="32">
        <f t="shared" ca="1" si="99"/>
        <v>0</v>
      </c>
      <c r="EO19" s="32">
        <f t="shared" ca="1" si="100"/>
        <v>0</v>
      </c>
      <c r="EP19" s="32">
        <f t="shared" ca="1" si="101"/>
        <v>0</v>
      </c>
      <c r="EQ19" s="32">
        <f t="shared" ca="1" si="102"/>
        <v>0</v>
      </c>
      <c r="ER19" s="32">
        <f t="shared" ca="1" si="103"/>
        <v>0</v>
      </c>
    </row>
    <row r="20" spans="1:148">
      <c r="A20" t="s">
        <v>419</v>
      </c>
      <c r="B20" s="1" t="s">
        <v>123</v>
      </c>
      <c r="C20" t="str">
        <f t="shared" ca="1" si="164"/>
        <v>BIG</v>
      </c>
      <c r="D20" t="str">
        <f t="shared" ca="1" si="2"/>
        <v>Bighorn Hydro Facility</v>
      </c>
      <c r="E20" s="51">
        <v>39047.936699999998</v>
      </c>
      <c r="F20" s="51">
        <v>26544.818500000001</v>
      </c>
      <c r="G20" s="51">
        <v>25115.889899999998</v>
      </c>
      <c r="H20" s="51">
        <v>32667.530599999998</v>
      </c>
      <c r="I20" s="51">
        <v>29676.327000000001</v>
      </c>
      <c r="J20" s="51">
        <v>32930.160900000003</v>
      </c>
      <c r="K20" s="51">
        <v>40904.934500000003</v>
      </c>
      <c r="L20" s="51">
        <v>33488.9087</v>
      </c>
      <c r="M20" s="51">
        <v>24451.6276</v>
      </c>
      <c r="N20" s="51">
        <v>30948.665799999999</v>
      </c>
      <c r="O20" s="51">
        <v>35482.479700000004</v>
      </c>
      <c r="P20" s="51">
        <v>39100.068599999999</v>
      </c>
      <c r="Q20" s="32">
        <v>3060423.34</v>
      </c>
      <c r="R20" s="32">
        <v>1503136.3</v>
      </c>
      <c r="S20" s="32">
        <v>1140666.6200000001</v>
      </c>
      <c r="T20" s="32">
        <v>1488486.73</v>
      </c>
      <c r="U20" s="32">
        <v>1918182.9</v>
      </c>
      <c r="V20" s="32">
        <v>2401239.7000000002</v>
      </c>
      <c r="W20" s="32">
        <v>6712067.9699999997</v>
      </c>
      <c r="X20" s="32">
        <v>2745213.79</v>
      </c>
      <c r="Y20" s="32">
        <v>2402148.48</v>
      </c>
      <c r="Z20" s="32">
        <v>5874048.3899999997</v>
      </c>
      <c r="AA20" s="32">
        <v>4268467.07</v>
      </c>
      <c r="AB20" s="32">
        <v>3075320.38</v>
      </c>
      <c r="AC20" s="2">
        <v>3.28</v>
      </c>
      <c r="AD20" s="2">
        <v>3.28</v>
      </c>
      <c r="AE20" s="2">
        <v>3.28</v>
      </c>
      <c r="AF20" s="2">
        <v>3.28</v>
      </c>
      <c r="AG20" s="2">
        <v>3.28</v>
      </c>
      <c r="AH20" s="2">
        <v>3.28</v>
      </c>
      <c r="AI20" s="2">
        <v>3.28</v>
      </c>
      <c r="AJ20" s="2">
        <v>3.28</v>
      </c>
      <c r="AK20" s="2">
        <v>3.28</v>
      </c>
      <c r="AL20" s="2">
        <v>3.28</v>
      </c>
      <c r="AM20" s="2">
        <v>3.28</v>
      </c>
      <c r="AN20" s="2">
        <v>3.28</v>
      </c>
      <c r="AO20" s="33">
        <v>100381.89</v>
      </c>
      <c r="AP20" s="33">
        <v>49302.87</v>
      </c>
      <c r="AQ20" s="33">
        <v>37413.870000000003</v>
      </c>
      <c r="AR20" s="33">
        <v>48822.36</v>
      </c>
      <c r="AS20" s="33">
        <v>62916.4</v>
      </c>
      <c r="AT20" s="33">
        <v>78760.66</v>
      </c>
      <c r="AU20" s="33">
        <v>220155.83</v>
      </c>
      <c r="AV20" s="33">
        <v>90043.01</v>
      </c>
      <c r="AW20" s="33">
        <v>78790.47</v>
      </c>
      <c r="AX20" s="33">
        <v>192668.79</v>
      </c>
      <c r="AY20" s="33">
        <v>140005.72</v>
      </c>
      <c r="AZ20" s="33">
        <v>100870.51</v>
      </c>
      <c r="BA20" s="31">
        <f t="shared" si="44"/>
        <v>0</v>
      </c>
      <c r="BB20" s="31">
        <f t="shared" si="45"/>
        <v>0</v>
      </c>
      <c r="BC20" s="31">
        <f t="shared" si="46"/>
        <v>0</v>
      </c>
      <c r="BD20" s="31">
        <f t="shared" si="47"/>
        <v>-1041.94</v>
      </c>
      <c r="BE20" s="31">
        <f t="shared" si="48"/>
        <v>-1342.73</v>
      </c>
      <c r="BF20" s="31">
        <f t="shared" si="49"/>
        <v>-1680.87</v>
      </c>
      <c r="BG20" s="31">
        <f t="shared" si="50"/>
        <v>-52354.13</v>
      </c>
      <c r="BH20" s="31">
        <f t="shared" si="51"/>
        <v>-21412.67</v>
      </c>
      <c r="BI20" s="31">
        <f t="shared" si="52"/>
        <v>-18736.759999999998</v>
      </c>
      <c r="BJ20" s="31">
        <f t="shared" si="53"/>
        <v>-36419.1</v>
      </c>
      <c r="BK20" s="31">
        <f t="shared" si="54"/>
        <v>-26464.5</v>
      </c>
      <c r="BL20" s="31">
        <f t="shared" si="55"/>
        <v>-19066.990000000002</v>
      </c>
      <c r="BM20" s="6">
        <f t="shared" ca="1" si="151"/>
        <v>-4.9700000000000001E-2</v>
      </c>
      <c r="BN20" s="6">
        <f t="shared" ca="1" si="151"/>
        <v>-4.9700000000000001E-2</v>
      </c>
      <c r="BO20" s="6">
        <f t="shared" ca="1" si="151"/>
        <v>-4.9700000000000001E-2</v>
      </c>
      <c r="BP20" s="6">
        <f t="shared" ca="1" si="151"/>
        <v>-4.9700000000000001E-2</v>
      </c>
      <c r="BQ20" s="6">
        <f t="shared" ca="1" si="151"/>
        <v>-4.9700000000000001E-2</v>
      </c>
      <c r="BR20" s="6">
        <f t="shared" ca="1" si="151"/>
        <v>-4.9700000000000001E-2</v>
      </c>
      <c r="BS20" s="6">
        <f t="shared" ca="1" si="151"/>
        <v>-4.9700000000000001E-2</v>
      </c>
      <c r="BT20" s="6">
        <f t="shared" ca="1" si="151"/>
        <v>-4.9700000000000001E-2</v>
      </c>
      <c r="BU20" s="6">
        <f t="shared" ca="1" si="151"/>
        <v>-4.9700000000000001E-2</v>
      </c>
      <c r="BV20" s="6">
        <f t="shared" ca="1" si="151"/>
        <v>-4.9700000000000001E-2</v>
      </c>
      <c r="BW20" s="6">
        <f t="shared" ca="1" si="151"/>
        <v>-4.9700000000000001E-2</v>
      </c>
      <c r="BX20" s="6">
        <f t="shared" ca="1" si="151"/>
        <v>-4.9700000000000001E-2</v>
      </c>
      <c r="BY20" s="31">
        <f t="shared" ca="1" si="16"/>
        <v>-152103.04000000001</v>
      </c>
      <c r="BZ20" s="31">
        <f t="shared" ca="1" si="17"/>
        <v>-74705.87</v>
      </c>
      <c r="CA20" s="31">
        <f t="shared" ca="1" si="18"/>
        <v>-56691.13</v>
      </c>
      <c r="CB20" s="31">
        <f t="shared" ca="1" si="19"/>
        <v>-73977.789999999994</v>
      </c>
      <c r="CC20" s="31">
        <f t="shared" ca="1" si="20"/>
        <v>-95333.69</v>
      </c>
      <c r="CD20" s="31">
        <f t="shared" ca="1" si="21"/>
        <v>-119341.61</v>
      </c>
      <c r="CE20" s="31">
        <f t="shared" ca="1" si="22"/>
        <v>-333589.78000000003</v>
      </c>
      <c r="CF20" s="31">
        <f t="shared" ca="1" si="23"/>
        <v>-136437.13</v>
      </c>
      <c r="CG20" s="31">
        <f t="shared" ca="1" si="24"/>
        <v>-119386.78</v>
      </c>
      <c r="CH20" s="31">
        <f t="shared" ca="1" si="25"/>
        <v>-291940.2</v>
      </c>
      <c r="CI20" s="31">
        <f t="shared" ca="1" si="26"/>
        <v>-212142.81</v>
      </c>
      <c r="CJ20" s="31">
        <f t="shared" ca="1" si="27"/>
        <v>-152843.42000000001</v>
      </c>
      <c r="CK20" s="32">
        <f t="shared" ca="1" si="56"/>
        <v>9181.27</v>
      </c>
      <c r="CL20" s="32">
        <f t="shared" ca="1" si="57"/>
        <v>4509.41</v>
      </c>
      <c r="CM20" s="32">
        <f t="shared" ca="1" si="58"/>
        <v>3422</v>
      </c>
      <c r="CN20" s="32">
        <f t="shared" ca="1" si="59"/>
        <v>4465.46</v>
      </c>
      <c r="CO20" s="32">
        <f t="shared" ca="1" si="60"/>
        <v>5754.55</v>
      </c>
      <c r="CP20" s="32">
        <f t="shared" ca="1" si="61"/>
        <v>7203.72</v>
      </c>
      <c r="CQ20" s="32">
        <f t="shared" ca="1" si="62"/>
        <v>20136.2</v>
      </c>
      <c r="CR20" s="32">
        <f t="shared" ca="1" si="63"/>
        <v>8235.64</v>
      </c>
      <c r="CS20" s="32">
        <f t="shared" ca="1" si="64"/>
        <v>7206.45</v>
      </c>
      <c r="CT20" s="32">
        <f t="shared" ca="1" si="65"/>
        <v>17622.150000000001</v>
      </c>
      <c r="CU20" s="32">
        <f t="shared" ca="1" si="66"/>
        <v>12805.4</v>
      </c>
      <c r="CV20" s="32">
        <f t="shared" ca="1" si="67"/>
        <v>9225.9599999999991</v>
      </c>
      <c r="CW20" s="31">
        <f t="shared" ca="1" si="152"/>
        <v>-243303.66000000003</v>
      </c>
      <c r="CX20" s="31">
        <f t="shared" ca="1" si="153"/>
        <v>-119499.32999999999</v>
      </c>
      <c r="CY20" s="31">
        <f t="shared" ca="1" si="154"/>
        <v>-90683</v>
      </c>
      <c r="CZ20" s="31">
        <f t="shared" ca="1" si="155"/>
        <v>-117292.74999999999</v>
      </c>
      <c r="DA20" s="31">
        <f t="shared" ca="1" si="156"/>
        <v>-151152.81</v>
      </c>
      <c r="DB20" s="31">
        <f t="shared" ca="1" si="157"/>
        <v>-189217.68</v>
      </c>
      <c r="DC20" s="31">
        <f t="shared" ca="1" si="158"/>
        <v>-481255.28</v>
      </c>
      <c r="DD20" s="31">
        <f t="shared" ca="1" si="159"/>
        <v>-196831.83000000002</v>
      </c>
      <c r="DE20" s="31">
        <f t="shared" ca="1" si="160"/>
        <v>-172234.03999999998</v>
      </c>
      <c r="DF20" s="31">
        <f t="shared" ca="1" si="161"/>
        <v>-430567.74</v>
      </c>
      <c r="DG20" s="31">
        <f t="shared" ca="1" si="162"/>
        <v>-312878.63</v>
      </c>
      <c r="DH20" s="31">
        <f t="shared" ca="1" si="163"/>
        <v>-225420.98000000004</v>
      </c>
      <c r="DI20" s="32">
        <f t="shared" ca="1" si="68"/>
        <v>-12165.18</v>
      </c>
      <c r="DJ20" s="32">
        <f t="shared" ca="1" si="69"/>
        <v>-5974.97</v>
      </c>
      <c r="DK20" s="32">
        <f t="shared" ca="1" si="70"/>
        <v>-4534.1499999999996</v>
      </c>
      <c r="DL20" s="32">
        <f t="shared" ca="1" si="71"/>
        <v>-5864.64</v>
      </c>
      <c r="DM20" s="32">
        <f t="shared" ca="1" si="72"/>
        <v>-7557.64</v>
      </c>
      <c r="DN20" s="32">
        <f t="shared" ca="1" si="73"/>
        <v>-9460.8799999999992</v>
      </c>
      <c r="DO20" s="32">
        <f t="shared" ca="1" si="74"/>
        <v>-24062.76</v>
      </c>
      <c r="DP20" s="32">
        <f t="shared" ca="1" si="75"/>
        <v>-9841.59</v>
      </c>
      <c r="DQ20" s="32">
        <f t="shared" ca="1" si="76"/>
        <v>-8611.7000000000007</v>
      </c>
      <c r="DR20" s="32">
        <f t="shared" ca="1" si="77"/>
        <v>-21528.39</v>
      </c>
      <c r="DS20" s="32">
        <f t="shared" ca="1" si="78"/>
        <v>-15643.93</v>
      </c>
      <c r="DT20" s="32">
        <f t="shared" ca="1" si="79"/>
        <v>-11271.05</v>
      </c>
      <c r="DU20" s="31">
        <f t="shared" ca="1" si="80"/>
        <v>-118833.89</v>
      </c>
      <c r="DV20" s="31">
        <f t="shared" ca="1" si="81"/>
        <v>-57832.79</v>
      </c>
      <c r="DW20" s="31">
        <f t="shared" ca="1" si="82"/>
        <v>-43521.65</v>
      </c>
      <c r="DX20" s="31">
        <f t="shared" ca="1" si="83"/>
        <v>-55744.61</v>
      </c>
      <c r="DY20" s="31">
        <f t="shared" ca="1" si="84"/>
        <v>-71122.600000000006</v>
      </c>
      <c r="DZ20" s="31">
        <f t="shared" ca="1" si="85"/>
        <v>-88069.2</v>
      </c>
      <c r="EA20" s="31">
        <f t="shared" ca="1" si="86"/>
        <v>-221621.45</v>
      </c>
      <c r="EB20" s="31">
        <f t="shared" ca="1" si="87"/>
        <v>-89639.41</v>
      </c>
      <c r="EC20" s="31">
        <f t="shared" ca="1" si="88"/>
        <v>-77559.62</v>
      </c>
      <c r="ED20" s="31">
        <f t="shared" ca="1" si="89"/>
        <v>-191767.88</v>
      </c>
      <c r="EE20" s="31">
        <f t="shared" ca="1" si="90"/>
        <v>-137756.67000000001</v>
      </c>
      <c r="EF20" s="31">
        <f t="shared" ca="1" si="91"/>
        <v>-98138.46</v>
      </c>
      <c r="EG20" s="32">
        <f t="shared" ca="1" si="92"/>
        <v>-374302.73000000004</v>
      </c>
      <c r="EH20" s="32">
        <f t="shared" ca="1" si="93"/>
        <v>-183307.09</v>
      </c>
      <c r="EI20" s="32">
        <f t="shared" ca="1" si="94"/>
        <v>-138738.79999999999</v>
      </c>
      <c r="EJ20" s="32">
        <f t="shared" ca="1" si="95"/>
        <v>-178902</v>
      </c>
      <c r="EK20" s="32">
        <f t="shared" ca="1" si="96"/>
        <v>-229833.05000000002</v>
      </c>
      <c r="EL20" s="32">
        <f t="shared" ca="1" si="97"/>
        <v>-286747.76</v>
      </c>
      <c r="EM20" s="32">
        <f t="shared" ca="1" si="98"/>
        <v>-726939.49</v>
      </c>
      <c r="EN20" s="32">
        <f t="shared" ca="1" si="99"/>
        <v>-296312.83</v>
      </c>
      <c r="EO20" s="32">
        <f t="shared" ca="1" si="100"/>
        <v>-258405.36</v>
      </c>
      <c r="EP20" s="32">
        <f t="shared" ca="1" si="101"/>
        <v>-643864.01</v>
      </c>
      <c r="EQ20" s="32">
        <f t="shared" ca="1" si="102"/>
        <v>-466279.23</v>
      </c>
      <c r="ER20" s="32">
        <f t="shared" ca="1" si="103"/>
        <v>-334830.49000000005</v>
      </c>
    </row>
    <row r="21" spans="1:148">
      <c r="A21" t="s">
        <v>419</v>
      </c>
      <c r="B21" s="1" t="s">
        <v>124</v>
      </c>
      <c r="C21" t="str">
        <f t="shared" ca="1" si="164"/>
        <v>BPW</v>
      </c>
      <c r="D21" t="str">
        <f t="shared" ca="1" si="2"/>
        <v>Bearspaw Hydro Facility</v>
      </c>
      <c r="E21" s="51">
        <v>5685.8761000000004</v>
      </c>
      <c r="F21" s="51">
        <v>4718.3527999999997</v>
      </c>
      <c r="G21" s="51">
        <v>4909.1252999999997</v>
      </c>
      <c r="H21" s="51">
        <v>5081.2884000000004</v>
      </c>
      <c r="I21" s="51">
        <v>8125.3824000000004</v>
      </c>
      <c r="J21" s="51">
        <v>10500.798699999999</v>
      </c>
      <c r="K21" s="51">
        <v>9199.5804000000007</v>
      </c>
      <c r="L21" s="51">
        <v>6189.2186000000002</v>
      </c>
      <c r="M21" s="51">
        <v>5678.2284</v>
      </c>
      <c r="N21" s="51">
        <v>5179.1839</v>
      </c>
      <c r="O21" s="51">
        <v>4554.2120000000004</v>
      </c>
      <c r="P21" s="51">
        <v>4631.8062</v>
      </c>
      <c r="Q21" s="32">
        <v>409975.49</v>
      </c>
      <c r="R21" s="32">
        <v>254022.41</v>
      </c>
      <c r="S21" s="32">
        <v>216436.81</v>
      </c>
      <c r="T21" s="32">
        <v>219539.13</v>
      </c>
      <c r="U21" s="32">
        <v>467108.23</v>
      </c>
      <c r="V21" s="32">
        <v>637826.42000000004</v>
      </c>
      <c r="W21" s="32">
        <v>1098870.2</v>
      </c>
      <c r="X21" s="32">
        <v>442215.32</v>
      </c>
      <c r="Y21" s="32">
        <v>458419.27</v>
      </c>
      <c r="Z21" s="32">
        <v>944677.26</v>
      </c>
      <c r="AA21" s="32">
        <v>467193.34</v>
      </c>
      <c r="AB21" s="32">
        <v>318603.63</v>
      </c>
      <c r="AC21" s="2">
        <v>0.12</v>
      </c>
      <c r="AD21" s="2">
        <v>0.12</v>
      </c>
      <c r="AE21" s="2">
        <v>0.12</v>
      </c>
      <c r="AF21" s="2">
        <v>0.12</v>
      </c>
      <c r="AG21" s="2">
        <v>0.12</v>
      </c>
      <c r="AH21" s="2">
        <v>0.12</v>
      </c>
      <c r="AI21" s="2">
        <v>0.12</v>
      </c>
      <c r="AJ21" s="2">
        <v>0.12</v>
      </c>
      <c r="AK21" s="2">
        <v>0.12</v>
      </c>
      <c r="AL21" s="2">
        <v>0.12</v>
      </c>
      <c r="AM21" s="2">
        <v>0.12</v>
      </c>
      <c r="AN21" s="2">
        <v>0.12</v>
      </c>
      <c r="AO21" s="33">
        <v>491.97</v>
      </c>
      <c r="AP21" s="33">
        <v>304.83</v>
      </c>
      <c r="AQ21" s="33">
        <v>259.72000000000003</v>
      </c>
      <c r="AR21" s="33">
        <v>263.45</v>
      </c>
      <c r="AS21" s="33">
        <v>560.53</v>
      </c>
      <c r="AT21" s="33">
        <v>765.39</v>
      </c>
      <c r="AU21" s="33">
        <v>1318.64</v>
      </c>
      <c r="AV21" s="33">
        <v>530.66</v>
      </c>
      <c r="AW21" s="33">
        <v>550.1</v>
      </c>
      <c r="AX21" s="33">
        <v>1133.6099999999999</v>
      </c>
      <c r="AY21" s="33">
        <v>560.63</v>
      </c>
      <c r="AZ21" s="33">
        <v>382.32</v>
      </c>
      <c r="BA21" s="31">
        <f t="shared" si="44"/>
        <v>0</v>
      </c>
      <c r="BB21" s="31">
        <f t="shared" si="45"/>
        <v>0</v>
      </c>
      <c r="BC21" s="31">
        <f t="shared" si="46"/>
        <v>0</v>
      </c>
      <c r="BD21" s="31">
        <f t="shared" si="47"/>
        <v>-153.68</v>
      </c>
      <c r="BE21" s="31">
        <f t="shared" si="48"/>
        <v>-326.98</v>
      </c>
      <c r="BF21" s="31">
        <f t="shared" si="49"/>
        <v>-446.48</v>
      </c>
      <c r="BG21" s="31">
        <f t="shared" si="50"/>
        <v>-8571.19</v>
      </c>
      <c r="BH21" s="31">
        <f t="shared" si="51"/>
        <v>-3449.28</v>
      </c>
      <c r="BI21" s="31">
        <f t="shared" si="52"/>
        <v>-3575.67</v>
      </c>
      <c r="BJ21" s="31">
        <f t="shared" si="53"/>
        <v>-5857</v>
      </c>
      <c r="BK21" s="31">
        <f t="shared" si="54"/>
        <v>-2896.6</v>
      </c>
      <c r="BL21" s="31">
        <f t="shared" si="55"/>
        <v>-1975.34</v>
      </c>
      <c r="BM21" s="6">
        <f t="shared" ca="1" si="151"/>
        <v>-4.9700000000000001E-2</v>
      </c>
      <c r="BN21" s="6">
        <f t="shared" ca="1" si="151"/>
        <v>-4.9700000000000001E-2</v>
      </c>
      <c r="BO21" s="6">
        <f t="shared" ca="1" si="151"/>
        <v>-4.9700000000000001E-2</v>
      </c>
      <c r="BP21" s="6">
        <f t="shared" ca="1" si="151"/>
        <v>-4.9700000000000001E-2</v>
      </c>
      <c r="BQ21" s="6">
        <f t="shared" ca="1" si="151"/>
        <v>-4.9700000000000001E-2</v>
      </c>
      <c r="BR21" s="6">
        <f t="shared" ca="1" si="151"/>
        <v>-4.9700000000000001E-2</v>
      </c>
      <c r="BS21" s="6">
        <f t="shared" ca="1" si="151"/>
        <v>-4.9700000000000001E-2</v>
      </c>
      <c r="BT21" s="6">
        <f t="shared" ca="1" si="151"/>
        <v>-4.9700000000000001E-2</v>
      </c>
      <c r="BU21" s="6">
        <f t="shared" ca="1" si="151"/>
        <v>-4.9700000000000001E-2</v>
      </c>
      <c r="BV21" s="6">
        <f t="shared" ca="1" si="151"/>
        <v>-4.9700000000000001E-2</v>
      </c>
      <c r="BW21" s="6">
        <f t="shared" ca="1" si="151"/>
        <v>-4.9700000000000001E-2</v>
      </c>
      <c r="BX21" s="6">
        <f t="shared" ca="1" si="151"/>
        <v>-4.9700000000000001E-2</v>
      </c>
      <c r="BY21" s="31">
        <f t="shared" ca="1" si="16"/>
        <v>-20375.78</v>
      </c>
      <c r="BZ21" s="31">
        <f t="shared" ca="1" si="17"/>
        <v>-12624.91</v>
      </c>
      <c r="CA21" s="31">
        <f t="shared" ca="1" si="18"/>
        <v>-10756.91</v>
      </c>
      <c r="CB21" s="31">
        <f t="shared" ca="1" si="19"/>
        <v>-10911.09</v>
      </c>
      <c r="CC21" s="31">
        <f t="shared" ca="1" si="20"/>
        <v>-23215.279999999999</v>
      </c>
      <c r="CD21" s="31">
        <f t="shared" ca="1" si="21"/>
        <v>-31699.97</v>
      </c>
      <c r="CE21" s="31">
        <f t="shared" ca="1" si="22"/>
        <v>-54613.85</v>
      </c>
      <c r="CF21" s="31">
        <f t="shared" ca="1" si="23"/>
        <v>-21978.1</v>
      </c>
      <c r="CG21" s="31">
        <f t="shared" ca="1" si="24"/>
        <v>-22783.439999999999</v>
      </c>
      <c r="CH21" s="31">
        <f t="shared" ca="1" si="25"/>
        <v>-46950.46</v>
      </c>
      <c r="CI21" s="31">
        <f t="shared" ca="1" si="26"/>
        <v>-23219.51</v>
      </c>
      <c r="CJ21" s="31">
        <f t="shared" ca="1" si="27"/>
        <v>-15834.6</v>
      </c>
      <c r="CK21" s="32">
        <f t="shared" ca="1" si="56"/>
        <v>1229.93</v>
      </c>
      <c r="CL21" s="32">
        <f t="shared" ca="1" si="57"/>
        <v>762.07</v>
      </c>
      <c r="CM21" s="32">
        <f t="shared" ca="1" si="58"/>
        <v>649.30999999999995</v>
      </c>
      <c r="CN21" s="32">
        <f t="shared" ca="1" si="59"/>
        <v>658.62</v>
      </c>
      <c r="CO21" s="32">
        <f t="shared" ca="1" si="60"/>
        <v>1401.32</v>
      </c>
      <c r="CP21" s="32">
        <f t="shared" ca="1" si="61"/>
        <v>1913.48</v>
      </c>
      <c r="CQ21" s="32">
        <f t="shared" ca="1" si="62"/>
        <v>3296.61</v>
      </c>
      <c r="CR21" s="32">
        <f t="shared" ca="1" si="63"/>
        <v>1326.65</v>
      </c>
      <c r="CS21" s="32">
        <f t="shared" ca="1" si="64"/>
        <v>1375.26</v>
      </c>
      <c r="CT21" s="32">
        <f t="shared" ca="1" si="65"/>
        <v>2834.03</v>
      </c>
      <c r="CU21" s="32">
        <f t="shared" ca="1" si="66"/>
        <v>1401.58</v>
      </c>
      <c r="CV21" s="32">
        <f t="shared" ca="1" si="67"/>
        <v>955.81</v>
      </c>
      <c r="CW21" s="31">
        <f t="shared" ref="CW21:CW71" ca="1" si="190">BY21+CK21-AO21-BA21</f>
        <v>-19637.82</v>
      </c>
      <c r="CX21" s="31">
        <f t="shared" ref="CX21:CX71" ca="1" si="191">BZ21+CL21-AP21-BB21</f>
        <v>-12167.67</v>
      </c>
      <c r="CY21" s="31">
        <f t="shared" ref="CY21:CY71" ca="1" si="192">CA21+CM21-AQ21-BC21</f>
        <v>-10367.32</v>
      </c>
      <c r="CZ21" s="31">
        <f t="shared" ref="CZ21:CZ71" ca="1" si="193">CB21+CN21-AR21-BD21</f>
        <v>-10362.24</v>
      </c>
      <c r="DA21" s="31">
        <f t="shared" ref="DA21:DA71" ca="1" si="194">CC21+CO21-AS21-BE21</f>
        <v>-22047.51</v>
      </c>
      <c r="DB21" s="31">
        <f t="shared" ref="DB21:DB71" ca="1" si="195">CD21+CP21-AT21-BF21</f>
        <v>-30105.4</v>
      </c>
      <c r="DC21" s="31">
        <f t="shared" ref="DC21:DC71" ca="1" si="196">CE21+CQ21-AU21-BG21</f>
        <v>-44064.689999999995</v>
      </c>
      <c r="DD21" s="31">
        <f t="shared" ref="DD21:DD71" ca="1" si="197">CF21+CR21-AV21-BH21</f>
        <v>-17732.829999999998</v>
      </c>
      <c r="DE21" s="31">
        <f t="shared" ref="DE21:DE71" ca="1" si="198">CG21+CS21-AW21-BI21</f>
        <v>-18382.61</v>
      </c>
      <c r="DF21" s="31">
        <f t="shared" ref="DF21:DF71" ca="1" si="199">CH21+CT21-AX21-BJ21</f>
        <v>-39393.040000000001</v>
      </c>
      <c r="DG21" s="31">
        <f t="shared" ref="DG21:DG71" ca="1" si="200">CI21+CU21-AY21-BK21</f>
        <v>-19481.960000000003</v>
      </c>
      <c r="DH21" s="31">
        <f t="shared" ref="DH21:DH71" ca="1" si="201">CJ21+CV21-AZ21-BL21</f>
        <v>-13285.77</v>
      </c>
      <c r="DI21" s="32">
        <f t="shared" ca="1" si="68"/>
        <v>-981.89</v>
      </c>
      <c r="DJ21" s="32">
        <f t="shared" ca="1" si="69"/>
        <v>-608.38</v>
      </c>
      <c r="DK21" s="32">
        <f t="shared" ca="1" si="70"/>
        <v>-518.37</v>
      </c>
      <c r="DL21" s="32">
        <f t="shared" ca="1" si="71"/>
        <v>-518.11</v>
      </c>
      <c r="DM21" s="32">
        <f t="shared" ca="1" si="72"/>
        <v>-1102.3800000000001</v>
      </c>
      <c r="DN21" s="32">
        <f t="shared" ca="1" si="73"/>
        <v>-1505.27</v>
      </c>
      <c r="DO21" s="32">
        <f t="shared" ca="1" si="74"/>
        <v>-2203.23</v>
      </c>
      <c r="DP21" s="32">
        <f t="shared" ca="1" si="75"/>
        <v>-886.64</v>
      </c>
      <c r="DQ21" s="32">
        <f t="shared" ca="1" si="76"/>
        <v>-919.13</v>
      </c>
      <c r="DR21" s="32">
        <f t="shared" ca="1" si="77"/>
        <v>-1969.65</v>
      </c>
      <c r="DS21" s="32">
        <f t="shared" ca="1" si="78"/>
        <v>-974.1</v>
      </c>
      <c r="DT21" s="32">
        <f t="shared" ca="1" si="79"/>
        <v>-664.29</v>
      </c>
      <c r="DU21" s="31">
        <f t="shared" ca="1" si="80"/>
        <v>-9591.4699999999993</v>
      </c>
      <c r="DV21" s="31">
        <f t="shared" ca="1" si="81"/>
        <v>-5888.65</v>
      </c>
      <c r="DW21" s="31">
        <f t="shared" ca="1" si="82"/>
        <v>-4975.6099999999997</v>
      </c>
      <c r="DX21" s="31">
        <f t="shared" ca="1" si="83"/>
        <v>-4924.76</v>
      </c>
      <c r="DY21" s="31">
        <f t="shared" ca="1" si="84"/>
        <v>-10374.11</v>
      </c>
      <c r="DZ21" s="31">
        <f t="shared" ca="1" si="85"/>
        <v>-14012.21</v>
      </c>
      <c r="EA21" s="31">
        <f t="shared" ca="1" si="86"/>
        <v>-20292.099999999999</v>
      </c>
      <c r="EB21" s="31">
        <f t="shared" ca="1" si="87"/>
        <v>-8075.73</v>
      </c>
      <c r="EC21" s="31">
        <f t="shared" ca="1" si="88"/>
        <v>-8277.9699999999993</v>
      </c>
      <c r="ED21" s="31">
        <f t="shared" ca="1" si="89"/>
        <v>-17545.02</v>
      </c>
      <c r="EE21" s="31">
        <f t="shared" ca="1" si="90"/>
        <v>-8577.67</v>
      </c>
      <c r="EF21" s="31">
        <f t="shared" ca="1" si="91"/>
        <v>-5784.04</v>
      </c>
      <c r="EG21" s="32">
        <f t="shared" ca="1" si="92"/>
        <v>-30211.18</v>
      </c>
      <c r="EH21" s="32">
        <f t="shared" ca="1" si="93"/>
        <v>-18664.699999999997</v>
      </c>
      <c r="EI21" s="32">
        <f t="shared" ca="1" si="94"/>
        <v>-15861.3</v>
      </c>
      <c r="EJ21" s="32">
        <f t="shared" ca="1" si="95"/>
        <v>-15805.11</v>
      </c>
      <c r="EK21" s="32">
        <f t="shared" ca="1" si="96"/>
        <v>-33524</v>
      </c>
      <c r="EL21" s="32">
        <f t="shared" ca="1" si="97"/>
        <v>-45622.880000000005</v>
      </c>
      <c r="EM21" s="32">
        <f t="shared" ca="1" si="98"/>
        <v>-66560.01999999999</v>
      </c>
      <c r="EN21" s="32">
        <f t="shared" ca="1" si="99"/>
        <v>-26695.199999999997</v>
      </c>
      <c r="EO21" s="32">
        <f t="shared" ca="1" si="100"/>
        <v>-27579.71</v>
      </c>
      <c r="EP21" s="32">
        <f t="shared" ca="1" si="101"/>
        <v>-58907.710000000006</v>
      </c>
      <c r="EQ21" s="32">
        <f t="shared" ca="1" si="102"/>
        <v>-29033.730000000003</v>
      </c>
      <c r="ER21" s="32">
        <f t="shared" ca="1" si="103"/>
        <v>-19734.100000000002</v>
      </c>
    </row>
    <row r="22" spans="1:148">
      <c r="A22" t="s">
        <v>421</v>
      </c>
      <c r="B22" s="1" t="s">
        <v>12</v>
      </c>
      <c r="C22" t="str">
        <f t="shared" ca="1" si="164"/>
        <v>BR3</v>
      </c>
      <c r="D22" t="str">
        <f t="shared" ca="1" si="2"/>
        <v>Battle River #3</v>
      </c>
      <c r="I22" s="51">
        <v>82362.032999999996</v>
      </c>
      <c r="J22" s="51">
        <v>93868.010899999994</v>
      </c>
      <c r="K22" s="51">
        <v>86243.024300000005</v>
      </c>
      <c r="L22" s="51">
        <v>95940.806299999997</v>
      </c>
      <c r="M22" s="51">
        <v>74948.934899999993</v>
      </c>
      <c r="N22" s="51">
        <v>91600.968399999998</v>
      </c>
      <c r="O22" s="51">
        <v>99346.953899999993</v>
      </c>
      <c r="P22" s="51">
        <v>105030.16009999999</v>
      </c>
      <c r="Q22" s="32"/>
      <c r="R22" s="32"/>
      <c r="S22" s="32"/>
      <c r="T22" s="32"/>
      <c r="U22" s="32">
        <v>4776950.3099999996</v>
      </c>
      <c r="V22" s="32">
        <v>6167645.3799999999</v>
      </c>
      <c r="W22" s="32">
        <v>10235038.15</v>
      </c>
      <c r="X22" s="32">
        <v>6356373.8300000001</v>
      </c>
      <c r="Y22" s="32">
        <v>7075318.9000000004</v>
      </c>
      <c r="Z22" s="32">
        <v>16931904.050000001</v>
      </c>
      <c r="AA22" s="32">
        <v>10634465.119999999</v>
      </c>
      <c r="AB22" s="32">
        <v>7400412.75</v>
      </c>
      <c r="AG22" s="2">
        <v>6.11</v>
      </c>
      <c r="AH22" s="2">
        <v>6.11</v>
      </c>
      <c r="AI22" s="2">
        <v>6.11</v>
      </c>
      <c r="AJ22" s="2">
        <v>6.11</v>
      </c>
      <c r="AK22" s="2">
        <v>6.11</v>
      </c>
      <c r="AL22" s="2">
        <v>6.11</v>
      </c>
      <c r="AM22" s="2">
        <v>6.11</v>
      </c>
      <c r="AN22" s="2">
        <v>6.11</v>
      </c>
      <c r="AO22" s="33"/>
      <c r="AP22" s="33"/>
      <c r="AQ22" s="33"/>
      <c r="AR22" s="33"/>
      <c r="AS22" s="33">
        <v>291871.65999999997</v>
      </c>
      <c r="AT22" s="33">
        <v>376843.13</v>
      </c>
      <c r="AU22" s="33">
        <v>625360.82999999996</v>
      </c>
      <c r="AV22" s="33">
        <v>388374.44</v>
      </c>
      <c r="AW22" s="33">
        <v>432301.98</v>
      </c>
      <c r="AX22" s="33">
        <v>1034539.34</v>
      </c>
      <c r="AY22" s="33">
        <v>649765.81999999995</v>
      </c>
      <c r="AZ22" s="33">
        <v>452165.22</v>
      </c>
      <c r="BA22" s="31">
        <f t="shared" si="44"/>
        <v>0</v>
      </c>
      <c r="BB22" s="31">
        <f t="shared" si="45"/>
        <v>0</v>
      </c>
      <c r="BC22" s="31">
        <f t="shared" si="46"/>
        <v>0</v>
      </c>
      <c r="BD22" s="31">
        <f t="shared" si="47"/>
        <v>0</v>
      </c>
      <c r="BE22" s="31">
        <f t="shared" si="48"/>
        <v>-3343.87</v>
      </c>
      <c r="BF22" s="31">
        <f t="shared" si="49"/>
        <v>-4317.3500000000004</v>
      </c>
      <c r="BG22" s="31">
        <f t="shared" si="50"/>
        <v>-79833.3</v>
      </c>
      <c r="BH22" s="31">
        <f t="shared" si="51"/>
        <v>-49579.72</v>
      </c>
      <c r="BI22" s="31">
        <f t="shared" si="52"/>
        <v>-55187.49</v>
      </c>
      <c r="BJ22" s="31">
        <f t="shared" si="53"/>
        <v>-104977.81</v>
      </c>
      <c r="BK22" s="31">
        <f t="shared" si="54"/>
        <v>-65933.679999999993</v>
      </c>
      <c r="BL22" s="31">
        <f t="shared" si="55"/>
        <v>-45882.559999999998</v>
      </c>
      <c r="BM22" s="6">
        <f t="shared" ca="1" si="151"/>
        <v>5.0099999999999999E-2</v>
      </c>
      <c r="BN22" s="6">
        <f t="shared" ca="1" si="151"/>
        <v>5.0099999999999999E-2</v>
      </c>
      <c r="BO22" s="6">
        <f t="shared" ca="1" si="151"/>
        <v>5.0099999999999999E-2</v>
      </c>
      <c r="BP22" s="6">
        <f t="shared" ca="1" si="151"/>
        <v>5.0099999999999999E-2</v>
      </c>
      <c r="BQ22" s="6">
        <f t="shared" ca="1" si="151"/>
        <v>5.0099999999999999E-2</v>
      </c>
      <c r="BR22" s="6">
        <f t="shared" ca="1" si="151"/>
        <v>5.0099999999999999E-2</v>
      </c>
      <c r="BS22" s="6">
        <f t="shared" ca="1" si="151"/>
        <v>5.0099999999999999E-2</v>
      </c>
      <c r="BT22" s="6">
        <f t="shared" ca="1" si="151"/>
        <v>5.0099999999999999E-2</v>
      </c>
      <c r="BU22" s="6">
        <f t="shared" ca="1" si="151"/>
        <v>5.0099999999999999E-2</v>
      </c>
      <c r="BV22" s="6">
        <f t="shared" ca="1" si="151"/>
        <v>5.0099999999999999E-2</v>
      </c>
      <c r="BW22" s="6">
        <f t="shared" ca="1" si="151"/>
        <v>5.0099999999999999E-2</v>
      </c>
      <c r="BX22" s="6">
        <f t="shared" ca="1" si="151"/>
        <v>5.0099999999999999E-2</v>
      </c>
      <c r="BY22" s="31">
        <f t="shared" ca="1" si="16"/>
        <v>0</v>
      </c>
      <c r="BZ22" s="31">
        <f t="shared" ca="1" si="17"/>
        <v>0</v>
      </c>
      <c r="CA22" s="31">
        <f t="shared" ca="1" si="18"/>
        <v>0</v>
      </c>
      <c r="CB22" s="31">
        <f t="shared" ca="1" si="19"/>
        <v>0</v>
      </c>
      <c r="CC22" s="31">
        <f t="shared" ca="1" si="20"/>
        <v>239325.21</v>
      </c>
      <c r="CD22" s="31">
        <f t="shared" ca="1" si="21"/>
        <v>308999.03000000003</v>
      </c>
      <c r="CE22" s="31">
        <f t="shared" ca="1" si="22"/>
        <v>512775.41</v>
      </c>
      <c r="CF22" s="31">
        <f t="shared" ca="1" si="23"/>
        <v>318454.33</v>
      </c>
      <c r="CG22" s="31">
        <f t="shared" ca="1" si="24"/>
        <v>354473.48</v>
      </c>
      <c r="CH22" s="31">
        <f t="shared" ca="1" si="25"/>
        <v>848288.39</v>
      </c>
      <c r="CI22" s="31">
        <f t="shared" ca="1" si="26"/>
        <v>532786.69999999995</v>
      </c>
      <c r="CJ22" s="31">
        <f t="shared" ca="1" si="27"/>
        <v>370760.68</v>
      </c>
      <c r="CK22" s="32">
        <f t="shared" ca="1" si="56"/>
        <v>0</v>
      </c>
      <c r="CL22" s="32">
        <f t="shared" ca="1" si="57"/>
        <v>0</v>
      </c>
      <c r="CM22" s="32">
        <f t="shared" ca="1" si="58"/>
        <v>0</v>
      </c>
      <c r="CN22" s="32">
        <f t="shared" ca="1" si="59"/>
        <v>0</v>
      </c>
      <c r="CO22" s="32">
        <f t="shared" ca="1" si="60"/>
        <v>14330.85</v>
      </c>
      <c r="CP22" s="32">
        <f t="shared" ca="1" si="61"/>
        <v>18502.939999999999</v>
      </c>
      <c r="CQ22" s="32">
        <f t="shared" ca="1" si="62"/>
        <v>30705.11</v>
      </c>
      <c r="CR22" s="32">
        <f t="shared" ca="1" si="63"/>
        <v>19069.12</v>
      </c>
      <c r="CS22" s="32">
        <f t="shared" ca="1" si="64"/>
        <v>21225.96</v>
      </c>
      <c r="CT22" s="32">
        <f t="shared" ca="1" si="65"/>
        <v>50795.71</v>
      </c>
      <c r="CU22" s="32">
        <f t="shared" ca="1" si="66"/>
        <v>31903.4</v>
      </c>
      <c r="CV22" s="32">
        <f t="shared" ca="1" si="67"/>
        <v>22201.24</v>
      </c>
      <c r="CW22" s="31">
        <f t="shared" ca="1" si="190"/>
        <v>0</v>
      </c>
      <c r="CX22" s="31">
        <f t="shared" ca="1" si="191"/>
        <v>0</v>
      </c>
      <c r="CY22" s="31">
        <f t="shared" ca="1" si="192"/>
        <v>0</v>
      </c>
      <c r="CZ22" s="31">
        <f t="shared" ca="1" si="193"/>
        <v>0</v>
      </c>
      <c r="DA22" s="31">
        <f t="shared" ca="1" si="194"/>
        <v>-34871.729999999974</v>
      </c>
      <c r="DB22" s="31">
        <f t="shared" ca="1" si="195"/>
        <v>-45023.809999999976</v>
      </c>
      <c r="DC22" s="31">
        <f t="shared" ca="1" si="196"/>
        <v>-2047.0099999999366</v>
      </c>
      <c r="DD22" s="31">
        <f t="shared" ca="1" si="197"/>
        <v>-1271.2699999999895</v>
      </c>
      <c r="DE22" s="31">
        <f t="shared" ca="1" si="198"/>
        <v>-1415.0499999999811</v>
      </c>
      <c r="DF22" s="31">
        <f t="shared" ca="1" si="199"/>
        <v>-30477.429999999993</v>
      </c>
      <c r="DG22" s="31">
        <f t="shared" ca="1" si="200"/>
        <v>-19142.039999999979</v>
      </c>
      <c r="DH22" s="31">
        <f t="shared" ca="1" si="201"/>
        <v>-13320.739999999991</v>
      </c>
      <c r="DI22" s="32">
        <f t="shared" ca="1" si="68"/>
        <v>0</v>
      </c>
      <c r="DJ22" s="32">
        <f t="shared" ca="1" si="69"/>
        <v>0</v>
      </c>
      <c r="DK22" s="32">
        <f t="shared" ca="1" si="70"/>
        <v>0</v>
      </c>
      <c r="DL22" s="32">
        <f t="shared" ca="1" si="71"/>
        <v>0</v>
      </c>
      <c r="DM22" s="32">
        <f t="shared" ca="1" si="72"/>
        <v>-1743.59</v>
      </c>
      <c r="DN22" s="32">
        <f t="shared" ca="1" si="73"/>
        <v>-2251.19</v>
      </c>
      <c r="DO22" s="32">
        <f t="shared" ca="1" si="74"/>
        <v>-102.35</v>
      </c>
      <c r="DP22" s="32">
        <f t="shared" ca="1" si="75"/>
        <v>-63.56</v>
      </c>
      <c r="DQ22" s="32">
        <f t="shared" ca="1" si="76"/>
        <v>-70.75</v>
      </c>
      <c r="DR22" s="32">
        <f t="shared" ca="1" si="77"/>
        <v>-1523.87</v>
      </c>
      <c r="DS22" s="32">
        <f t="shared" ca="1" si="78"/>
        <v>-957.1</v>
      </c>
      <c r="DT22" s="32">
        <f t="shared" ca="1" si="79"/>
        <v>-666.04</v>
      </c>
      <c r="DU22" s="31">
        <f t="shared" ca="1" si="80"/>
        <v>0</v>
      </c>
      <c r="DV22" s="31">
        <f t="shared" ca="1" si="81"/>
        <v>0</v>
      </c>
      <c r="DW22" s="31">
        <f t="shared" ca="1" si="82"/>
        <v>0</v>
      </c>
      <c r="DX22" s="31">
        <f t="shared" ca="1" si="83"/>
        <v>0</v>
      </c>
      <c r="DY22" s="31">
        <f t="shared" ca="1" si="84"/>
        <v>-16408.349999999999</v>
      </c>
      <c r="DZ22" s="31">
        <f t="shared" ca="1" si="85"/>
        <v>-20955.82</v>
      </c>
      <c r="EA22" s="31">
        <f t="shared" ca="1" si="86"/>
        <v>-942.66</v>
      </c>
      <c r="EB22" s="31">
        <f t="shared" ca="1" si="87"/>
        <v>-578.95000000000005</v>
      </c>
      <c r="EC22" s="31">
        <f t="shared" ca="1" si="88"/>
        <v>-637.22</v>
      </c>
      <c r="ED22" s="31">
        <f t="shared" ca="1" si="89"/>
        <v>-13574.15</v>
      </c>
      <c r="EE22" s="31">
        <f t="shared" ca="1" si="90"/>
        <v>-8428.01</v>
      </c>
      <c r="EF22" s="31">
        <f t="shared" ca="1" si="91"/>
        <v>-5799.27</v>
      </c>
      <c r="EG22" s="32">
        <f t="shared" ca="1" si="92"/>
        <v>0</v>
      </c>
      <c r="EH22" s="32">
        <f t="shared" ca="1" si="93"/>
        <v>0</v>
      </c>
      <c r="EI22" s="32">
        <f t="shared" ca="1" si="94"/>
        <v>0</v>
      </c>
      <c r="EJ22" s="32">
        <f t="shared" ca="1" si="95"/>
        <v>0</v>
      </c>
      <c r="EK22" s="32">
        <f t="shared" ca="1" si="96"/>
        <v>-53023.669999999969</v>
      </c>
      <c r="EL22" s="32">
        <f t="shared" ca="1" si="97"/>
        <v>-68230.819999999978</v>
      </c>
      <c r="EM22" s="32">
        <f t="shared" ca="1" si="98"/>
        <v>-3092.0199999999363</v>
      </c>
      <c r="EN22" s="32">
        <f t="shared" ca="1" si="99"/>
        <v>-1913.7799999999895</v>
      </c>
      <c r="EO22" s="32">
        <f t="shared" ca="1" si="100"/>
        <v>-2123.0199999999813</v>
      </c>
      <c r="EP22" s="32">
        <f t="shared" ca="1" si="101"/>
        <v>-45575.44999999999</v>
      </c>
      <c r="EQ22" s="32">
        <f t="shared" ca="1" si="102"/>
        <v>-28527.14999999998</v>
      </c>
      <c r="ER22" s="32">
        <f t="shared" ca="1" si="103"/>
        <v>-19786.049999999992</v>
      </c>
    </row>
    <row r="23" spans="1:148">
      <c r="A23" t="s">
        <v>442</v>
      </c>
      <c r="B23" s="1" t="s">
        <v>12</v>
      </c>
      <c r="C23" t="str">
        <f t="shared" ca="1" si="164"/>
        <v>BR3</v>
      </c>
      <c r="D23" t="str">
        <f t="shared" ca="1" si="2"/>
        <v>Battle River #3</v>
      </c>
      <c r="E23" s="51">
        <v>104191.719</v>
      </c>
      <c r="F23" s="51">
        <v>91536.185800000007</v>
      </c>
      <c r="G23" s="51">
        <v>97742.0144</v>
      </c>
      <c r="H23" s="51">
        <v>93975.926600000006</v>
      </c>
      <c r="Q23" s="32">
        <v>7784521.1500000004</v>
      </c>
      <c r="R23" s="32">
        <v>5093065.91</v>
      </c>
      <c r="S23" s="32">
        <v>4456665.3</v>
      </c>
      <c r="T23" s="32">
        <v>4238264.28</v>
      </c>
      <c r="U23" s="32"/>
      <c r="V23" s="32"/>
      <c r="W23" s="32"/>
      <c r="X23" s="32"/>
      <c r="Y23" s="32"/>
      <c r="Z23" s="32"/>
      <c r="AA23" s="32"/>
      <c r="AB23" s="32"/>
      <c r="AC23" s="2">
        <v>6.11</v>
      </c>
      <c r="AD23" s="2">
        <v>6.11</v>
      </c>
      <c r="AE23" s="2">
        <v>6.11</v>
      </c>
      <c r="AF23" s="2">
        <v>6.11</v>
      </c>
      <c r="AO23" s="33">
        <v>475634.24</v>
      </c>
      <c r="AP23" s="33">
        <v>311186.33</v>
      </c>
      <c r="AQ23" s="33">
        <v>272302.25</v>
      </c>
      <c r="AR23" s="33">
        <v>258957.95</v>
      </c>
      <c r="AS23" s="33"/>
      <c r="AT23" s="33"/>
      <c r="AU23" s="33"/>
      <c r="AV23" s="33"/>
      <c r="AW23" s="33"/>
      <c r="AX23" s="33"/>
      <c r="AY23" s="33"/>
      <c r="AZ23" s="33"/>
      <c r="BA23" s="31">
        <f t="shared" si="44"/>
        <v>0</v>
      </c>
      <c r="BB23" s="31">
        <f t="shared" si="45"/>
        <v>0</v>
      </c>
      <c r="BC23" s="31">
        <f t="shared" si="46"/>
        <v>0</v>
      </c>
      <c r="BD23" s="31">
        <f t="shared" si="47"/>
        <v>-2966.78</v>
      </c>
      <c r="BE23" s="31">
        <f t="shared" si="48"/>
        <v>0</v>
      </c>
      <c r="BF23" s="31">
        <f t="shared" si="49"/>
        <v>0</v>
      </c>
      <c r="BG23" s="31">
        <f t="shared" si="50"/>
        <v>0</v>
      </c>
      <c r="BH23" s="31">
        <f t="shared" si="51"/>
        <v>0</v>
      </c>
      <c r="BI23" s="31">
        <f t="shared" si="52"/>
        <v>0</v>
      </c>
      <c r="BJ23" s="31">
        <f t="shared" si="53"/>
        <v>0</v>
      </c>
      <c r="BK23" s="31">
        <f t="shared" si="54"/>
        <v>0</v>
      </c>
      <c r="BL23" s="31">
        <f t="shared" si="55"/>
        <v>0</v>
      </c>
      <c r="BM23" s="6">
        <f t="shared" ca="1" si="151"/>
        <v>5.0099999999999999E-2</v>
      </c>
      <c r="BN23" s="6">
        <f t="shared" ca="1" si="151"/>
        <v>5.0099999999999999E-2</v>
      </c>
      <c r="BO23" s="6">
        <f t="shared" ca="1" si="151"/>
        <v>5.0099999999999999E-2</v>
      </c>
      <c r="BP23" s="6">
        <f t="shared" ca="1" si="151"/>
        <v>5.0099999999999999E-2</v>
      </c>
      <c r="BQ23" s="6">
        <f t="shared" ca="1" si="151"/>
        <v>5.0099999999999999E-2</v>
      </c>
      <c r="BR23" s="6">
        <f t="shared" ca="1" si="151"/>
        <v>5.0099999999999999E-2</v>
      </c>
      <c r="BS23" s="6">
        <f t="shared" ca="1" si="151"/>
        <v>5.0099999999999999E-2</v>
      </c>
      <c r="BT23" s="6">
        <f t="shared" ca="1" si="151"/>
        <v>5.0099999999999999E-2</v>
      </c>
      <c r="BU23" s="6">
        <f t="shared" ca="1" si="151"/>
        <v>5.0099999999999999E-2</v>
      </c>
      <c r="BV23" s="6">
        <f t="shared" ca="1" si="151"/>
        <v>5.0099999999999999E-2</v>
      </c>
      <c r="BW23" s="6">
        <f t="shared" ca="1" si="151"/>
        <v>5.0099999999999999E-2</v>
      </c>
      <c r="BX23" s="6">
        <f t="shared" ca="1" si="151"/>
        <v>5.0099999999999999E-2</v>
      </c>
      <c r="BY23" s="31">
        <f t="shared" ca="1" si="16"/>
        <v>390004.51</v>
      </c>
      <c r="BZ23" s="31">
        <f t="shared" ca="1" si="17"/>
        <v>255162.6</v>
      </c>
      <c r="CA23" s="31">
        <f t="shared" ca="1" si="18"/>
        <v>223278.93</v>
      </c>
      <c r="CB23" s="31">
        <f t="shared" ca="1" si="19"/>
        <v>212337.04</v>
      </c>
      <c r="CC23" s="31">
        <f t="shared" ca="1" si="20"/>
        <v>0</v>
      </c>
      <c r="CD23" s="31">
        <f t="shared" ca="1" si="21"/>
        <v>0</v>
      </c>
      <c r="CE23" s="31">
        <f t="shared" ca="1" si="22"/>
        <v>0</v>
      </c>
      <c r="CF23" s="31">
        <f t="shared" ca="1" si="23"/>
        <v>0</v>
      </c>
      <c r="CG23" s="31">
        <f t="shared" ca="1" si="24"/>
        <v>0</v>
      </c>
      <c r="CH23" s="31">
        <f t="shared" ca="1" si="25"/>
        <v>0</v>
      </c>
      <c r="CI23" s="31">
        <f t="shared" ca="1" si="26"/>
        <v>0</v>
      </c>
      <c r="CJ23" s="31">
        <f t="shared" ca="1" si="27"/>
        <v>0</v>
      </c>
      <c r="CK23" s="32">
        <f t="shared" ca="1" si="56"/>
        <v>23353.56</v>
      </c>
      <c r="CL23" s="32">
        <f t="shared" ca="1" si="57"/>
        <v>15279.2</v>
      </c>
      <c r="CM23" s="32">
        <f t="shared" ca="1" si="58"/>
        <v>13370</v>
      </c>
      <c r="CN23" s="32">
        <f t="shared" ca="1" si="59"/>
        <v>12714.79</v>
      </c>
      <c r="CO23" s="32">
        <f t="shared" ca="1" si="60"/>
        <v>0</v>
      </c>
      <c r="CP23" s="32">
        <f t="shared" ca="1" si="61"/>
        <v>0</v>
      </c>
      <c r="CQ23" s="32">
        <f t="shared" ca="1" si="62"/>
        <v>0</v>
      </c>
      <c r="CR23" s="32">
        <f t="shared" ca="1" si="63"/>
        <v>0</v>
      </c>
      <c r="CS23" s="32">
        <f t="shared" ca="1" si="64"/>
        <v>0</v>
      </c>
      <c r="CT23" s="32">
        <f t="shared" ca="1" si="65"/>
        <v>0</v>
      </c>
      <c r="CU23" s="32">
        <f t="shared" ca="1" si="66"/>
        <v>0</v>
      </c>
      <c r="CV23" s="32">
        <f t="shared" ca="1" si="67"/>
        <v>0</v>
      </c>
      <c r="CW23" s="31">
        <f t="shared" ca="1" si="190"/>
        <v>-62276.169999999984</v>
      </c>
      <c r="CX23" s="31">
        <f t="shared" ca="1" si="191"/>
        <v>-40744.530000000028</v>
      </c>
      <c r="CY23" s="31">
        <f t="shared" ca="1" si="192"/>
        <v>-35653.320000000007</v>
      </c>
      <c r="CZ23" s="31">
        <f t="shared" ca="1" si="193"/>
        <v>-30939.339999999997</v>
      </c>
      <c r="DA23" s="31">
        <f t="shared" ca="1" si="194"/>
        <v>0</v>
      </c>
      <c r="DB23" s="31">
        <f t="shared" ca="1" si="195"/>
        <v>0</v>
      </c>
      <c r="DC23" s="31">
        <f t="shared" ca="1" si="196"/>
        <v>0</v>
      </c>
      <c r="DD23" s="31">
        <f t="shared" ca="1" si="197"/>
        <v>0</v>
      </c>
      <c r="DE23" s="31">
        <f t="shared" ca="1" si="198"/>
        <v>0</v>
      </c>
      <c r="DF23" s="31">
        <f t="shared" ca="1" si="199"/>
        <v>0</v>
      </c>
      <c r="DG23" s="31">
        <f t="shared" ca="1" si="200"/>
        <v>0</v>
      </c>
      <c r="DH23" s="31">
        <f t="shared" ca="1" si="201"/>
        <v>0</v>
      </c>
      <c r="DI23" s="32">
        <f t="shared" ca="1" si="68"/>
        <v>-3113.81</v>
      </c>
      <c r="DJ23" s="32">
        <f t="shared" ca="1" si="69"/>
        <v>-2037.23</v>
      </c>
      <c r="DK23" s="32">
        <f t="shared" ca="1" si="70"/>
        <v>-1782.67</v>
      </c>
      <c r="DL23" s="32">
        <f t="shared" ca="1" si="71"/>
        <v>-1546.97</v>
      </c>
      <c r="DM23" s="32">
        <f t="shared" ca="1" si="72"/>
        <v>0</v>
      </c>
      <c r="DN23" s="32">
        <f t="shared" ca="1" si="73"/>
        <v>0</v>
      </c>
      <c r="DO23" s="32">
        <f t="shared" ca="1" si="74"/>
        <v>0</v>
      </c>
      <c r="DP23" s="32">
        <f t="shared" ca="1" si="75"/>
        <v>0</v>
      </c>
      <c r="DQ23" s="32">
        <f t="shared" ca="1" si="76"/>
        <v>0</v>
      </c>
      <c r="DR23" s="32">
        <f t="shared" ca="1" si="77"/>
        <v>0</v>
      </c>
      <c r="DS23" s="32">
        <f t="shared" ca="1" si="78"/>
        <v>0</v>
      </c>
      <c r="DT23" s="32">
        <f t="shared" ca="1" si="79"/>
        <v>0</v>
      </c>
      <c r="DU23" s="31">
        <f t="shared" ca="1" si="80"/>
        <v>-30416.799999999999</v>
      </c>
      <c r="DV23" s="31">
        <f t="shared" ca="1" si="81"/>
        <v>-19718.689999999999</v>
      </c>
      <c r="DW23" s="31">
        <f t="shared" ca="1" si="82"/>
        <v>-17111.16</v>
      </c>
      <c r="DX23" s="31">
        <f t="shared" ca="1" si="83"/>
        <v>-14704.25</v>
      </c>
      <c r="DY23" s="31">
        <f t="shared" ca="1" si="84"/>
        <v>0</v>
      </c>
      <c r="DZ23" s="31">
        <f t="shared" ca="1" si="85"/>
        <v>0</v>
      </c>
      <c r="EA23" s="31">
        <f t="shared" ca="1" si="86"/>
        <v>0</v>
      </c>
      <c r="EB23" s="31">
        <f t="shared" ca="1" si="87"/>
        <v>0</v>
      </c>
      <c r="EC23" s="31">
        <f t="shared" ca="1" si="88"/>
        <v>0</v>
      </c>
      <c r="ED23" s="31">
        <f t="shared" ca="1" si="89"/>
        <v>0</v>
      </c>
      <c r="EE23" s="31">
        <f t="shared" ca="1" si="90"/>
        <v>0</v>
      </c>
      <c r="EF23" s="31">
        <f t="shared" ca="1" si="91"/>
        <v>0</v>
      </c>
      <c r="EG23" s="32">
        <f t="shared" ca="1" si="92"/>
        <v>-95806.779999999984</v>
      </c>
      <c r="EH23" s="32">
        <f t="shared" ca="1" si="93"/>
        <v>-62500.450000000026</v>
      </c>
      <c r="EI23" s="32">
        <f t="shared" ca="1" si="94"/>
        <v>-54547.150000000009</v>
      </c>
      <c r="EJ23" s="32">
        <f t="shared" ca="1" si="95"/>
        <v>-47190.559999999998</v>
      </c>
      <c r="EK23" s="32">
        <f t="shared" ca="1" si="96"/>
        <v>0</v>
      </c>
      <c r="EL23" s="32">
        <f t="shared" ca="1" si="97"/>
        <v>0</v>
      </c>
      <c r="EM23" s="32">
        <f t="shared" ca="1" si="98"/>
        <v>0</v>
      </c>
      <c r="EN23" s="32">
        <f t="shared" ca="1" si="99"/>
        <v>0</v>
      </c>
      <c r="EO23" s="32">
        <f t="shared" ca="1" si="100"/>
        <v>0</v>
      </c>
      <c r="EP23" s="32">
        <f t="shared" ca="1" si="101"/>
        <v>0</v>
      </c>
      <c r="EQ23" s="32">
        <f t="shared" ca="1" si="102"/>
        <v>0</v>
      </c>
      <c r="ER23" s="32">
        <f t="shared" ca="1" si="103"/>
        <v>0</v>
      </c>
    </row>
    <row r="24" spans="1:148">
      <c r="A24" t="s">
        <v>421</v>
      </c>
      <c r="B24" s="1" t="s">
        <v>13</v>
      </c>
      <c r="C24" t="str">
        <f t="shared" ca="1" si="164"/>
        <v>BR4</v>
      </c>
      <c r="D24" t="str">
        <f t="shared" ca="1" si="2"/>
        <v>Battle River #4</v>
      </c>
      <c r="I24" s="51">
        <v>96673.278600000005</v>
      </c>
      <c r="J24" s="51">
        <v>99740.952300000004</v>
      </c>
      <c r="K24" s="51">
        <v>87778.516399999993</v>
      </c>
      <c r="L24" s="51">
        <v>102212.0546</v>
      </c>
      <c r="M24" s="51">
        <v>95805.140799999994</v>
      </c>
      <c r="N24" s="51">
        <v>69963.041100000002</v>
      </c>
      <c r="O24" s="51">
        <v>69697.706600000005</v>
      </c>
      <c r="P24" s="51">
        <v>114203.40949999999</v>
      </c>
      <c r="Q24" s="32"/>
      <c r="R24" s="32"/>
      <c r="S24" s="32"/>
      <c r="T24" s="32"/>
      <c r="U24" s="32">
        <v>4799623.72</v>
      </c>
      <c r="V24" s="32">
        <v>6226248.8899999997</v>
      </c>
      <c r="W24" s="32">
        <v>10897908.210000001</v>
      </c>
      <c r="X24" s="32">
        <v>6835701.6299999999</v>
      </c>
      <c r="Y24" s="32">
        <v>8172410.8099999996</v>
      </c>
      <c r="Z24" s="32">
        <v>14610440.289999999</v>
      </c>
      <c r="AA24" s="32">
        <v>7741744.25</v>
      </c>
      <c r="AB24" s="32">
        <v>8017743.5199999996</v>
      </c>
      <c r="AG24" s="2">
        <v>6.11</v>
      </c>
      <c r="AH24" s="2">
        <v>6.11</v>
      </c>
      <c r="AI24" s="2">
        <v>6.11</v>
      </c>
      <c r="AJ24" s="2">
        <v>6.11</v>
      </c>
      <c r="AK24" s="2">
        <v>6.11</v>
      </c>
      <c r="AL24" s="2">
        <v>6.11</v>
      </c>
      <c r="AM24" s="2">
        <v>6.11</v>
      </c>
      <c r="AN24" s="2">
        <v>6.11</v>
      </c>
      <c r="AO24" s="33"/>
      <c r="AP24" s="33"/>
      <c r="AQ24" s="33"/>
      <c r="AR24" s="33"/>
      <c r="AS24" s="33">
        <v>293257.01</v>
      </c>
      <c r="AT24" s="33">
        <v>380423.81</v>
      </c>
      <c r="AU24" s="33">
        <v>665862.18999999994</v>
      </c>
      <c r="AV24" s="33">
        <v>417661.37</v>
      </c>
      <c r="AW24" s="33">
        <v>499334.3</v>
      </c>
      <c r="AX24" s="33">
        <v>892697.9</v>
      </c>
      <c r="AY24" s="33">
        <v>473020.57</v>
      </c>
      <c r="AZ24" s="33">
        <v>489884.13</v>
      </c>
      <c r="BA24" s="31">
        <f t="shared" si="44"/>
        <v>0</v>
      </c>
      <c r="BB24" s="31">
        <f t="shared" si="45"/>
        <v>0</v>
      </c>
      <c r="BC24" s="31">
        <f t="shared" si="46"/>
        <v>0</v>
      </c>
      <c r="BD24" s="31">
        <f t="shared" si="47"/>
        <v>0</v>
      </c>
      <c r="BE24" s="31">
        <f t="shared" si="48"/>
        <v>-3359.74</v>
      </c>
      <c r="BF24" s="31">
        <f t="shared" si="49"/>
        <v>-4358.37</v>
      </c>
      <c r="BG24" s="31">
        <f t="shared" si="50"/>
        <v>-85003.68</v>
      </c>
      <c r="BH24" s="31">
        <f t="shared" si="51"/>
        <v>-53318.47</v>
      </c>
      <c r="BI24" s="31">
        <f t="shared" si="52"/>
        <v>-63744.800000000003</v>
      </c>
      <c r="BJ24" s="31">
        <f t="shared" si="53"/>
        <v>-90584.73</v>
      </c>
      <c r="BK24" s="31">
        <f t="shared" si="54"/>
        <v>-47998.81</v>
      </c>
      <c r="BL24" s="31">
        <f t="shared" si="55"/>
        <v>-49710.01</v>
      </c>
      <c r="BM24" s="6">
        <f t="shared" ca="1" si="151"/>
        <v>5.3999999999999999E-2</v>
      </c>
      <c r="BN24" s="6">
        <f t="shared" ca="1" si="151"/>
        <v>5.3999999999999999E-2</v>
      </c>
      <c r="BO24" s="6">
        <f t="shared" ca="1" si="151"/>
        <v>5.3999999999999999E-2</v>
      </c>
      <c r="BP24" s="6">
        <f t="shared" ca="1" si="151"/>
        <v>5.3999999999999999E-2</v>
      </c>
      <c r="BQ24" s="6">
        <f t="shared" ca="1" si="151"/>
        <v>5.3999999999999999E-2</v>
      </c>
      <c r="BR24" s="6">
        <f t="shared" ca="1" si="151"/>
        <v>5.3999999999999999E-2</v>
      </c>
      <c r="BS24" s="6">
        <f t="shared" ca="1" si="151"/>
        <v>5.3999999999999999E-2</v>
      </c>
      <c r="BT24" s="6">
        <f t="shared" ca="1" si="151"/>
        <v>5.3999999999999999E-2</v>
      </c>
      <c r="BU24" s="6">
        <f t="shared" ca="1" si="151"/>
        <v>5.3999999999999999E-2</v>
      </c>
      <c r="BV24" s="6">
        <f t="shared" ca="1" si="151"/>
        <v>5.3999999999999999E-2</v>
      </c>
      <c r="BW24" s="6">
        <f t="shared" ca="1" si="151"/>
        <v>5.3999999999999999E-2</v>
      </c>
      <c r="BX24" s="6">
        <f t="shared" ca="1" si="151"/>
        <v>5.3999999999999999E-2</v>
      </c>
      <c r="BY24" s="31">
        <f t="shared" ca="1" si="16"/>
        <v>0</v>
      </c>
      <c r="BZ24" s="31">
        <f t="shared" ca="1" si="17"/>
        <v>0</v>
      </c>
      <c r="CA24" s="31">
        <f t="shared" ca="1" si="18"/>
        <v>0</v>
      </c>
      <c r="CB24" s="31">
        <f t="shared" ca="1" si="19"/>
        <v>0</v>
      </c>
      <c r="CC24" s="31">
        <f t="shared" ca="1" si="20"/>
        <v>259179.68</v>
      </c>
      <c r="CD24" s="31">
        <f t="shared" ca="1" si="21"/>
        <v>336217.44</v>
      </c>
      <c r="CE24" s="31">
        <f t="shared" ca="1" si="22"/>
        <v>588487.04</v>
      </c>
      <c r="CF24" s="31">
        <f t="shared" ca="1" si="23"/>
        <v>369127.89</v>
      </c>
      <c r="CG24" s="31">
        <f t="shared" ca="1" si="24"/>
        <v>441310.18</v>
      </c>
      <c r="CH24" s="31">
        <f t="shared" ca="1" si="25"/>
        <v>788963.78</v>
      </c>
      <c r="CI24" s="31">
        <f t="shared" ca="1" si="26"/>
        <v>418054.19</v>
      </c>
      <c r="CJ24" s="31">
        <f t="shared" ca="1" si="27"/>
        <v>432958.15</v>
      </c>
      <c r="CK24" s="32">
        <f t="shared" ca="1" si="56"/>
        <v>0</v>
      </c>
      <c r="CL24" s="32">
        <f t="shared" ca="1" si="57"/>
        <v>0</v>
      </c>
      <c r="CM24" s="32">
        <f t="shared" ca="1" si="58"/>
        <v>0</v>
      </c>
      <c r="CN24" s="32">
        <f t="shared" ca="1" si="59"/>
        <v>0</v>
      </c>
      <c r="CO24" s="32">
        <f t="shared" ca="1" si="60"/>
        <v>14398.87</v>
      </c>
      <c r="CP24" s="32">
        <f t="shared" ca="1" si="61"/>
        <v>18678.75</v>
      </c>
      <c r="CQ24" s="32">
        <f t="shared" ca="1" si="62"/>
        <v>32693.72</v>
      </c>
      <c r="CR24" s="32">
        <f t="shared" ca="1" si="63"/>
        <v>20507.099999999999</v>
      </c>
      <c r="CS24" s="32">
        <f t="shared" ca="1" si="64"/>
        <v>24517.23</v>
      </c>
      <c r="CT24" s="32">
        <f t="shared" ca="1" si="65"/>
        <v>43831.32</v>
      </c>
      <c r="CU24" s="32">
        <f t="shared" ca="1" si="66"/>
        <v>23225.23</v>
      </c>
      <c r="CV24" s="32">
        <f t="shared" ca="1" si="67"/>
        <v>24053.23</v>
      </c>
      <c r="CW24" s="31">
        <f t="shared" ca="1" si="190"/>
        <v>0</v>
      </c>
      <c r="CX24" s="31">
        <f t="shared" ca="1" si="191"/>
        <v>0</v>
      </c>
      <c r="CY24" s="31">
        <f t="shared" ca="1" si="192"/>
        <v>0</v>
      </c>
      <c r="CZ24" s="31">
        <f t="shared" ca="1" si="193"/>
        <v>0</v>
      </c>
      <c r="DA24" s="31">
        <f t="shared" ca="1" si="194"/>
        <v>-16318.720000000021</v>
      </c>
      <c r="DB24" s="31">
        <f t="shared" ca="1" si="195"/>
        <v>-21169.249999999996</v>
      </c>
      <c r="DC24" s="31">
        <f t="shared" ca="1" si="196"/>
        <v>40322.250000000058</v>
      </c>
      <c r="DD24" s="31">
        <f t="shared" ca="1" si="197"/>
        <v>25292.089999999997</v>
      </c>
      <c r="DE24" s="31">
        <f t="shared" ca="1" si="198"/>
        <v>30237.909999999989</v>
      </c>
      <c r="DF24" s="31">
        <f t="shared" ca="1" si="199"/>
        <v>30681.929999999949</v>
      </c>
      <c r="DG24" s="31">
        <f t="shared" ca="1" si="200"/>
        <v>16257.659999999974</v>
      </c>
      <c r="DH24" s="31">
        <f t="shared" ca="1" si="201"/>
        <v>16837.260000000002</v>
      </c>
      <c r="DI24" s="32">
        <f t="shared" ca="1" si="68"/>
        <v>0</v>
      </c>
      <c r="DJ24" s="32">
        <f t="shared" ca="1" si="69"/>
        <v>0</v>
      </c>
      <c r="DK24" s="32">
        <f t="shared" ca="1" si="70"/>
        <v>0</v>
      </c>
      <c r="DL24" s="32">
        <f t="shared" ca="1" si="71"/>
        <v>0</v>
      </c>
      <c r="DM24" s="32">
        <f t="shared" ca="1" si="72"/>
        <v>-815.94</v>
      </c>
      <c r="DN24" s="32">
        <f t="shared" ca="1" si="73"/>
        <v>-1058.46</v>
      </c>
      <c r="DO24" s="32">
        <f t="shared" ca="1" si="74"/>
        <v>2016.11</v>
      </c>
      <c r="DP24" s="32">
        <f t="shared" ca="1" si="75"/>
        <v>1264.5999999999999</v>
      </c>
      <c r="DQ24" s="32">
        <f t="shared" ca="1" si="76"/>
        <v>1511.9</v>
      </c>
      <c r="DR24" s="32">
        <f t="shared" ca="1" si="77"/>
        <v>1534.1</v>
      </c>
      <c r="DS24" s="32">
        <f t="shared" ca="1" si="78"/>
        <v>812.88</v>
      </c>
      <c r="DT24" s="32">
        <f t="shared" ca="1" si="79"/>
        <v>841.86</v>
      </c>
      <c r="DU24" s="31">
        <f t="shared" ca="1" si="80"/>
        <v>0</v>
      </c>
      <c r="DV24" s="31">
        <f t="shared" ca="1" si="81"/>
        <v>0</v>
      </c>
      <c r="DW24" s="31">
        <f t="shared" ca="1" si="82"/>
        <v>0</v>
      </c>
      <c r="DX24" s="31">
        <f t="shared" ca="1" si="83"/>
        <v>0</v>
      </c>
      <c r="DY24" s="31">
        <f t="shared" ca="1" si="84"/>
        <v>-7678.52</v>
      </c>
      <c r="DZ24" s="31">
        <f t="shared" ca="1" si="85"/>
        <v>-9852.99</v>
      </c>
      <c r="EA24" s="31">
        <f t="shared" ca="1" si="86"/>
        <v>18568.68</v>
      </c>
      <c r="EB24" s="31">
        <f t="shared" ca="1" si="87"/>
        <v>11518.3</v>
      </c>
      <c r="EC24" s="31">
        <f t="shared" ca="1" si="88"/>
        <v>13616.59</v>
      </c>
      <c r="ED24" s="31">
        <f t="shared" ca="1" si="89"/>
        <v>13665.23</v>
      </c>
      <c r="EE24" s="31">
        <f t="shared" ca="1" si="90"/>
        <v>7158.05</v>
      </c>
      <c r="EF24" s="31">
        <f t="shared" ca="1" si="91"/>
        <v>7330.21</v>
      </c>
      <c r="EG24" s="32">
        <f t="shared" ca="1" si="92"/>
        <v>0</v>
      </c>
      <c r="EH24" s="32">
        <f t="shared" ca="1" si="93"/>
        <v>0</v>
      </c>
      <c r="EI24" s="32">
        <f t="shared" ca="1" si="94"/>
        <v>0</v>
      </c>
      <c r="EJ24" s="32">
        <f t="shared" ca="1" si="95"/>
        <v>0</v>
      </c>
      <c r="EK24" s="32">
        <f t="shared" ca="1" si="96"/>
        <v>-24813.180000000022</v>
      </c>
      <c r="EL24" s="32">
        <f t="shared" ca="1" si="97"/>
        <v>-32080.699999999997</v>
      </c>
      <c r="EM24" s="32">
        <f t="shared" ca="1" si="98"/>
        <v>60907.040000000059</v>
      </c>
      <c r="EN24" s="32">
        <f t="shared" ca="1" si="99"/>
        <v>38074.989999999991</v>
      </c>
      <c r="EO24" s="32">
        <f t="shared" ca="1" si="100"/>
        <v>45366.399999999994</v>
      </c>
      <c r="EP24" s="32">
        <f t="shared" ca="1" si="101"/>
        <v>45881.259999999951</v>
      </c>
      <c r="EQ24" s="32">
        <f t="shared" ca="1" si="102"/>
        <v>24228.589999999975</v>
      </c>
      <c r="ER24" s="32">
        <f t="shared" ca="1" si="103"/>
        <v>25009.33</v>
      </c>
    </row>
    <row r="25" spans="1:148">
      <c r="A25" t="s">
        <v>442</v>
      </c>
      <c r="B25" s="1" t="s">
        <v>13</v>
      </c>
      <c r="C25" t="str">
        <f t="shared" ca="1" si="164"/>
        <v>BR4</v>
      </c>
      <c r="D25" t="str">
        <f t="shared" ca="1" si="2"/>
        <v>Battle River #4</v>
      </c>
      <c r="E25" s="51">
        <v>105810.6811</v>
      </c>
      <c r="F25" s="51">
        <v>99693.941200000001</v>
      </c>
      <c r="G25" s="51">
        <v>104264.39720000001</v>
      </c>
      <c r="H25" s="51">
        <v>98618.287800000006</v>
      </c>
      <c r="Q25" s="32">
        <v>7957076.3099999996</v>
      </c>
      <c r="R25" s="32">
        <v>5507928.8899999997</v>
      </c>
      <c r="S25" s="32">
        <v>4693507.87</v>
      </c>
      <c r="T25" s="32">
        <v>4510626.9400000004</v>
      </c>
      <c r="U25" s="32"/>
      <c r="V25" s="32"/>
      <c r="W25" s="32"/>
      <c r="X25" s="32"/>
      <c r="Y25" s="32"/>
      <c r="Z25" s="32"/>
      <c r="AA25" s="32"/>
      <c r="AB25" s="32"/>
      <c r="AC25" s="2">
        <v>6.11</v>
      </c>
      <c r="AD25" s="2">
        <v>6.11</v>
      </c>
      <c r="AE25" s="2">
        <v>6.11</v>
      </c>
      <c r="AF25" s="2">
        <v>6.11</v>
      </c>
      <c r="AO25" s="33">
        <v>486177.36</v>
      </c>
      <c r="AP25" s="33">
        <v>336534.45</v>
      </c>
      <c r="AQ25" s="33">
        <v>286773.33</v>
      </c>
      <c r="AR25" s="33">
        <v>275599.31</v>
      </c>
      <c r="AS25" s="33"/>
      <c r="AT25" s="33"/>
      <c r="AU25" s="33"/>
      <c r="AV25" s="33"/>
      <c r="AW25" s="33"/>
      <c r="AX25" s="33"/>
      <c r="AY25" s="33"/>
      <c r="AZ25" s="33"/>
      <c r="BA25" s="31">
        <f t="shared" si="44"/>
        <v>0</v>
      </c>
      <c r="BB25" s="31">
        <f t="shared" si="45"/>
        <v>0</v>
      </c>
      <c r="BC25" s="31">
        <f t="shared" si="46"/>
        <v>0</v>
      </c>
      <c r="BD25" s="31">
        <f t="shared" si="47"/>
        <v>-3157.44</v>
      </c>
      <c r="BE25" s="31">
        <f t="shared" si="48"/>
        <v>0</v>
      </c>
      <c r="BF25" s="31">
        <f t="shared" si="49"/>
        <v>0</v>
      </c>
      <c r="BG25" s="31">
        <f t="shared" si="50"/>
        <v>0</v>
      </c>
      <c r="BH25" s="31">
        <f t="shared" si="51"/>
        <v>0</v>
      </c>
      <c r="BI25" s="31">
        <f t="shared" si="52"/>
        <v>0</v>
      </c>
      <c r="BJ25" s="31">
        <f t="shared" si="53"/>
        <v>0</v>
      </c>
      <c r="BK25" s="31">
        <f t="shared" si="54"/>
        <v>0</v>
      </c>
      <c r="BL25" s="31">
        <f t="shared" si="55"/>
        <v>0</v>
      </c>
      <c r="BM25" s="6">
        <f t="shared" ca="1" si="151"/>
        <v>5.3999999999999999E-2</v>
      </c>
      <c r="BN25" s="6">
        <f t="shared" ca="1" si="151"/>
        <v>5.3999999999999999E-2</v>
      </c>
      <c r="BO25" s="6">
        <f t="shared" ca="1" si="151"/>
        <v>5.3999999999999999E-2</v>
      </c>
      <c r="BP25" s="6">
        <f t="shared" ca="1" si="151"/>
        <v>5.3999999999999999E-2</v>
      </c>
      <c r="BQ25" s="6">
        <f t="shared" ca="1" si="151"/>
        <v>5.3999999999999999E-2</v>
      </c>
      <c r="BR25" s="6">
        <f t="shared" ca="1" si="151"/>
        <v>5.3999999999999999E-2</v>
      </c>
      <c r="BS25" s="6">
        <f t="shared" ca="1" si="151"/>
        <v>5.3999999999999999E-2</v>
      </c>
      <c r="BT25" s="6">
        <f t="shared" ca="1" si="151"/>
        <v>5.3999999999999999E-2</v>
      </c>
      <c r="BU25" s="6">
        <f t="shared" ca="1" si="151"/>
        <v>5.3999999999999999E-2</v>
      </c>
      <c r="BV25" s="6">
        <f t="shared" ca="1" si="151"/>
        <v>5.3999999999999999E-2</v>
      </c>
      <c r="BW25" s="6">
        <f t="shared" ca="1" si="151"/>
        <v>5.3999999999999999E-2</v>
      </c>
      <c r="BX25" s="6">
        <f t="shared" ca="1" si="151"/>
        <v>5.3999999999999999E-2</v>
      </c>
      <c r="BY25" s="31">
        <f t="shared" ca="1" si="16"/>
        <v>429682.12</v>
      </c>
      <c r="BZ25" s="31">
        <f t="shared" ca="1" si="17"/>
        <v>297428.15999999997</v>
      </c>
      <c r="CA25" s="31">
        <f t="shared" ca="1" si="18"/>
        <v>253449.42</v>
      </c>
      <c r="CB25" s="31">
        <f t="shared" ca="1" si="19"/>
        <v>243573.85</v>
      </c>
      <c r="CC25" s="31">
        <f t="shared" ca="1" si="20"/>
        <v>0</v>
      </c>
      <c r="CD25" s="31">
        <f t="shared" ca="1" si="21"/>
        <v>0</v>
      </c>
      <c r="CE25" s="31">
        <f t="shared" ca="1" si="22"/>
        <v>0</v>
      </c>
      <c r="CF25" s="31">
        <f t="shared" ca="1" si="23"/>
        <v>0</v>
      </c>
      <c r="CG25" s="31">
        <f t="shared" ca="1" si="24"/>
        <v>0</v>
      </c>
      <c r="CH25" s="31">
        <f t="shared" ca="1" si="25"/>
        <v>0</v>
      </c>
      <c r="CI25" s="31">
        <f t="shared" ca="1" si="26"/>
        <v>0</v>
      </c>
      <c r="CJ25" s="31">
        <f t="shared" ca="1" si="27"/>
        <v>0</v>
      </c>
      <c r="CK25" s="32">
        <f t="shared" ca="1" si="56"/>
        <v>23871.23</v>
      </c>
      <c r="CL25" s="32">
        <f t="shared" ca="1" si="57"/>
        <v>16523.79</v>
      </c>
      <c r="CM25" s="32">
        <f t="shared" ca="1" si="58"/>
        <v>14080.52</v>
      </c>
      <c r="CN25" s="32">
        <f t="shared" ca="1" si="59"/>
        <v>13531.88</v>
      </c>
      <c r="CO25" s="32">
        <f t="shared" ca="1" si="60"/>
        <v>0</v>
      </c>
      <c r="CP25" s="32">
        <f t="shared" ca="1" si="61"/>
        <v>0</v>
      </c>
      <c r="CQ25" s="32">
        <f t="shared" ca="1" si="62"/>
        <v>0</v>
      </c>
      <c r="CR25" s="32">
        <f t="shared" ca="1" si="63"/>
        <v>0</v>
      </c>
      <c r="CS25" s="32">
        <f t="shared" ca="1" si="64"/>
        <v>0</v>
      </c>
      <c r="CT25" s="32">
        <f t="shared" ca="1" si="65"/>
        <v>0</v>
      </c>
      <c r="CU25" s="32">
        <f t="shared" ca="1" si="66"/>
        <v>0</v>
      </c>
      <c r="CV25" s="32">
        <f t="shared" ca="1" si="67"/>
        <v>0</v>
      </c>
      <c r="CW25" s="31">
        <f t="shared" ca="1" si="190"/>
        <v>-32624.010000000009</v>
      </c>
      <c r="CX25" s="31">
        <f t="shared" ca="1" si="191"/>
        <v>-22582.500000000058</v>
      </c>
      <c r="CY25" s="31">
        <f t="shared" ca="1" si="192"/>
        <v>-19243.390000000014</v>
      </c>
      <c r="CZ25" s="31">
        <f t="shared" ca="1" si="193"/>
        <v>-15336.139999999987</v>
      </c>
      <c r="DA25" s="31">
        <f t="shared" ca="1" si="194"/>
        <v>0</v>
      </c>
      <c r="DB25" s="31">
        <f t="shared" ca="1" si="195"/>
        <v>0</v>
      </c>
      <c r="DC25" s="31">
        <f t="shared" ca="1" si="196"/>
        <v>0</v>
      </c>
      <c r="DD25" s="31">
        <f t="shared" ca="1" si="197"/>
        <v>0</v>
      </c>
      <c r="DE25" s="31">
        <f t="shared" ca="1" si="198"/>
        <v>0</v>
      </c>
      <c r="DF25" s="31">
        <f t="shared" ca="1" si="199"/>
        <v>0</v>
      </c>
      <c r="DG25" s="31">
        <f t="shared" ca="1" si="200"/>
        <v>0</v>
      </c>
      <c r="DH25" s="31">
        <f t="shared" ca="1" si="201"/>
        <v>0</v>
      </c>
      <c r="DI25" s="32">
        <f t="shared" ca="1" si="68"/>
        <v>-1631.2</v>
      </c>
      <c r="DJ25" s="32">
        <f t="shared" ca="1" si="69"/>
        <v>-1129.1300000000001</v>
      </c>
      <c r="DK25" s="32">
        <f t="shared" ca="1" si="70"/>
        <v>-962.17</v>
      </c>
      <c r="DL25" s="32">
        <f t="shared" ca="1" si="71"/>
        <v>-766.81</v>
      </c>
      <c r="DM25" s="32">
        <f t="shared" ca="1" si="72"/>
        <v>0</v>
      </c>
      <c r="DN25" s="32">
        <f t="shared" ca="1" si="73"/>
        <v>0</v>
      </c>
      <c r="DO25" s="32">
        <f t="shared" ca="1" si="74"/>
        <v>0</v>
      </c>
      <c r="DP25" s="32">
        <f t="shared" ca="1" si="75"/>
        <v>0</v>
      </c>
      <c r="DQ25" s="32">
        <f t="shared" ca="1" si="76"/>
        <v>0</v>
      </c>
      <c r="DR25" s="32">
        <f t="shared" ca="1" si="77"/>
        <v>0</v>
      </c>
      <c r="DS25" s="32">
        <f t="shared" ca="1" si="78"/>
        <v>0</v>
      </c>
      <c r="DT25" s="32">
        <f t="shared" ca="1" si="79"/>
        <v>0</v>
      </c>
      <c r="DU25" s="31">
        <f t="shared" ca="1" si="80"/>
        <v>-15934.15</v>
      </c>
      <c r="DV25" s="31">
        <f t="shared" ca="1" si="81"/>
        <v>-10929.01</v>
      </c>
      <c r="DW25" s="31">
        <f t="shared" ca="1" si="82"/>
        <v>-9235.51</v>
      </c>
      <c r="DX25" s="31">
        <f t="shared" ca="1" si="83"/>
        <v>-7288.66</v>
      </c>
      <c r="DY25" s="31">
        <f t="shared" ca="1" si="84"/>
        <v>0</v>
      </c>
      <c r="DZ25" s="31">
        <f t="shared" ca="1" si="85"/>
        <v>0</v>
      </c>
      <c r="EA25" s="31">
        <f t="shared" ca="1" si="86"/>
        <v>0</v>
      </c>
      <c r="EB25" s="31">
        <f t="shared" ca="1" si="87"/>
        <v>0</v>
      </c>
      <c r="EC25" s="31">
        <f t="shared" ca="1" si="88"/>
        <v>0</v>
      </c>
      <c r="ED25" s="31">
        <f t="shared" ca="1" si="89"/>
        <v>0</v>
      </c>
      <c r="EE25" s="31">
        <f t="shared" ca="1" si="90"/>
        <v>0</v>
      </c>
      <c r="EF25" s="31">
        <f t="shared" ca="1" si="91"/>
        <v>0</v>
      </c>
      <c r="EG25" s="32">
        <f t="shared" ca="1" si="92"/>
        <v>-50189.360000000008</v>
      </c>
      <c r="EH25" s="32">
        <f t="shared" ca="1" si="93"/>
        <v>-34640.640000000058</v>
      </c>
      <c r="EI25" s="32">
        <f t="shared" ca="1" si="94"/>
        <v>-29441.070000000014</v>
      </c>
      <c r="EJ25" s="32">
        <f t="shared" ca="1" si="95"/>
        <v>-23391.609999999986</v>
      </c>
      <c r="EK25" s="32">
        <f t="shared" ca="1" si="96"/>
        <v>0</v>
      </c>
      <c r="EL25" s="32">
        <f t="shared" ca="1" si="97"/>
        <v>0</v>
      </c>
      <c r="EM25" s="32">
        <f t="shared" ca="1" si="98"/>
        <v>0</v>
      </c>
      <c r="EN25" s="32">
        <f t="shared" ca="1" si="99"/>
        <v>0</v>
      </c>
      <c r="EO25" s="32">
        <f t="shared" ca="1" si="100"/>
        <v>0</v>
      </c>
      <c r="EP25" s="32">
        <f t="shared" ca="1" si="101"/>
        <v>0</v>
      </c>
      <c r="EQ25" s="32">
        <f t="shared" ca="1" si="102"/>
        <v>0</v>
      </c>
      <c r="ER25" s="32">
        <f t="shared" ca="1" si="103"/>
        <v>0</v>
      </c>
    </row>
    <row r="26" spans="1:148">
      <c r="A26" t="s">
        <v>421</v>
      </c>
      <c r="B26" s="1" t="s">
        <v>25</v>
      </c>
      <c r="C26" t="str">
        <f t="shared" ca="1" si="164"/>
        <v>BR5</v>
      </c>
      <c r="D26" t="str">
        <f t="shared" ca="1" si="2"/>
        <v>Battle River #5</v>
      </c>
      <c r="I26" s="51">
        <v>244325.5337</v>
      </c>
      <c r="J26" s="51">
        <v>249701.48060000001</v>
      </c>
      <c r="K26" s="51">
        <v>250288.10490000001</v>
      </c>
      <c r="L26" s="51">
        <v>267226.3651</v>
      </c>
      <c r="M26" s="51">
        <v>241288.8118</v>
      </c>
      <c r="N26" s="51">
        <v>0</v>
      </c>
      <c r="O26" s="51">
        <v>140491.3161</v>
      </c>
      <c r="P26" s="51">
        <v>280303.82250000001</v>
      </c>
      <c r="Q26" s="32"/>
      <c r="R26" s="32"/>
      <c r="S26" s="32"/>
      <c r="T26" s="32"/>
      <c r="U26" s="32">
        <v>13754489.439999999</v>
      </c>
      <c r="V26" s="32">
        <v>16175050.77</v>
      </c>
      <c r="W26" s="32">
        <v>29679544.789999999</v>
      </c>
      <c r="X26" s="32">
        <v>19614028.300000001</v>
      </c>
      <c r="Y26" s="32">
        <v>18757742.199999999</v>
      </c>
      <c r="Z26" s="32">
        <v>0</v>
      </c>
      <c r="AA26" s="32">
        <v>14938937.42</v>
      </c>
      <c r="AB26" s="32">
        <v>19960331.59</v>
      </c>
      <c r="AG26" s="2">
        <v>5.31</v>
      </c>
      <c r="AH26" s="2">
        <v>5.31</v>
      </c>
      <c r="AI26" s="2">
        <v>5.31</v>
      </c>
      <c r="AJ26" s="2">
        <v>5.31</v>
      </c>
      <c r="AK26" s="2">
        <v>5.31</v>
      </c>
      <c r="AL26" s="2">
        <v>5.31</v>
      </c>
      <c r="AM26" s="2">
        <v>5.31</v>
      </c>
      <c r="AN26" s="2">
        <v>5.31</v>
      </c>
      <c r="AO26" s="33"/>
      <c r="AP26" s="33"/>
      <c r="AQ26" s="33"/>
      <c r="AR26" s="33"/>
      <c r="AS26" s="33">
        <v>730363.39</v>
      </c>
      <c r="AT26" s="33">
        <v>858895.2</v>
      </c>
      <c r="AU26" s="33">
        <v>1575983.83</v>
      </c>
      <c r="AV26" s="33">
        <v>1041504.9</v>
      </c>
      <c r="AW26" s="33">
        <v>996036.11</v>
      </c>
      <c r="AX26" s="33">
        <v>0</v>
      </c>
      <c r="AY26" s="33">
        <v>793257.58</v>
      </c>
      <c r="AZ26" s="33">
        <v>1059893.6100000001</v>
      </c>
      <c r="BA26" s="31">
        <f t="shared" si="44"/>
        <v>0</v>
      </c>
      <c r="BB26" s="31">
        <f t="shared" si="45"/>
        <v>0</v>
      </c>
      <c r="BC26" s="31">
        <f t="shared" si="46"/>
        <v>0</v>
      </c>
      <c r="BD26" s="31">
        <f t="shared" si="47"/>
        <v>0</v>
      </c>
      <c r="BE26" s="31">
        <f t="shared" si="48"/>
        <v>-9628.14</v>
      </c>
      <c r="BF26" s="31">
        <f t="shared" si="49"/>
        <v>-11322.54</v>
      </c>
      <c r="BG26" s="31">
        <f t="shared" si="50"/>
        <v>-231500.45</v>
      </c>
      <c r="BH26" s="31">
        <f t="shared" si="51"/>
        <v>-152989.42000000001</v>
      </c>
      <c r="BI26" s="31">
        <f t="shared" si="52"/>
        <v>-146310.39000000001</v>
      </c>
      <c r="BJ26" s="31">
        <f t="shared" si="53"/>
        <v>0</v>
      </c>
      <c r="BK26" s="31">
        <f t="shared" si="54"/>
        <v>-92621.41</v>
      </c>
      <c r="BL26" s="31">
        <f t="shared" si="55"/>
        <v>-123754.06</v>
      </c>
      <c r="BM26" s="6">
        <f t="shared" ca="1" si="151"/>
        <v>3.15E-2</v>
      </c>
      <c r="BN26" s="6">
        <f t="shared" ca="1" si="151"/>
        <v>3.15E-2</v>
      </c>
      <c r="BO26" s="6">
        <f t="shared" ca="1" si="151"/>
        <v>3.15E-2</v>
      </c>
      <c r="BP26" s="6">
        <f t="shared" ca="1" si="151"/>
        <v>3.15E-2</v>
      </c>
      <c r="BQ26" s="6">
        <f t="shared" ca="1" si="151"/>
        <v>3.15E-2</v>
      </c>
      <c r="BR26" s="6">
        <f t="shared" ca="1" si="151"/>
        <v>3.15E-2</v>
      </c>
      <c r="BS26" s="6">
        <f t="shared" ca="1" si="151"/>
        <v>3.15E-2</v>
      </c>
      <c r="BT26" s="6">
        <f t="shared" ca="1" si="151"/>
        <v>3.15E-2</v>
      </c>
      <c r="BU26" s="6">
        <f t="shared" ca="1" si="151"/>
        <v>3.15E-2</v>
      </c>
      <c r="BV26" s="6">
        <f t="shared" ca="1" si="151"/>
        <v>3.15E-2</v>
      </c>
      <c r="BW26" s="6">
        <f t="shared" ca="1" si="151"/>
        <v>3.15E-2</v>
      </c>
      <c r="BX26" s="6">
        <f t="shared" ca="1" si="151"/>
        <v>3.15E-2</v>
      </c>
      <c r="BY26" s="31">
        <f t="shared" ca="1" si="16"/>
        <v>0</v>
      </c>
      <c r="BZ26" s="31">
        <f t="shared" ca="1" si="17"/>
        <v>0</v>
      </c>
      <c r="CA26" s="31">
        <f t="shared" ca="1" si="18"/>
        <v>0</v>
      </c>
      <c r="CB26" s="31">
        <f t="shared" ca="1" si="19"/>
        <v>0</v>
      </c>
      <c r="CC26" s="31">
        <f t="shared" ca="1" si="20"/>
        <v>433266.42</v>
      </c>
      <c r="CD26" s="31">
        <f t="shared" ca="1" si="21"/>
        <v>509514.1</v>
      </c>
      <c r="CE26" s="31">
        <f t="shared" ca="1" si="22"/>
        <v>934905.66</v>
      </c>
      <c r="CF26" s="31">
        <f t="shared" ca="1" si="23"/>
        <v>617841.89</v>
      </c>
      <c r="CG26" s="31">
        <f t="shared" ca="1" si="24"/>
        <v>590868.88</v>
      </c>
      <c r="CH26" s="31">
        <f t="shared" ca="1" si="25"/>
        <v>0</v>
      </c>
      <c r="CI26" s="31">
        <f t="shared" ca="1" si="26"/>
        <v>470576.53</v>
      </c>
      <c r="CJ26" s="31">
        <f t="shared" ca="1" si="27"/>
        <v>628750.44999999995</v>
      </c>
      <c r="CK26" s="32">
        <f t="shared" ca="1" si="56"/>
        <v>0</v>
      </c>
      <c r="CL26" s="32">
        <f t="shared" ca="1" si="57"/>
        <v>0</v>
      </c>
      <c r="CM26" s="32">
        <f t="shared" ca="1" si="58"/>
        <v>0</v>
      </c>
      <c r="CN26" s="32">
        <f t="shared" ca="1" si="59"/>
        <v>0</v>
      </c>
      <c r="CO26" s="32">
        <f t="shared" ca="1" si="60"/>
        <v>41263.47</v>
      </c>
      <c r="CP26" s="32">
        <f t="shared" ca="1" si="61"/>
        <v>48525.15</v>
      </c>
      <c r="CQ26" s="32">
        <f t="shared" ca="1" si="62"/>
        <v>89038.63</v>
      </c>
      <c r="CR26" s="32">
        <f t="shared" ca="1" si="63"/>
        <v>58842.080000000002</v>
      </c>
      <c r="CS26" s="32">
        <f t="shared" ca="1" si="64"/>
        <v>56273.23</v>
      </c>
      <c r="CT26" s="32">
        <f t="shared" ca="1" si="65"/>
        <v>0</v>
      </c>
      <c r="CU26" s="32">
        <f t="shared" ca="1" si="66"/>
        <v>44816.81</v>
      </c>
      <c r="CV26" s="32">
        <f t="shared" ca="1" si="67"/>
        <v>59880.99</v>
      </c>
      <c r="CW26" s="31">
        <f t="shared" ca="1" si="190"/>
        <v>0</v>
      </c>
      <c r="CX26" s="31">
        <f t="shared" ca="1" si="191"/>
        <v>0</v>
      </c>
      <c r="CY26" s="31">
        <f t="shared" ca="1" si="192"/>
        <v>0</v>
      </c>
      <c r="CZ26" s="31">
        <f t="shared" ca="1" si="193"/>
        <v>0</v>
      </c>
      <c r="DA26" s="31">
        <f t="shared" ca="1" si="194"/>
        <v>-246205.36</v>
      </c>
      <c r="DB26" s="31">
        <f t="shared" ca="1" si="195"/>
        <v>-289533.40999999997</v>
      </c>
      <c r="DC26" s="31">
        <f t="shared" ca="1" si="196"/>
        <v>-320539.09000000003</v>
      </c>
      <c r="DD26" s="31">
        <f t="shared" ca="1" si="197"/>
        <v>-211831.51000000004</v>
      </c>
      <c r="DE26" s="31">
        <f t="shared" ca="1" si="198"/>
        <v>-202583.61</v>
      </c>
      <c r="DF26" s="31">
        <f t="shared" ca="1" si="199"/>
        <v>0</v>
      </c>
      <c r="DG26" s="31">
        <f t="shared" ca="1" si="200"/>
        <v>-185242.82999999993</v>
      </c>
      <c r="DH26" s="31">
        <f t="shared" ca="1" si="201"/>
        <v>-247508.11000000016</v>
      </c>
      <c r="DI26" s="32">
        <f t="shared" ca="1" si="68"/>
        <v>0</v>
      </c>
      <c r="DJ26" s="32">
        <f t="shared" ca="1" si="69"/>
        <v>0</v>
      </c>
      <c r="DK26" s="32">
        <f t="shared" ca="1" si="70"/>
        <v>0</v>
      </c>
      <c r="DL26" s="32">
        <f t="shared" ca="1" si="71"/>
        <v>0</v>
      </c>
      <c r="DM26" s="32">
        <f t="shared" ca="1" si="72"/>
        <v>-12310.27</v>
      </c>
      <c r="DN26" s="32">
        <f t="shared" ca="1" si="73"/>
        <v>-14476.67</v>
      </c>
      <c r="DO26" s="32">
        <f t="shared" ca="1" si="74"/>
        <v>-16026.95</v>
      </c>
      <c r="DP26" s="32">
        <f t="shared" ca="1" si="75"/>
        <v>-10591.58</v>
      </c>
      <c r="DQ26" s="32">
        <f t="shared" ca="1" si="76"/>
        <v>-10129.18</v>
      </c>
      <c r="DR26" s="32">
        <f t="shared" ca="1" si="77"/>
        <v>0</v>
      </c>
      <c r="DS26" s="32">
        <f t="shared" ca="1" si="78"/>
        <v>-9262.14</v>
      </c>
      <c r="DT26" s="32">
        <f t="shared" ca="1" si="79"/>
        <v>-12375.41</v>
      </c>
      <c r="DU26" s="31">
        <f t="shared" ca="1" si="80"/>
        <v>0</v>
      </c>
      <c r="DV26" s="31">
        <f t="shared" ca="1" si="81"/>
        <v>0</v>
      </c>
      <c r="DW26" s="31">
        <f t="shared" ca="1" si="82"/>
        <v>0</v>
      </c>
      <c r="DX26" s="31">
        <f t="shared" ca="1" si="83"/>
        <v>0</v>
      </c>
      <c r="DY26" s="31">
        <f t="shared" ca="1" si="84"/>
        <v>-115848.1</v>
      </c>
      <c r="DZ26" s="31">
        <f t="shared" ca="1" si="85"/>
        <v>-134760.01</v>
      </c>
      <c r="EA26" s="31">
        <f t="shared" ca="1" si="86"/>
        <v>-147610.51</v>
      </c>
      <c r="EB26" s="31">
        <f t="shared" ca="1" si="87"/>
        <v>-96470.43</v>
      </c>
      <c r="EC26" s="31">
        <f t="shared" ca="1" si="88"/>
        <v>-91226.49</v>
      </c>
      <c r="ED26" s="31">
        <f t="shared" ca="1" si="89"/>
        <v>0</v>
      </c>
      <c r="EE26" s="31">
        <f t="shared" ca="1" si="90"/>
        <v>-81560.17</v>
      </c>
      <c r="EF26" s="31">
        <f t="shared" ca="1" si="91"/>
        <v>-107754.23</v>
      </c>
      <c r="EG26" s="32">
        <f t="shared" ca="1" si="92"/>
        <v>0</v>
      </c>
      <c r="EH26" s="32">
        <f t="shared" ca="1" si="93"/>
        <v>0</v>
      </c>
      <c r="EI26" s="32">
        <f t="shared" ca="1" si="94"/>
        <v>0</v>
      </c>
      <c r="EJ26" s="32">
        <f t="shared" ca="1" si="95"/>
        <v>0</v>
      </c>
      <c r="EK26" s="32">
        <f t="shared" ca="1" si="96"/>
        <v>-374363.73</v>
      </c>
      <c r="EL26" s="32">
        <f t="shared" ca="1" si="97"/>
        <v>-438770.08999999997</v>
      </c>
      <c r="EM26" s="32">
        <f t="shared" ca="1" si="98"/>
        <v>-484176.55000000005</v>
      </c>
      <c r="EN26" s="32">
        <f t="shared" ca="1" si="99"/>
        <v>-318893.52</v>
      </c>
      <c r="EO26" s="32">
        <f t="shared" ca="1" si="100"/>
        <v>-303939.27999999997</v>
      </c>
      <c r="EP26" s="32">
        <f t="shared" ca="1" si="101"/>
        <v>0</v>
      </c>
      <c r="EQ26" s="32">
        <f t="shared" ca="1" si="102"/>
        <v>-276065.1399999999</v>
      </c>
      <c r="ER26" s="32">
        <f t="shared" ca="1" si="103"/>
        <v>-367637.75000000017</v>
      </c>
    </row>
    <row r="27" spans="1:148">
      <c r="A27" t="s">
        <v>442</v>
      </c>
      <c r="B27" s="1" t="s">
        <v>25</v>
      </c>
      <c r="C27" t="str">
        <f t="shared" ca="1" si="164"/>
        <v>BR5</v>
      </c>
      <c r="D27" t="str">
        <f t="shared" ca="1" si="2"/>
        <v>Battle River #5</v>
      </c>
      <c r="E27" s="51">
        <v>257945.47889999999</v>
      </c>
      <c r="F27" s="51">
        <v>241645.68719999999</v>
      </c>
      <c r="G27" s="51">
        <v>262094.41649999999</v>
      </c>
      <c r="H27" s="51">
        <v>238684.44990000001</v>
      </c>
      <c r="Q27" s="32">
        <v>19179848.350000001</v>
      </c>
      <c r="R27" s="32">
        <v>13192785.09</v>
      </c>
      <c r="S27" s="32">
        <v>11772608.02</v>
      </c>
      <c r="T27" s="32">
        <v>9078509.2699999996</v>
      </c>
      <c r="U27" s="32"/>
      <c r="V27" s="32"/>
      <c r="W27" s="32"/>
      <c r="X27" s="32"/>
      <c r="Y27" s="32"/>
      <c r="Z27" s="32"/>
      <c r="AA27" s="32"/>
      <c r="AB27" s="32"/>
      <c r="AC27" s="2">
        <v>5.31</v>
      </c>
      <c r="AD27" s="2">
        <v>5.31</v>
      </c>
      <c r="AE27" s="2">
        <v>5.31</v>
      </c>
      <c r="AF27" s="2">
        <v>5.31</v>
      </c>
      <c r="AO27" s="33">
        <v>1018449.95</v>
      </c>
      <c r="AP27" s="33">
        <v>700536.89</v>
      </c>
      <c r="AQ27" s="33">
        <v>625125.49</v>
      </c>
      <c r="AR27" s="33">
        <v>482068.84</v>
      </c>
      <c r="AS27" s="33"/>
      <c r="AT27" s="33"/>
      <c r="AU27" s="33"/>
      <c r="AV27" s="33"/>
      <c r="AW27" s="33"/>
      <c r="AX27" s="33"/>
      <c r="AY27" s="33"/>
      <c r="AZ27" s="33"/>
      <c r="BA27" s="31">
        <f t="shared" si="44"/>
        <v>0</v>
      </c>
      <c r="BB27" s="31">
        <f t="shared" si="45"/>
        <v>0</v>
      </c>
      <c r="BC27" s="31">
        <f t="shared" si="46"/>
        <v>0</v>
      </c>
      <c r="BD27" s="31">
        <f t="shared" si="47"/>
        <v>-6354.96</v>
      </c>
      <c r="BE27" s="31">
        <f t="shared" si="48"/>
        <v>0</v>
      </c>
      <c r="BF27" s="31">
        <f t="shared" si="49"/>
        <v>0</v>
      </c>
      <c r="BG27" s="31">
        <f t="shared" si="50"/>
        <v>0</v>
      </c>
      <c r="BH27" s="31">
        <f t="shared" si="51"/>
        <v>0</v>
      </c>
      <c r="BI27" s="31">
        <f t="shared" si="52"/>
        <v>0</v>
      </c>
      <c r="BJ27" s="31">
        <f t="shared" si="53"/>
        <v>0</v>
      </c>
      <c r="BK27" s="31">
        <f t="shared" si="54"/>
        <v>0</v>
      </c>
      <c r="BL27" s="31">
        <f t="shared" si="55"/>
        <v>0</v>
      </c>
      <c r="BM27" s="6">
        <f t="shared" ca="1" si="151"/>
        <v>3.15E-2</v>
      </c>
      <c r="BN27" s="6">
        <f t="shared" ca="1" si="151"/>
        <v>3.15E-2</v>
      </c>
      <c r="BO27" s="6">
        <f t="shared" ca="1" si="151"/>
        <v>3.15E-2</v>
      </c>
      <c r="BP27" s="6">
        <f t="shared" ca="1" si="151"/>
        <v>3.15E-2</v>
      </c>
      <c r="BQ27" s="6">
        <f t="shared" ca="1" si="151"/>
        <v>3.15E-2</v>
      </c>
      <c r="BR27" s="6">
        <f t="shared" ca="1" si="151"/>
        <v>3.15E-2</v>
      </c>
      <c r="BS27" s="6">
        <f t="shared" ca="1" si="151"/>
        <v>3.15E-2</v>
      </c>
      <c r="BT27" s="6">
        <f t="shared" ca="1" si="151"/>
        <v>3.15E-2</v>
      </c>
      <c r="BU27" s="6">
        <f t="shared" ca="1" si="151"/>
        <v>3.15E-2</v>
      </c>
      <c r="BV27" s="6">
        <f t="shared" ca="1" si="151"/>
        <v>3.15E-2</v>
      </c>
      <c r="BW27" s="6">
        <f t="shared" ca="1" si="151"/>
        <v>3.15E-2</v>
      </c>
      <c r="BX27" s="6">
        <f t="shared" ca="1" si="151"/>
        <v>3.15E-2</v>
      </c>
      <c r="BY27" s="31">
        <f t="shared" ca="1" si="16"/>
        <v>604165.22</v>
      </c>
      <c r="BZ27" s="31">
        <f t="shared" ca="1" si="17"/>
        <v>415572.73</v>
      </c>
      <c r="CA27" s="31">
        <f t="shared" ca="1" si="18"/>
        <v>370837.15</v>
      </c>
      <c r="CB27" s="31">
        <f t="shared" ca="1" si="19"/>
        <v>285973.03999999998</v>
      </c>
      <c r="CC27" s="31">
        <f t="shared" ca="1" si="20"/>
        <v>0</v>
      </c>
      <c r="CD27" s="31">
        <f t="shared" ca="1" si="21"/>
        <v>0</v>
      </c>
      <c r="CE27" s="31">
        <f t="shared" ca="1" si="22"/>
        <v>0</v>
      </c>
      <c r="CF27" s="31">
        <f t="shared" ca="1" si="23"/>
        <v>0</v>
      </c>
      <c r="CG27" s="31">
        <f t="shared" ca="1" si="24"/>
        <v>0</v>
      </c>
      <c r="CH27" s="31">
        <f t="shared" ca="1" si="25"/>
        <v>0</v>
      </c>
      <c r="CI27" s="31">
        <f t="shared" ca="1" si="26"/>
        <v>0</v>
      </c>
      <c r="CJ27" s="31">
        <f t="shared" ca="1" si="27"/>
        <v>0</v>
      </c>
      <c r="CK27" s="32">
        <f t="shared" ca="1" si="56"/>
        <v>57539.55</v>
      </c>
      <c r="CL27" s="32">
        <f t="shared" ca="1" si="57"/>
        <v>39578.36</v>
      </c>
      <c r="CM27" s="32">
        <f t="shared" ca="1" si="58"/>
        <v>35317.82</v>
      </c>
      <c r="CN27" s="32">
        <f t="shared" ca="1" si="59"/>
        <v>27235.53</v>
      </c>
      <c r="CO27" s="32">
        <f t="shared" ca="1" si="60"/>
        <v>0</v>
      </c>
      <c r="CP27" s="32">
        <f t="shared" ca="1" si="61"/>
        <v>0</v>
      </c>
      <c r="CQ27" s="32">
        <f t="shared" ca="1" si="62"/>
        <v>0</v>
      </c>
      <c r="CR27" s="32">
        <f t="shared" ca="1" si="63"/>
        <v>0</v>
      </c>
      <c r="CS27" s="32">
        <f t="shared" ca="1" si="64"/>
        <v>0</v>
      </c>
      <c r="CT27" s="32">
        <f t="shared" ca="1" si="65"/>
        <v>0</v>
      </c>
      <c r="CU27" s="32">
        <f t="shared" ca="1" si="66"/>
        <v>0</v>
      </c>
      <c r="CV27" s="32">
        <f t="shared" ca="1" si="67"/>
        <v>0</v>
      </c>
      <c r="CW27" s="31">
        <f t="shared" ca="1" si="190"/>
        <v>-356745.17999999993</v>
      </c>
      <c r="CX27" s="31">
        <f t="shared" ca="1" si="191"/>
        <v>-245385.80000000005</v>
      </c>
      <c r="CY27" s="31">
        <f t="shared" ca="1" si="192"/>
        <v>-218970.51999999996</v>
      </c>
      <c r="CZ27" s="31">
        <f t="shared" ca="1" si="193"/>
        <v>-162505.31000000008</v>
      </c>
      <c r="DA27" s="31">
        <f t="shared" ca="1" si="194"/>
        <v>0</v>
      </c>
      <c r="DB27" s="31">
        <f t="shared" ca="1" si="195"/>
        <v>0</v>
      </c>
      <c r="DC27" s="31">
        <f t="shared" ca="1" si="196"/>
        <v>0</v>
      </c>
      <c r="DD27" s="31">
        <f t="shared" ca="1" si="197"/>
        <v>0</v>
      </c>
      <c r="DE27" s="31">
        <f t="shared" ca="1" si="198"/>
        <v>0</v>
      </c>
      <c r="DF27" s="31">
        <f t="shared" ca="1" si="199"/>
        <v>0</v>
      </c>
      <c r="DG27" s="31">
        <f t="shared" ca="1" si="200"/>
        <v>0</v>
      </c>
      <c r="DH27" s="31">
        <f t="shared" ca="1" si="201"/>
        <v>0</v>
      </c>
      <c r="DI27" s="32">
        <f t="shared" ca="1" si="68"/>
        <v>-17837.259999999998</v>
      </c>
      <c r="DJ27" s="32">
        <f t="shared" ca="1" si="69"/>
        <v>-12269.29</v>
      </c>
      <c r="DK27" s="32">
        <f t="shared" ca="1" si="70"/>
        <v>-10948.53</v>
      </c>
      <c r="DL27" s="32">
        <f t="shared" ca="1" si="71"/>
        <v>-8125.27</v>
      </c>
      <c r="DM27" s="32">
        <f t="shared" ca="1" si="72"/>
        <v>0</v>
      </c>
      <c r="DN27" s="32">
        <f t="shared" ca="1" si="73"/>
        <v>0</v>
      </c>
      <c r="DO27" s="32">
        <f t="shared" ca="1" si="74"/>
        <v>0</v>
      </c>
      <c r="DP27" s="32">
        <f t="shared" ca="1" si="75"/>
        <v>0</v>
      </c>
      <c r="DQ27" s="32">
        <f t="shared" ca="1" si="76"/>
        <v>0</v>
      </c>
      <c r="DR27" s="32">
        <f t="shared" ca="1" si="77"/>
        <v>0</v>
      </c>
      <c r="DS27" s="32">
        <f t="shared" ca="1" si="78"/>
        <v>0</v>
      </c>
      <c r="DT27" s="32">
        <f t="shared" ca="1" si="79"/>
        <v>0</v>
      </c>
      <c r="DU27" s="31">
        <f t="shared" ca="1" si="80"/>
        <v>-174240.77</v>
      </c>
      <c r="DV27" s="31">
        <f t="shared" ca="1" si="81"/>
        <v>-118756.69</v>
      </c>
      <c r="DW27" s="31">
        <f t="shared" ca="1" si="82"/>
        <v>-105090.9</v>
      </c>
      <c r="DX27" s="31">
        <f t="shared" ca="1" si="83"/>
        <v>-77232.350000000006</v>
      </c>
      <c r="DY27" s="31">
        <f t="shared" ca="1" si="84"/>
        <v>0</v>
      </c>
      <c r="DZ27" s="31">
        <f t="shared" ca="1" si="85"/>
        <v>0</v>
      </c>
      <c r="EA27" s="31">
        <f t="shared" ca="1" si="86"/>
        <v>0</v>
      </c>
      <c r="EB27" s="31">
        <f t="shared" ca="1" si="87"/>
        <v>0</v>
      </c>
      <c r="EC27" s="31">
        <f t="shared" ca="1" si="88"/>
        <v>0</v>
      </c>
      <c r="ED27" s="31">
        <f t="shared" ca="1" si="89"/>
        <v>0</v>
      </c>
      <c r="EE27" s="31">
        <f t="shared" ca="1" si="90"/>
        <v>0</v>
      </c>
      <c r="EF27" s="31">
        <f t="shared" ca="1" si="91"/>
        <v>0</v>
      </c>
      <c r="EG27" s="32">
        <f t="shared" ca="1" si="92"/>
        <v>-548823.21</v>
      </c>
      <c r="EH27" s="32">
        <f t="shared" ca="1" si="93"/>
        <v>-376411.78</v>
      </c>
      <c r="EI27" s="32">
        <f t="shared" ca="1" si="94"/>
        <v>-335009.94999999995</v>
      </c>
      <c r="EJ27" s="32">
        <f t="shared" ca="1" si="95"/>
        <v>-247862.93000000008</v>
      </c>
      <c r="EK27" s="32">
        <f t="shared" ca="1" si="96"/>
        <v>0</v>
      </c>
      <c r="EL27" s="32">
        <f t="shared" ca="1" si="97"/>
        <v>0</v>
      </c>
      <c r="EM27" s="32">
        <f t="shared" ca="1" si="98"/>
        <v>0</v>
      </c>
      <c r="EN27" s="32">
        <f t="shared" ca="1" si="99"/>
        <v>0</v>
      </c>
      <c r="EO27" s="32">
        <f t="shared" ca="1" si="100"/>
        <v>0</v>
      </c>
      <c r="EP27" s="32">
        <f t="shared" ca="1" si="101"/>
        <v>0</v>
      </c>
      <c r="EQ27" s="32">
        <f t="shared" ca="1" si="102"/>
        <v>0</v>
      </c>
      <c r="ER27" s="32">
        <f t="shared" ca="1" si="103"/>
        <v>0</v>
      </c>
    </row>
    <row r="28" spans="1:148">
      <c r="A28" t="s">
        <v>419</v>
      </c>
      <c r="B28" s="1" t="s">
        <v>125</v>
      </c>
      <c r="C28" t="str">
        <f t="shared" ca="1" si="164"/>
        <v>BRA</v>
      </c>
      <c r="D28" t="str">
        <f t="shared" ca="1" si="2"/>
        <v>Brazeau Hydro Facility</v>
      </c>
      <c r="E28" s="51">
        <v>25206.811699999998</v>
      </c>
      <c r="F28" s="51">
        <v>26276.698799999998</v>
      </c>
      <c r="G28" s="51">
        <v>30718.451700000001</v>
      </c>
      <c r="H28" s="51">
        <v>25624.295099999999</v>
      </c>
      <c r="I28" s="51">
        <v>24187.544399999999</v>
      </c>
      <c r="J28" s="51">
        <v>32718.5075</v>
      </c>
      <c r="K28" s="51">
        <v>25557.048999999999</v>
      </c>
      <c r="L28" s="51">
        <v>17177.4817</v>
      </c>
      <c r="M28" s="51">
        <v>15674.7827</v>
      </c>
      <c r="N28" s="51">
        <v>22204.41</v>
      </c>
      <c r="O28" s="51">
        <v>20078.847699999998</v>
      </c>
      <c r="P28" s="51">
        <v>26417.801800000001</v>
      </c>
      <c r="Q28" s="32">
        <v>2343124.2000000002</v>
      </c>
      <c r="R28" s="32">
        <v>1713934.28</v>
      </c>
      <c r="S28" s="32">
        <v>1580174.73</v>
      </c>
      <c r="T28" s="32">
        <v>1386427.79</v>
      </c>
      <c r="U28" s="32">
        <v>1737712.44</v>
      </c>
      <c r="V28" s="32">
        <v>3085969.9</v>
      </c>
      <c r="W28" s="32">
        <v>6813801.4400000004</v>
      </c>
      <c r="X28" s="32">
        <v>1805083.77</v>
      </c>
      <c r="Y28" s="32">
        <v>1959148.69</v>
      </c>
      <c r="Z28" s="32">
        <v>6111706.71</v>
      </c>
      <c r="AA28" s="32">
        <v>3406075.93</v>
      </c>
      <c r="AB28" s="32">
        <v>2536639.96</v>
      </c>
      <c r="AC28" s="2">
        <v>3.86</v>
      </c>
      <c r="AD28" s="2">
        <v>3.86</v>
      </c>
      <c r="AE28" s="2">
        <v>3.86</v>
      </c>
      <c r="AF28" s="2">
        <v>3.86</v>
      </c>
      <c r="AG28" s="2">
        <v>3.86</v>
      </c>
      <c r="AH28" s="2">
        <v>3.86</v>
      </c>
      <c r="AI28" s="2">
        <v>3.86</v>
      </c>
      <c r="AJ28" s="2">
        <v>3.86</v>
      </c>
      <c r="AK28" s="2">
        <v>3.86</v>
      </c>
      <c r="AL28" s="2">
        <v>3.86</v>
      </c>
      <c r="AM28" s="2">
        <v>3.86</v>
      </c>
      <c r="AN28" s="2">
        <v>3.86</v>
      </c>
      <c r="AO28" s="33">
        <v>90444.59</v>
      </c>
      <c r="AP28" s="33">
        <v>66157.86</v>
      </c>
      <c r="AQ28" s="33">
        <v>60994.74</v>
      </c>
      <c r="AR28" s="33">
        <v>53516.11</v>
      </c>
      <c r="AS28" s="33">
        <v>67075.7</v>
      </c>
      <c r="AT28" s="33">
        <v>119118.44</v>
      </c>
      <c r="AU28" s="33">
        <v>263012.74</v>
      </c>
      <c r="AV28" s="33">
        <v>69676.23</v>
      </c>
      <c r="AW28" s="33">
        <v>75623.14</v>
      </c>
      <c r="AX28" s="33">
        <v>235911.88</v>
      </c>
      <c r="AY28" s="33">
        <v>131474.53</v>
      </c>
      <c r="AZ28" s="33">
        <v>97914.3</v>
      </c>
      <c r="BA28" s="31">
        <f t="shared" si="44"/>
        <v>0</v>
      </c>
      <c r="BB28" s="31">
        <f t="shared" si="45"/>
        <v>0</v>
      </c>
      <c r="BC28" s="31">
        <f t="shared" si="46"/>
        <v>0</v>
      </c>
      <c r="BD28" s="31">
        <f t="shared" si="47"/>
        <v>-970.5</v>
      </c>
      <c r="BE28" s="31">
        <f t="shared" si="48"/>
        <v>-1216.4000000000001</v>
      </c>
      <c r="BF28" s="31">
        <f t="shared" si="49"/>
        <v>-2160.1799999999998</v>
      </c>
      <c r="BG28" s="31">
        <f t="shared" si="50"/>
        <v>-53147.65</v>
      </c>
      <c r="BH28" s="31">
        <f t="shared" si="51"/>
        <v>-14079.65</v>
      </c>
      <c r="BI28" s="31">
        <f t="shared" si="52"/>
        <v>-15281.36</v>
      </c>
      <c r="BJ28" s="31">
        <f t="shared" si="53"/>
        <v>-37892.58</v>
      </c>
      <c r="BK28" s="31">
        <f t="shared" si="54"/>
        <v>-21117.67</v>
      </c>
      <c r="BL28" s="31">
        <f t="shared" si="55"/>
        <v>-15727.17</v>
      </c>
      <c r="BM28" s="6">
        <f t="shared" ca="1" si="151"/>
        <v>3.3399999999999999E-2</v>
      </c>
      <c r="BN28" s="6">
        <f t="shared" ca="1" si="151"/>
        <v>3.3399999999999999E-2</v>
      </c>
      <c r="BO28" s="6">
        <f t="shared" ca="1" si="151"/>
        <v>3.3399999999999999E-2</v>
      </c>
      <c r="BP28" s="6">
        <f t="shared" ca="1" si="151"/>
        <v>3.3399999999999999E-2</v>
      </c>
      <c r="BQ28" s="6">
        <f t="shared" ca="1" si="151"/>
        <v>3.3399999999999999E-2</v>
      </c>
      <c r="BR28" s="6">
        <f t="shared" ca="1" si="151"/>
        <v>3.3399999999999999E-2</v>
      </c>
      <c r="BS28" s="6">
        <f t="shared" ca="1" si="151"/>
        <v>3.3399999999999999E-2</v>
      </c>
      <c r="BT28" s="6">
        <f t="shared" ca="1" si="151"/>
        <v>3.3399999999999999E-2</v>
      </c>
      <c r="BU28" s="6">
        <f t="shared" ca="1" si="151"/>
        <v>3.3399999999999999E-2</v>
      </c>
      <c r="BV28" s="6">
        <f t="shared" ca="1" si="151"/>
        <v>3.3399999999999999E-2</v>
      </c>
      <c r="BW28" s="6">
        <f t="shared" ca="1" si="151"/>
        <v>3.3399999999999999E-2</v>
      </c>
      <c r="BX28" s="6">
        <f t="shared" ca="1" si="151"/>
        <v>3.3399999999999999E-2</v>
      </c>
      <c r="BY28" s="31">
        <f t="shared" ca="1" si="16"/>
        <v>78260.350000000006</v>
      </c>
      <c r="BZ28" s="31">
        <f t="shared" ca="1" si="17"/>
        <v>57245.4</v>
      </c>
      <c r="CA28" s="31">
        <f t="shared" ca="1" si="18"/>
        <v>52777.84</v>
      </c>
      <c r="CB28" s="31">
        <f t="shared" ca="1" si="19"/>
        <v>46306.69</v>
      </c>
      <c r="CC28" s="31">
        <f t="shared" ca="1" si="20"/>
        <v>58039.6</v>
      </c>
      <c r="CD28" s="31">
        <f t="shared" ca="1" si="21"/>
        <v>103071.39</v>
      </c>
      <c r="CE28" s="31">
        <f t="shared" ca="1" si="22"/>
        <v>227580.97</v>
      </c>
      <c r="CF28" s="31">
        <f t="shared" ca="1" si="23"/>
        <v>60289.8</v>
      </c>
      <c r="CG28" s="31">
        <f t="shared" ca="1" si="24"/>
        <v>65435.57</v>
      </c>
      <c r="CH28" s="31">
        <f t="shared" ca="1" si="25"/>
        <v>204131</v>
      </c>
      <c r="CI28" s="31">
        <f t="shared" ca="1" si="26"/>
        <v>113762.94</v>
      </c>
      <c r="CJ28" s="31">
        <f t="shared" ca="1" si="27"/>
        <v>84723.77</v>
      </c>
      <c r="CK28" s="32">
        <f t="shared" ca="1" si="56"/>
        <v>7029.37</v>
      </c>
      <c r="CL28" s="32">
        <f t="shared" ca="1" si="57"/>
        <v>5141.8</v>
      </c>
      <c r="CM28" s="32">
        <f t="shared" ca="1" si="58"/>
        <v>4740.5200000000004</v>
      </c>
      <c r="CN28" s="32">
        <f t="shared" ca="1" si="59"/>
        <v>4159.28</v>
      </c>
      <c r="CO28" s="32">
        <f t="shared" ca="1" si="60"/>
        <v>5213.1400000000003</v>
      </c>
      <c r="CP28" s="32">
        <f t="shared" ca="1" si="61"/>
        <v>9257.91</v>
      </c>
      <c r="CQ28" s="32">
        <f t="shared" ca="1" si="62"/>
        <v>20441.400000000001</v>
      </c>
      <c r="CR28" s="32">
        <f t="shared" ca="1" si="63"/>
        <v>5415.25</v>
      </c>
      <c r="CS28" s="32">
        <f t="shared" ca="1" si="64"/>
        <v>5877.45</v>
      </c>
      <c r="CT28" s="32">
        <f t="shared" ca="1" si="65"/>
        <v>18335.12</v>
      </c>
      <c r="CU28" s="32">
        <f t="shared" ca="1" si="66"/>
        <v>10218.23</v>
      </c>
      <c r="CV28" s="32">
        <f t="shared" ca="1" si="67"/>
        <v>7609.92</v>
      </c>
      <c r="CW28" s="31">
        <f t="shared" ca="1" si="190"/>
        <v>-5154.8699999999953</v>
      </c>
      <c r="CX28" s="31">
        <f t="shared" ca="1" si="191"/>
        <v>-3770.6599999999962</v>
      </c>
      <c r="CY28" s="31">
        <f t="shared" ca="1" si="192"/>
        <v>-3476.3799999999974</v>
      </c>
      <c r="CZ28" s="31">
        <f t="shared" ca="1" si="193"/>
        <v>-2079.6399999999994</v>
      </c>
      <c r="DA28" s="31">
        <f t="shared" ca="1" si="194"/>
        <v>-2606.559999999999</v>
      </c>
      <c r="DB28" s="31">
        <f t="shared" ca="1" si="195"/>
        <v>-4628.9599999999991</v>
      </c>
      <c r="DC28" s="31">
        <f t="shared" ca="1" si="196"/>
        <v>38157.280000000006</v>
      </c>
      <c r="DD28" s="31">
        <f t="shared" ca="1" si="197"/>
        <v>10108.470000000007</v>
      </c>
      <c r="DE28" s="31">
        <f t="shared" ca="1" si="198"/>
        <v>10971.240000000005</v>
      </c>
      <c r="DF28" s="31">
        <f t="shared" ca="1" si="199"/>
        <v>24446.819999999992</v>
      </c>
      <c r="DG28" s="31">
        <f t="shared" ca="1" si="200"/>
        <v>13624.309999999998</v>
      </c>
      <c r="DH28" s="31">
        <f t="shared" ca="1" si="201"/>
        <v>10146.56</v>
      </c>
      <c r="DI28" s="32">
        <f t="shared" ca="1" si="68"/>
        <v>-257.74</v>
      </c>
      <c r="DJ28" s="32">
        <f t="shared" ca="1" si="69"/>
        <v>-188.53</v>
      </c>
      <c r="DK28" s="32">
        <f t="shared" ca="1" si="70"/>
        <v>-173.82</v>
      </c>
      <c r="DL28" s="32">
        <f t="shared" ca="1" si="71"/>
        <v>-103.98</v>
      </c>
      <c r="DM28" s="32">
        <f t="shared" ca="1" si="72"/>
        <v>-130.33000000000001</v>
      </c>
      <c r="DN28" s="32">
        <f t="shared" ca="1" si="73"/>
        <v>-231.45</v>
      </c>
      <c r="DO28" s="32">
        <f t="shared" ca="1" si="74"/>
        <v>1907.86</v>
      </c>
      <c r="DP28" s="32">
        <f t="shared" ca="1" si="75"/>
        <v>505.42</v>
      </c>
      <c r="DQ28" s="32">
        <f t="shared" ca="1" si="76"/>
        <v>548.55999999999995</v>
      </c>
      <c r="DR28" s="32">
        <f t="shared" ca="1" si="77"/>
        <v>1222.3399999999999</v>
      </c>
      <c r="DS28" s="32">
        <f t="shared" ca="1" si="78"/>
        <v>681.22</v>
      </c>
      <c r="DT28" s="32">
        <f t="shared" ca="1" si="79"/>
        <v>507.33</v>
      </c>
      <c r="DU28" s="31">
        <f t="shared" ca="1" si="80"/>
        <v>-2517.73</v>
      </c>
      <c r="DV28" s="31">
        <f t="shared" ca="1" si="81"/>
        <v>-1824.85</v>
      </c>
      <c r="DW28" s="31">
        <f t="shared" ca="1" si="82"/>
        <v>-1668.43</v>
      </c>
      <c r="DX28" s="31">
        <f t="shared" ca="1" si="83"/>
        <v>-988.37</v>
      </c>
      <c r="DY28" s="31">
        <f t="shared" ca="1" si="84"/>
        <v>-1226.48</v>
      </c>
      <c r="DZ28" s="31">
        <f t="shared" ca="1" si="85"/>
        <v>-2154.5</v>
      </c>
      <c r="EA28" s="31">
        <f t="shared" ca="1" si="86"/>
        <v>17571.7</v>
      </c>
      <c r="EB28" s="31">
        <f t="shared" ca="1" si="87"/>
        <v>4603.51</v>
      </c>
      <c r="EC28" s="31">
        <f t="shared" ca="1" si="88"/>
        <v>4940.5200000000004</v>
      </c>
      <c r="ED28" s="31">
        <f t="shared" ca="1" si="89"/>
        <v>10888.22</v>
      </c>
      <c r="EE28" s="31">
        <f t="shared" ca="1" si="90"/>
        <v>5998.62</v>
      </c>
      <c r="EF28" s="31">
        <f t="shared" ca="1" si="91"/>
        <v>4417.37</v>
      </c>
      <c r="EG28" s="32">
        <f t="shared" ca="1" si="92"/>
        <v>-7930.3399999999947</v>
      </c>
      <c r="EH28" s="32">
        <f t="shared" ca="1" si="93"/>
        <v>-5784.0399999999963</v>
      </c>
      <c r="EI28" s="32">
        <f t="shared" ca="1" si="94"/>
        <v>-5318.6299999999974</v>
      </c>
      <c r="EJ28" s="32">
        <f t="shared" ca="1" si="95"/>
        <v>-3171.9899999999993</v>
      </c>
      <c r="EK28" s="32">
        <f t="shared" ca="1" si="96"/>
        <v>-3963.369999999999</v>
      </c>
      <c r="EL28" s="32">
        <f t="shared" ca="1" si="97"/>
        <v>-7014.9099999999989</v>
      </c>
      <c r="EM28" s="32">
        <f t="shared" ca="1" si="98"/>
        <v>57636.840000000011</v>
      </c>
      <c r="EN28" s="32">
        <f t="shared" ca="1" si="99"/>
        <v>15217.400000000007</v>
      </c>
      <c r="EO28" s="32">
        <f t="shared" ca="1" si="100"/>
        <v>16460.320000000007</v>
      </c>
      <c r="EP28" s="32">
        <f t="shared" ca="1" si="101"/>
        <v>36557.37999999999</v>
      </c>
      <c r="EQ28" s="32">
        <f t="shared" ca="1" si="102"/>
        <v>20304.149999999998</v>
      </c>
      <c r="ER28" s="32">
        <f t="shared" ca="1" si="103"/>
        <v>15071.259999999998</v>
      </c>
    </row>
    <row r="29" spans="1:148">
      <c r="A29" t="s">
        <v>501</v>
      </c>
      <c r="B29" s="1" t="s">
        <v>344</v>
      </c>
      <c r="C29" t="str">
        <f t="shared" ca="1" si="164"/>
        <v>BCHIMP</v>
      </c>
      <c r="D29" t="str">
        <f t="shared" ca="1" si="2"/>
        <v>Alberta-BC Intertie - Import</v>
      </c>
      <c r="G29" s="51">
        <v>45</v>
      </c>
      <c r="H29" s="51">
        <v>514</v>
      </c>
      <c r="I29" s="51">
        <v>400</v>
      </c>
      <c r="J29" s="51">
        <v>1485</v>
      </c>
      <c r="K29" s="51">
        <v>1698</v>
      </c>
      <c r="L29" s="51">
        <v>1167</v>
      </c>
      <c r="M29" s="51">
        <v>1341</v>
      </c>
      <c r="N29" s="51">
        <v>4795</v>
      </c>
      <c r="O29" s="51">
        <v>2843</v>
      </c>
      <c r="P29" s="51">
        <v>1440</v>
      </c>
      <c r="Q29" s="32"/>
      <c r="R29" s="32"/>
      <c r="S29" s="32">
        <v>2465.6999999999998</v>
      </c>
      <c r="T29" s="32">
        <v>27876.29</v>
      </c>
      <c r="U29" s="32">
        <v>63654.25</v>
      </c>
      <c r="V29" s="32">
        <v>114943.05</v>
      </c>
      <c r="W29" s="32">
        <v>183849.77</v>
      </c>
      <c r="X29" s="32">
        <v>132909.4</v>
      </c>
      <c r="Y29" s="32">
        <v>123211.7</v>
      </c>
      <c r="Z29" s="32">
        <v>675670.45</v>
      </c>
      <c r="AA29" s="32">
        <v>326993.15999999997</v>
      </c>
      <c r="AB29" s="32">
        <v>166810.75</v>
      </c>
      <c r="AE29" s="2">
        <v>0.89</v>
      </c>
      <c r="AF29" s="2">
        <v>0.89</v>
      </c>
      <c r="AG29" s="2">
        <v>0.89</v>
      </c>
      <c r="AH29" s="2">
        <v>0.89</v>
      </c>
      <c r="AI29" s="2">
        <v>0.89</v>
      </c>
      <c r="AJ29" s="2">
        <v>0.89</v>
      </c>
      <c r="AK29" s="2">
        <v>0.89</v>
      </c>
      <c r="AL29" s="2">
        <v>0.89</v>
      </c>
      <c r="AM29" s="2">
        <v>0.89</v>
      </c>
      <c r="AN29" s="2">
        <v>0.89</v>
      </c>
      <c r="AO29" s="33"/>
      <c r="AP29" s="33"/>
      <c r="AQ29" s="33">
        <v>21.94</v>
      </c>
      <c r="AR29" s="33">
        <v>248.1</v>
      </c>
      <c r="AS29" s="33">
        <v>566.52</v>
      </c>
      <c r="AT29" s="33">
        <v>1022.99</v>
      </c>
      <c r="AU29" s="33">
        <v>1636.26</v>
      </c>
      <c r="AV29" s="33">
        <v>1182.8900000000001</v>
      </c>
      <c r="AW29" s="33">
        <v>1096.58</v>
      </c>
      <c r="AX29" s="33">
        <v>6013.47</v>
      </c>
      <c r="AY29" s="33">
        <v>2910.24</v>
      </c>
      <c r="AZ29" s="33">
        <v>1484.62</v>
      </c>
      <c r="BA29" s="31">
        <f t="shared" si="44"/>
        <v>0</v>
      </c>
      <c r="BB29" s="31">
        <f t="shared" si="45"/>
        <v>0</v>
      </c>
      <c r="BC29" s="31">
        <f t="shared" si="46"/>
        <v>0</v>
      </c>
      <c r="BD29" s="31">
        <f t="shared" si="47"/>
        <v>-19.510000000000002</v>
      </c>
      <c r="BE29" s="31">
        <f t="shared" si="48"/>
        <v>-44.56</v>
      </c>
      <c r="BF29" s="31">
        <f t="shared" si="49"/>
        <v>-80.459999999999994</v>
      </c>
      <c r="BG29" s="31">
        <f t="shared" si="50"/>
        <v>-1434.03</v>
      </c>
      <c r="BH29" s="31">
        <f t="shared" si="51"/>
        <v>-1036.69</v>
      </c>
      <c r="BI29" s="31">
        <f t="shared" si="52"/>
        <v>-961.05</v>
      </c>
      <c r="BJ29" s="31">
        <f t="shared" si="53"/>
        <v>-4189.16</v>
      </c>
      <c r="BK29" s="31">
        <f t="shared" si="54"/>
        <v>-2027.36</v>
      </c>
      <c r="BL29" s="31">
        <f t="shared" si="55"/>
        <v>-1034.23</v>
      </c>
      <c r="BM29" s="6">
        <f t="shared" ca="1" si="151"/>
        <v>-2.4500000000000001E-2</v>
      </c>
      <c r="BN29" s="6">
        <f t="shared" ca="1" si="151"/>
        <v>-2.4500000000000001E-2</v>
      </c>
      <c r="BO29" s="6">
        <f t="shared" ca="1" si="151"/>
        <v>-2.4500000000000001E-2</v>
      </c>
      <c r="BP29" s="6">
        <f t="shared" ca="1" si="151"/>
        <v>-2.4500000000000001E-2</v>
      </c>
      <c r="BQ29" s="6">
        <f t="shared" ca="1" si="151"/>
        <v>-2.4500000000000001E-2</v>
      </c>
      <c r="BR29" s="6">
        <f t="shared" ca="1" si="151"/>
        <v>-2.4500000000000001E-2</v>
      </c>
      <c r="BS29" s="6">
        <f t="shared" ca="1" si="151"/>
        <v>-2.4500000000000001E-2</v>
      </c>
      <c r="BT29" s="6">
        <f t="shared" ca="1" si="151"/>
        <v>-2.4500000000000001E-2</v>
      </c>
      <c r="BU29" s="6">
        <f t="shared" ca="1" si="151"/>
        <v>-2.4500000000000001E-2</v>
      </c>
      <c r="BV29" s="6">
        <f t="shared" ca="1" si="151"/>
        <v>-2.4500000000000001E-2</v>
      </c>
      <c r="BW29" s="6">
        <f t="shared" ca="1" si="151"/>
        <v>-2.4500000000000001E-2</v>
      </c>
      <c r="BX29" s="6">
        <f t="shared" ca="1" si="151"/>
        <v>-2.4500000000000001E-2</v>
      </c>
      <c r="BY29" s="31">
        <f t="shared" ca="1" si="16"/>
        <v>0</v>
      </c>
      <c r="BZ29" s="31">
        <f t="shared" ca="1" si="17"/>
        <v>0</v>
      </c>
      <c r="CA29" s="31">
        <f t="shared" ca="1" si="18"/>
        <v>-60.41</v>
      </c>
      <c r="CB29" s="31">
        <f t="shared" ca="1" si="19"/>
        <v>-682.97</v>
      </c>
      <c r="CC29" s="31">
        <f t="shared" ca="1" si="20"/>
        <v>-1559.53</v>
      </c>
      <c r="CD29" s="31">
        <f t="shared" ca="1" si="21"/>
        <v>-2816.1</v>
      </c>
      <c r="CE29" s="31">
        <f t="shared" ca="1" si="22"/>
        <v>-4504.32</v>
      </c>
      <c r="CF29" s="31">
        <f t="shared" ca="1" si="23"/>
        <v>-3256.28</v>
      </c>
      <c r="CG29" s="31">
        <f t="shared" ca="1" si="24"/>
        <v>-3018.69</v>
      </c>
      <c r="CH29" s="31">
        <f t="shared" ca="1" si="25"/>
        <v>-16553.93</v>
      </c>
      <c r="CI29" s="31">
        <f t="shared" ca="1" si="26"/>
        <v>-8011.33</v>
      </c>
      <c r="CJ29" s="31">
        <f t="shared" ca="1" si="27"/>
        <v>-4086.86</v>
      </c>
      <c r="CK29" s="32">
        <f t="shared" ca="1" si="56"/>
        <v>0</v>
      </c>
      <c r="CL29" s="32">
        <f t="shared" ca="1" si="57"/>
        <v>0</v>
      </c>
      <c r="CM29" s="32">
        <f t="shared" ca="1" si="58"/>
        <v>7.4</v>
      </c>
      <c r="CN29" s="32">
        <f t="shared" ca="1" si="59"/>
        <v>83.63</v>
      </c>
      <c r="CO29" s="32">
        <f t="shared" ca="1" si="60"/>
        <v>190.96</v>
      </c>
      <c r="CP29" s="32">
        <f t="shared" ca="1" si="61"/>
        <v>344.83</v>
      </c>
      <c r="CQ29" s="32">
        <f t="shared" ca="1" si="62"/>
        <v>551.54999999999995</v>
      </c>
      <c r="CR29" s="32">
        <f t="shared" ca="1" si="63"/>
        <v>398.73</v>
      </c>
      <c r="CS29" s="32">
        <f t="shared" ca="1" si="64"/>
        <v>369.64</v>
      </c>
      <c r="CT29" s="32">
        <f t="shared" ca="1" si="65"/>
        <v>2027.01</v>
      </c>
      <c r="CU29" s="32">
        <f t="shared" ca="1" si="66"/>
        <v>980.98</v>
      </c>
      <c r="CV29" s="32">
        <f t="shared" ca="1" si="67"/>
        <v>500.43</v>
      </c>
      <c r="CW29" s="31">
        <f t="shared" ca="1" si="190"/>
        <v>0</v>
      </c>
      <c r="CX29" s="31">
        <f t="shared" ca="1" si="191"/>
        <v>0</v>
      </c>
      <c r="CY29" s="31">
        <f t="shared" ca="1" si="192"/>
        <v>-74.95</v>
      </c>
      <c r="CZ29" s="31">
        <f t="shared" ca="1" si="193"/>
        <v>-827.93000000000006</v>
      </c>
      <c r="DA29" s="31">
        <f t="shared" ca="1" si="194"/>
        <v>-1890.53</v>
      </c>
      <c r="DB29" s="31">
        <f t="shared" ca="1" si="195"/>
        <v>-3413.8</v>
      </c>
      <c r="DC29" s="31">
        <f t="shared" ca="1" si="196"/>
        <v>-4155</v>
      </c>
      <c r="DD29" s="31">
        <f t="shared" ca="1" si="197"/>
        <v>-3003.7500000000005</v>
      </c>
      <c r="DE29" s="31">
        <f t="shared" ca="1" si="198"/>
        <v>-2784.58</v>
      </c>
      <c r="DF29" s="31">
        <f t="shared" ca="1" si="199"/>
        <v>-16351.23</v>
      </c>
      <c r="DG29" s="31">
        <f t="shared" ca="1" si="200"/>
        <v>-7913.2300000000005</v>
      </c>
      <c r="DH29" s="31">
        <f t="shared" ca="1" si="201"/>
        <v>-4036.82</v>
      </c>
      <c r="DI29" s="32">
        <f t="shared" ca="1" si="68"/>
        <v>0</v>
      </c>
      <c r="DJ29" s="32">
        <f t="shared" ca="1" si="69"/>
        <v>0</v>
      </c>
      <c r="DK29" s="32">
        <f t="shared" ca="1" si="70"/>
        <v>-3.75</v>
      </c>
      <c r="DL29" s="32">
        <f t="shared" ca="1" si="71"/>
        <v>-41.4</v>
      </c>
      <c r="DM29" s="32">
        <f t="shared" ca="1" si="72"/>
        <v>-94.53</v>
      </c>
      <c r="DN29" s="32">
        <f t="shared" ca="1" si="73"/>
        <v>-170.69</v>
      </c>
      <c r="DO29" s="32">
        <f t="shared" ca="1" si="74"/>
        <v>-207.75</v>
      </c>
      <c r="DP29" s="32">
        <f t="shared" ca="1" si="75"/>
        <v>-150.19</v>
      </c>
      <c r="DQ29" s="32">
        <f t="shared" ca="1" si="76"/>
        <v>-139.22999999999999</v>
      </c>
      <c r="DR29" s="32">
        <f t="shared" ca="1" si="77"/>
        <v>-817.56</v>
      </c>
      <c r="DS29" s="32">
        <f t="shared" ca="1" si="78"/>
        <v>-395.66</v>
      </c>
      <c r="DT29" s="32">
        <f t="shared" ca="1" si="79"/>
        <v>-201.84</v>
      </c>
      <c r="DU29" s="31">
        <f t="shared" ca="1" si="80"/>
        <v>0</v>
      </c>
      <c r="DV29" s="31">
        <f t="shared" ca="1" si="81"/>
        <v>0</v>
      </c>
      <c r="DW29" s="31">
        <f t="shared" ca="1" si="82"/>
        <v>-35.97</v>
      </c>
      <c r="DX29" s="31">
        <f t="shared" ca="1" si="83"/>
        <v>-393.48</v>
      </c>
      <c r="DY29" s="31">
        <f t="shared" ca="1" si="84"/>
        <v>-889.56</v>
      </c>
      <c r="DZ29" s="31">
        <f t="shared" ca="1" si="85"/>
        <v>-1588.91</v>
      </c>
      <c r="EA29" s="31">
        <f t="shared" ca="1" si="86"/>
        <v>-1913.41</v>
      </c>
      <c r="EB29" s="31">
        <f t="shared" ca="1" si="87"/>
        <v>-1367.94</v>
      </c>
      <c r="EC29" s="31">
        <f t="shared" ca="1" si="88"/>
        <v>-1253.94</v>
      </c>
      <c r="ED29" s="31">
        <f t="shared" ca="1" si="89"/>
        <v>-7282.57</v>
      </c>
      <c r="EE29" s="31">
        <f t="shared" ca="1" si="90"/>
        <v>-3484.1</v>
      </c>
      <c r="EF29" s="31">
        <f t="shared" ca="1" si="91"/>
        <v>-1757.46</v>
      </c>
      <c r="EG29" s="32">
        <f t="shared" ca="1" si="92"/>
        <v>0</v>
      </c>
      <c r="EH29" s="32">
        <f t="shared" ca="1" si="93"/>
        <v>0</v>
      </c>
      <c r="EI29" s="32">
        <f t="shared" ca="1" si="94"/>
        <v>-114.67</v>
      </c>
      <c r="EJ29" s="32">
        <f t="shared" ca="1" si="95"/>
        <v>-1262.81</v>
      </c>
      <c r="EK29" s="32">
        <f t="shared" ca="1" si="96"/>
        <v>-2874.62</v>
      </c>
      <c r="EL29" s="32">
        <f t="shared" ca="1" si="97"/>
        <v>-5173.4000000000005</v>
      </c>
      <c r="EM29" s="32">
        <f t="shared" ca="1" si="98"/>
        <v>-6276.16</v>
      </c>
      <c r="EN29" s="32">
        <f t="shared" ca="1" si="99"/>
        <v>-4521.880000000001</v>
      </c>
      <c r="EO29" s="32">
        <f t="shared" ca="1" si="100"/>
        <v>-4177.75</v>
      </c>
      <c r="EP29" s="32">
        <f t="shared" ca="1" si="101"/>
        <v>-24451.360000000001</v>
      </c>
      <c r="EQ29" s="32">
        <f t="shared" ca="1" si="102"/>
        <v>-11792.990000000002</v>
      </c>
      <c r="ER29" s="32">
        <f t="shared" ca="1" si="103"/>
        <v>-5996.12</v>
      </c>
    </row>
    <row r="30" spans="1:148">
      <c r="A30" t="s">
        <v>419</v>
      </c>
      <c r="B30" s="1" t="s">
        <v>126</v>
      </c>
      <c r="C30" t="str">
        <f t="shared" ca="1" si="164"/>
        <v>CAS</v>
      </c>
      <c r="D30" t="str">
        <f t="shared" ca="1" si="2"/>
        <v>Cascade Hydro Facility</v>
      </c>
      <c r="E30" s="51">
        <v>7987.5805</v>
      </c>
      <c r="F30" s="51">
        <v>6918.6247000000003</v>
      </c>
      <c r="G30" s="51">
        <v>6737.2646999999997</v>
      </c>
      <c r="H30" s="51">
        <v>5664.6136999999999</v>
      </c>
      <c r="I30" s="51">
        <v>2719.8191000000002</v>
      </c>
      <c r="J30" s="51">
        <v>52.597499999999997</v>
      </c>
      <c r="K30" s="51">
        <v>199.34700000000001</v>
      </c>
      <c r="L30" s="51">
        <v>45.172400000000003</v>
      </c>
      <c r="M30" s="51">
        <v>1160.7742000000001</v>
      </c>
      <c r="N30" s="51">
        <v>3829.0279999999998</v>
      </c>
      <c r="O30" s="51">
        <v>6266.4324999999999</v>
      </c>
      <c r="P30" s="51">
        <v>6824.9579999999996</v>
      </c>
      <c r="Q30" s="32">
        <v>733511.32</v>
      </c>
      <c r="R30" s="32">
        <v>456651.86</v>
      </c>
      <c r="S30" s="32">
        <v>358933.27</v>
      </c>
      <c r="T30" s="32">
        <v>312878.13</v>
      </c>
      <c r="U30" s="32">
        <v>261170.59</v>
      </c>
      <c r="V30" s="32">
        <v>2515.1799999999998</v>
      </c>
      <c r="W30" s="32">
        <v>178713.26</v>
      </c>
      <c r="X30" s="32">
        <v>2366.87</v>
      </c>
      <c r="Y30" s="32">
        <v>234942.33</v>
      </c>
      <c r="Z30" s="32">
        <v>1009672.82</v>
      </c>
      <c r="AA30" s="32">
        <v>942334.44</v>
      </c>
      <c r="AB30" s="32">
        <v>638846.34</v>
      </c>
      <c r="AC30" s="2">
        <v>-0.28999999999999998</v>
      </c>
      <c r="AD30" s="2">
        <v>-0.28999999999999998</v>
      </c>
      <c r="AE30" s="2">
        <v>-0.28999999999999998</v>
      </c>
      <c r="AF30" s="2">
        <v>-0.28999999999999998</v>
      </c>
      <c r="AG30" s="2">
        <v>-0.28999999999999998</v>
      </c>
      <c r="AH30" s="2">
        <v>-0.28999999999999998</v>
      </c>
      <c r="AI30" s="2">
        <v>-0.28999999999999998</v>
      </c>
      <c r="AJ30" s="2">
        <v>-0.28999999999999998</v>
      </c>
      <c r="AK30" s="2">
        <v>-0.28999999999999998</v>
      </c>
      <c r="AL30" s="2">
        <v>-0.28999999999999998</v>
      </c>
      <c r="AM30" s="2">
        <v>-0.28999999999999998</v>
      </c>
      <c r="AN30" s="2">
        <v>-0.28999999999999998</v>
      </c>
      <c r="AO30" s="33">
        <v>-2127.1799999999998</v>
      </c>
      <c r="AP30" s="33">
        <v>-1324.29</v>
      </c>
      <c r="AQ30" s="33">
        <v>-1040.9100000000001</v>
      </c>
      <c r="AR30" s="33">
        <v>-907.35</v>
      </c>
      <c r="AS30" s="33">
        <v>-757.39</v>
      </c>
      <c r="AT30" s="33">
        <v>-7.29</v>
      </c>
      <c r="AU30" s="33">
        <v>-518.27</v>
      </c>
      <c r="AV30" s="33">
        <v>-6.86</v>
      </c>
      <c r="AW30" s="33">
        <v>-681.33</v>
      </c>
      <c r="AX30" s="33">
        <v>-2928.05</v>
      </c>
      <c r="AY30" s="33">
        <v>-2732.77</v>
      </c>
      <c r="AZ30" s="33">
        <v>-1852.65</v>
      </c>
      <c r="BA30" s="31">
        <f t="shared" si="44"/>
        <v>0</v>
      </c>
      <c r="BB30" s="31">
        <f t="shared" si="45"/>
        <v>0</v>
      </c>
      <c r="BC30" s="31">
        <f t="shared" si="46"/>
        <v>0</v>
      </c>
      <c r="BD30" s="31">
        <f t="shared" si="47"/>
        <v>-219.01</v>
      </c>
      <c r="BE30" s="31">
        <f t="shared" si="48"/>
        <v>-182.82</v>
      </c>
      <c r="BF30" s="31">
        <f t="shared" si="49"/>
        <v>-1.76</v>
      </c>
      <c r="BG30" s="31">
        <f t="shared" si="50"/>
        <v>-1393.96</v>
      </c>
      <c r="BH30" s="31">
        <f t="shared" si="51"/>
        <v>-18.46</v>
      </c>
      <c r="BI30" s="31">
        <f t="shared" si="52"/>
        <v>-1832.55</v>
      </c>
      <c r="BJ30" s="31">
        <f t="shared" si="53"/>
        <v>-6259.97</v>
      </c>
      <c r="BK30" s="31">
        <f t="shared" si="54"/>
        <v>-5842.47</v>
      </c>
      <c r="BL30" s="31">
        <f t="shared" si="55"/>
        <v>-3960.85</v>
      </c>
      <c r="BM30" s="6">
        <f t="shared" ca="1" si="151"/>
        <v>-4.9700000000000001E-2</v>
      </c>
      <c r="BN30" s="6">
        <f t="shared" ca="1" si="151"/>
        <v>-4.9700000000000001E-2</v>
      </c>
      <c r="BO30" s="6">
        <f t="shared" ca="1" si="151"/>
        <v>-4.9700000000000001E-2</v>
      </c>
      <c r="BP30" s="6">
        <f t="shared" ca="1" si="151"/>
        <v>-4.9700000000000001E-2</v>
      </c>
      <c r="BQ30" s="6">
        <f t="shared" ca="1" si="151"/>
        <v>-4.9700000000000001E-2</v>
      </c>
      <c r="BR30" s="6">
        <f t="shared" ca="1" si="151"/>
        <v>-4.9700000000000001E-2</v>
      </c>
      <c r="BS30" s="6">
        <f t="shared" ca="1" si="151"/>
        <v>-4.9700000000000001E-2</v>
      </c>
      <c r="BT30" s="6">
        <f t="shared" ca="1" si="151"/>
        <v>-4.9700000000000001E-2</v>
      </c>
      <c r="BU30" s="6">
        <f t="shared" ca="1" si="151"/>
        <v>-4.9700000000000001E-2</v>
      </c>
      <c r="BV30" s="6">
        <f t="shared" ca="1" si="151"/>
        <v>-4.9700000000000001E-2</v>
      </c>
      <c r="BW30" s="6">
        <f t="shared" ca="1" si="151"/>
        <v>-4.9700000000000001E-2</v>
      </c>
      <c r="BX30" s="6">
        <f t="shared" ca="1" si="151"/>
        <v>-4.9700000000000001E-2</v>
      </c>
      <c r="BY30" s="31">
        <f t="shared" ca="1" si="16"/>
        <v>-36455.51</v>
      </c>
      <c r="BZ30" s="31">
        <f t="shared" ca="1" si="17"/>
        <v>-22695.599999999999</v>
      </c>
      <c r="CA30" s="31">
        <f t="shared" ca="1" si="18"/>
        <v>-17838.98</v>
      </c>
      <c r="CB30" s="31">
        <f t="shared" ca="1" si="19"/>
        <v>-15550.04</v>
      </c>
      <c r="CC30" s="31">
        <f t="shared" ca="1" si="20"/>
        <v>-12980.18</v>
      </c>
      <c r="CD30" s="31">
        <f t="shared" ca="1" si="21"/>
        <v>-125</v>
      </c>
      <c r="CE30" s="31">
        <f t="shared" ca="1" si="22"/>
        <v>-8882.0499999999993</v>
      </c>
      <c r="CF30" s="31">
        <f t="shared" ca="1" si="23"/>
        <v>-117.63</v>
      </c>
      <c r="CG30" s="31">
        <f t="shared" ca="1" si="24"/>
        <v>-11676.63</v>
      </c>
      <c r="CH30" s="31">
        <f t="shared" ca="1" si="25"/>
        <v>-50180.74</v>
      </c>
      <c r="CI30" s="31">
        <f t="shared" ca="1" si="26"/>
        <v>-46834.02</v>
      </c>
      <c r="CJ30" s="31">
        <f t="shared" ca="1" si="27"/>
        <v>-31750.66</v>
      </c>
      <c r="CK30" s="32">
        <f t="shared" ca="1" si="56"/>
        <v>2200.5300000000002</v>
      </c>
      <c r="CL30" s="32">
        <f t="shared" ca="1" si="57"/>
        <v>1369.96</v>
      </c>
      <c r="CM30" s="32">
        <f t="shared" ca="1" si="58"/>
        <v>1076.8</v>
      </c>
      <c r="CN30" s="32">
        <f t="shared" ca="1" si="59"/>
        <v>938.63</v>
      </c>
      <c r="CO30" s="32">
        <f t="shared" ca="1" si="60"/>
        <v>783.51</v>
      </c>
      <c r="CP30" s="32">
        <f t="shared" ca="1" si="61"/>
        <v>7.55</v>
      </c>
      <c r="CQ30" s="32">
        <f t="shared" ca="1" si="62"/>
        <v>536.14</v>
      </c>
      <c r="CR30" s="32">
        <f t="shared" ca="1" si="63"/>
        <v>7.1</v>
      </c>
      <c r="CS30" s="32">
        <f t="shared" ca="1" si="64"/>
        <v>704.83</v>
      </c>
      <c r="CT30" s="32">
        <f t="shared" ca="1" si="65"/>
        <v>3029.02</v>
      </c>
      <c r="CU30" s="32">
        <f t="shared" ca="1" si="66"/>
        <v>2827</v>
      </c>
      <c r="CV30" s="32">
        <f t="shared" ca="1" si="67"/>
        <v>1916.54</v>
      </c>
      <c r="CW30" s="31">
        <f t="shared" ca="1" si="190"/>
        <v>-32127.800000000003</v>
      </c>
      <c r="CX30" s="31">
        <f t="shared" ca="1" si="191"/>
        <v>-20001.349999999999</v>
      </c>
      <c r="CY30" s="31">
        <f t="shared" ca="1" si="192"/>
        <v>-15721.27</v>
      </c>
      <c r="CZ30" s="31">
        <f t="shared" ca="1" si="193"/>
        <v>-13485.050000000001</v>
      </c>
      <c r="DA30" s="31">
        <f t="shared" ca="1" si="194"/>
        <v>-11256.460000000001</v>
      </c>
      <c r="DB30" s="31">
        <f t="shared" ca="1" si="195"/>
        <v>-108.39999999999999</v>
      </c>
      <c r="DC30" s="31">
        <f t="shared" ca="1" si="196"/>
        <v>-6433.6799999999994</v>
      </c>
      <c r="DD30" s="31">
        <f t="shared" ca="1" si="197"/>
        <v>-85.210000000000008</v>
      </c>
      <c r="DE30" s="31">
        <f t="shared" ca="1" si="198"/>
        <v>-8457.92</v>
      </c>
      <c r="DF30" s="31">
        <f t="shared" ca="1" si="199"/>
        <v>-37963.699999999997</v>
      </c>
      <c r="DG30" s="31">
        <f t="shared" ca="1" si="200"/>
        <v>-35431.78</v>
      </c>
      <c r="DH30" s="31">
        <f t="shared" ca="1" si="201"/>
        <v>-24020.62</v>
      </c>
      <c r="DI30" s="32">
        <f t="shared" ca="1" si="68"/>
        <v>-1606.39</v>
      </c>
      <c r="DJ30" s="32">
        <f t="shared" ca="1" si="69"/>
        <v>-1000.07</v>
      </c>
      <c r="DK30" s="32">
        <f t="shared" ca="1" si="70"/>
        <v>-786.06</v>
      </c>
      <c r="DL30" s="32">
        <f t="shared" ca="1" si="71"/>
        <v>-674.25</v>
      </c>
      <c r="DM30" s="32">
        <f t="shared" ca="1" si="72"/>
        <v>-562.82000000000005</v>
      </c>
      <c r="DN30" s="32">
        <f t="shared" ca="1" si="73"/>
        <v>-5.42</v>
      </c>
      <c r="DO30" s="32">
        <f t="shared" ca="1" si="74"/>
        <v>-321.68</v>
      </c>
      <c r="DP30" s="32">
        <f t="shared" ca="1" si="75"/>
        <v>-4.26</v>
      </c>
      <c r="DQ30" s="32">
        <f t="shared" ca="1" si="76"/>
        <v>-422.9</v>
      </c>
      <c r="DR30" s="32">
        <f t="shared" ca="1" si="77"/>
        <v>-1898.19</v>
      </c>
      <c r="DS30" s="32">
        <f t="shared" ca="1" si="78"/>
        <v>-1771.59</v>
      </c>
      <c r="DT30" s="32">
        <f t="shared" ca="1" si="79"/>
        <v>-1201.03</v>
      </c>
      <c r="DU30" s="31">
        <f t="shared" ca="1" si="80"/>
        <v>-15691.8</v>
      </c>
      <c r="DV30" s="31">
        <f t="shared" ca="1" si="81"/>
        <v>-9679.84</v>
      </c>
      <c r="DW30" s="31">
        <f t="shared" ca="1" si="82"/>
        <v>-7545.14</v>
      </c>
      <c r="DX30" s="31">
        <f t="shared" ca="1" si="83"/>
        <v>-6408.91</v>
      </c>
      <c r="DY30" s="31">
        <f t="shared" ca="1" si="84"/>
        <v>-5296.55</v>
      </c>
      <c r="DZ30" s="31">
        <f t="shared" ca="1" si="85"/>
        <v>-50.45</v>
      </c>
      <c r="EA30" s="31">
        <f t="shared" ca="1" si="86"/>
        <v>-2962.76</v>
      </c>
      <c r="EB30" s="31">
        <f t="shared" ca="1" si="87"/>
        <v>-38.81</v>
      </c>
      <c r="EC30" s="31">
        <f t="shared" ca="1" si="88"/>
        <v>-3808.73</v>
      </c>
      <c r="ED30" s="31">
        <f t="shared" ca="1" si="89"/>
        <v>-16908.419999999998</v>
      </c>
      <c r="EE30" s="31">
        <f t="shared" ca="1" si="90"/>
        <v>-15600.18</v>
      </c>
      <c r="EF30" s="31">
        <f t="shared" ca="1" si="91"/>
        <v>-10457.530000000001</v>
      </c>
      <c r="EG30" s="32">
        <f t="shared" ca="1" si="92"/>
        <v>-49425.990000000005</v>
      </c>
      <c r="EH30" s="32">
        <f t="shared" ca="1" si="93"/>
        <v>-30681.26</v>
      </c>
      <c r="EI30" s="32">
        <f t="shared" ca="1" si="94"/>
        <v>-24052.47</v>
      </c>
      <c r="EJ30" s="32">
        <f t="shared" ca="1" si="95"/>
        <v>-20568.21</v>
      </c>
      <c r="EK30" s="32">
        <f t="shared" ca="1" si="96"/>
        <v>-17115.830000000002</v>
      </c>
      <c r="EL30" s="32">
        <f t="shared" ca="1" si="97"/>
        <v>-164.26999999999998</v>
      </c>
      <c r="EM30" s="32">
        <f t="shared" ca="1" si="98"/>
        <v>-9718.119999999999</v>
      </c>
      <c r="EN30" s="32">
        <f t="shared" ca="1" si="99"/>
        <v>-128.28000000000003</v>
      </c>
      <c r="EO30" s="32">
        <f t="shared" ca="1" si="100"/>
        <v>-12689.55</v>
      </c>
      <c r="EP30" s="32">
        <f t="shared" ca="1" si="101"/>
        <v>-56770.31</v>
      </c>
      <c r="EQ30" s="32">
        <f t="shared" ca="1" si="102"/>
        <v>-52803.549999999996</v>
      </c>
      <c r="ER30" s="32">
        <f t="shared" ca="1" si="103"/>
        <v>-35679.18</v>
      </c>
    </row>
    <row r="31" spans="1:148">
      <c r="A31" t="s">
        <v>501</v>
      </c>
      <c r="B31" s="1" t="s">
        <v>345</v>
      </c>
      <c r="C31" t="str">
        <f t="shared" ca="1" si="164"/>
        <v>SPCIMP</v>
      </c>
      <c r="D31" t="str">
        <f t="shared" ca="1" si="2"/>
        <v>Alberta-Saskatchewan Intertie - Import</v>
      </c>
      <c r="I31" s="51">
        <v>687</v>
      </c>
      <c r="J31" s="51">
        <v>29</v>
      </c>
      <c r="L31" s="51">
        <v>328</v>
      </c>
      <c r="M31" s="51">
        <v>468</v>
      </c>
      <c r="N31" s="51">
        <v>100</v>
      </c>
      <c r="Q31" s="32"/>
      <c r="R31" s="32"/>
      <c r="S31" s="32"/>
      <c r="T31" s="32"/>
      <c r="U31" s="32">
        <v>93755.65</v>
      </c>
      <c r="V31" s="32">
        <v>1073.29</v>
      </c>
      <c r="W31" s="32"/>
      <c r="X31" s="32">
        <v>35080.400000000001</v>
      </c>
      <c r="Y31" s="32">
        <v>38126.85</v>
      </c>
      <c r="Z31" s="32">
        <v>15630.2</v>
      </c>
      <c r="AA31" s="32"/>
      <c r="AB31" s="32"/>
      <c r="AG31" s="2">
        <v>0.17</v>
      </c>
      <c r="AH31" s="2">
        <v>0.17</v>
      </c>
      <c r="AJ31" s="2">
        <v>0.17</v>
      </c>
      <c r="AK31" s="2">
        <v>0.17</v>
      </c>
      <c r="AL31" s="2">
        <v>0.17</v>
      </c>
      <c r="AO31" s="33"/>
      <c r="AP31" s="33"/>
      <c r="AQ31" s="33"/>
      <c r="AR31" s="33"/>
      <c r="AS31" s="33">
        <v>159.38</v>
      </c>
      <c r="AT31" s="33">
        <v>1.82</v>
      </c>
      <c r="AU31" s="33"/>
      <c r="AV31" s="33">
        <v>59.64</v>
      </c>
      <c r="AW31" s="33">
        <v>64.819999999999993</v>
      </c>
      <c r="AX31" s="33">
        <v>26.57</v>
      </c>
      <c r="AY31" s="33"/>
      <c r="AZ31" s="33"/>
      <c r="BA31" s="31">
        <f t="shared" si="44"/>
        <v>0</v>
      </c>
      <c r="BB31" s="31">
        <f t="shared" si="45"/>
        <v>0</v>
      </c>
      <c r="BC31" s="31">
        <f t="shared" si="46"/>
        <v>0</v>
      </c>
      <c r="BD31" s="31">
        <f t="shared" si="47"/>
        <v>0</v>
      </c>
      <c r="BE31" s="31">
        <f t="shared" si="48"/>
        <v>-65.63</v>
      </c>
      <c r="BF31" s="31">
        <f t="shared" si="49"/>
        <v>-0.75</v>
      </c>
      <c r="BG31" s="31">
        <f t="shared" si="50"/>
        <v>0</v>
      </c>
      <c r="BH31" s="31">
        <f t="shared" si="51"/>
        <v>-273.63</v>
      </c>
      <c r="BI31" s="31">
        <f t="shared" si="52"/>
        <v>-297.39</v>
      </c>
      <c r="BJ31" s="31">
        <f t="shared" si="53"/>
        <v>-96.91</v>
      </c>
      <c r="BK31" s="31">
        <f t="shared" si="54"/>
        <v>0</v>
      </c>
      <c r="BL31" s="31">
        <f t="shared" si="55"/>
        <v>0</v>
      </c>
      <c r="BM31" s="6">
        <f t="shared" ca="1" si="151"/>
        <v>-1.0500000000000001E-2</v>
      </c>
      <c r="BN31" s="6">
        <f t="shared" ca="1" si="151"/>
        <v>-1.0500000000000001E-2</v>
      </c>
      <c r="BO31" s="6">
        <f t="shared" ca="1" si="151"/>
        <v>-1.0500000000000001E-2</v>
      </c>
      <c r="BP31" s="6">
        <f t="shared" ca="1" si="151"/>
        <v>-1.0500000000000001E-2</v>
      </c>
      <c r="BQ31" s="6">
        <f t="shared" ca="1" si="151"/>
        <v>-1.0500000000000001E-2</v>
      </c>
      <c r="BR31" s="6">
        <f t="shared" ca="1" si="151"/>
        <v>-1.0500000000000001E-2</v>
      </c>
      <c r="BS31" s="6">
        <f t="shared" ca="1" si="151"/>
        <v>-1.0500000000000001E-2</v>
      </c>
      <c r="BT31" s="6">
        <f t="shared" ca="1" si="151"/>
        <v>-1.0500000000000001E-2</v>
      </c>
      <c r="BU31" s="6">
        <f t="shared" ca="1" si="151"/>
        <v>-1.0500000000000001E-2</v>
      </c>
      <c r="BV31" s="6">
        <f t="shared" ca="1" si="151"/>
        <v>-1.0500000000000001E-2</v>
      </c>
      <c r="BW31" s="6">
        <f t="shared" ca="1" si="151"/>
        <v>-1.0500000000000001E-2</v>
      </c>
      <c r="BX31" s="6">
        <f t="shared" ca="1" si="151"/>
        <v>-1.0500000000000001E-2</v>
      </c>
      <c r="BY31" s="31">
        <f t="shared" ca="1" si="16"/>
        <v>0</v>
      </c>
      <c r="BZ31" s="31">
        <f t="shared" ca="1" si="17"/>
        <v>0</v>
      </c>
      <c r="CA31" s="31">
        <f t="shared" ca="1" si="18"/>
        <v>0</v>
      </c>
      <c r="CB31" s="31">
        <f t="shared" ca="1" si="19"/>
        <v>0</v>
      </c>
      <c r="CC31" s="31">
        <f t="shared" ca="1" si="20"/>
        <v>-984.43</v>
      </c>
      <c r="CD31" s="31">
        <f t="shared" ca="1" si="21"/>
        <v>-11.27</v>
      </c>
      <c r="CE31" s="31">
        <f t="shared" ca="1" si="22"/>
        <v>0</v>
      </c>
      <c r="CF31" s="31">
        <f t="shared" ca="1" si="23"/>
        <v>-368.34</v>
      </c>
      <c r="CG31" s="31">
        <f t="shared" ca="1" si="24"/>
        <v>-400.33</v>
      </c>
      <c r="CH31" s="31">
        <f t="shared" ca="1" si="25"/>
        <v>-164.12</v>
      </c>
      <c r="CI31" s="31">
        <f t="shared" ca="1" si="26"/>
        <v>0</v>
      </c>
      <c r="CJ31" s="31">
        <f t="shared" ca="1" si="27"/>
        <v>0</v>
      </c>
      <c r="CK31" s="32">
        <f t="shared" ca="1" si="56"/>
        <v>0</v>
      </c>
      <c r="CL31" s="32">
        <f t="shared" ca="1" si="57"/>
        <v>0</v>
      </c>
      <c r="CM31" s="32">
        <f t="shared" ca="1" si="58"/>
        <v>0</v>
      </c>
      <c r="CN31" s="32">
        <f t="shared" ca="1" si="59"/>
        <v>0</v>
      </c>
      <c r="CO31" s="32">
        <f t="shared" ca="1" si="60"/>
        <v>281.27</v>
      </c>
      <c r="CP31" s="32">
        <f t="shared" ca="1" si="61"/>
        <v>3.22</v>
      </c>
      <c r="CQ31" s="32">
        <f t="shared" ca="1" si="62"/>
        <v>0</v>
      </c>
      <c r="CR31" s="32">
        <f t="shared" ca="1" si="63"/>
        <v>105.24</v>
      </c>
      <c r="CS31" s="32">
        <f t="shared" ca="1" si="64"/>
        <v>114.38</v>
      </c>
      <c r="CT31" s="32">
        <f t="shared" ca="1" si="65"/>
        <v>46.89</v>
      </c>
      <c r="CU31" s="32">
        <f t="shared" ca="1" si="66"/>
        <v>0</v>
      </c>
      <c r="CV31" s="32">
        <f t="shared" ca="1" si="67"/>
        <v>0</v>
      </c>
      <c r="CW31" s="31">
        <f t="shared" ca="1" si="190"/>
        <v>0</v>
      </c>
      <c r="CX31" s="31">
        <f t="shared" ca="1" si="191"/>
        <v>0</v>
      </c>
      <c r="CY31" s="31">
        <f t="shared" ca="1" si="192"/>
        <v>0</v>
      </c>
      <c r="CZ31" s="31">
        <f t="shared" ca="1" si="193"/>
        <v>0</v>
      </c>
      <c r="DA31" s="31">
        <f t="shared" ca="1" si="194"/>
        <v>-796.91</v>
      </c>
      <c r="DB31" s="31">
        <f t="shared" ca="1" si="195"/>
        <v>-9.1199999999999992</v>
      </c>
      <c r="DC31" s="31">
        <f t="shared" ca="1" si="196"/>
        <v>0</v>
      </c>
      <c r="DD31" s="31">
        <f t="shared" ca="1" si="197"/>
        <v>-49.109999999999957</v>
      </c>
      <c r="DE31" s="31">
        <f t="shared" ca="1" si="198"/>
        <v>-53.379999999999995</v>
      </c>
      <c r="DF31" s="31">
        <f t="shared" ca="1" si="199"/>
        <v>-46.890000000000015</v>
      </c>
      <c r="DG31" s="31">
        <f t="shared" ca="1" si="200"/>
        <v>0</v>
      </c>
      <c r="DH31" s="31">
        <f t="shared" ca="1" si="201"/>
        <v>0</v>
      </c>
      <c r="DI31" s="32">
        <f t="shared" ca="1" si="68"/>
        <v>0</v>
      </c>
      <c r="DJ31" s="32">
        <f t="shared" ca="1" si="69"/>
        <v>0</v>
      </c>
      <c r="DK31" s="32">
        <f t="shared" ca="1" si="70"/>
        <v>0</v>
      </c>
      <c r="DL31" s="32">
        <f t="shared" ca="1" si="71"/>
        <v>0</v>
      </c>
      <c r="DM31" s="32">
        <f t="shared" ca="1" si="72"/>
        <v>-39.85</v>
      </c>
      <c r="DN31" s="32">
        <f t="shared" ca="1" si="73"/>
        <v>-0.46</v>
      </c>
      <c r="DO31" s="32">
        <f t="shared" ca="1" si="74"/>
        <v>0</v>
      </c>
      <c r="DP31" s="32">
        <f t="shared" ca="1" si="75"/>
        <v>-2.46</v>
      </c>
      <c r="DQ31" s="32">
        <f t="shared" ca="1" si="76"/>
        <v>-2.67</v>
      </c>
      <c r="DR31" s="32">
        <f t="shared" ca="1" si="77"/>
        <v>-2.34</v>
      </c>
      <c r="DS31" s="32">
        <f t="shared" ca="1" si="78"/>
        <v>0</v>
      </c>
      <c r="DT31" s="32">
        <f t="shared" ca="1" si="79"/>
        <v>0</v>
      </c>
      <c r="DU31" s="31">
        <f t="shared" ca="1" si="80"/>
        <v>0</v>
      </c>
      <c r="DV31" s="31">
        <f t="shared" ca="1" si="81"/>
        <v>0</v>
      </c>
      <c r="DW31" s="31">
        <f t="shared" ca="1" si="82"/>
        <v>0</v>
      </c>
      <c r="DX31" s="31">
        <f t="shared" ca="1" si="83"/>
        <v>0</v>
      </c>
      <c r="DY31" s="31">
        <f t="shared" ca="1" si="84"/>
        <v>-374.97</v>
      </c>
      <c r="DZ31" s="31">
        <f t="shared" ca="1" si="85"/>
        <v>-4.24</v>
      </c>
      <c r="EA31" s="31">
        <f t="shared" ca="1" si="86"/>
        <v>0</v>
      </c>
      <c r="EB31" s="31">
        <f t="shared" ca="1" si="87"/>
        <v>-22.37</v>
      </c>
      <c r="EC31" s="31">
        <f t="shared" ca="1" si="88"/>
        <v>-24.04</v>
      </c>
      <c r="ED31" s="31">
        <f t="shared" ca="1" si="89"/>
        <v>-20.88</v>
      </c>
      <c r="EE31" s="31">
        <f t="shared" ca="1" si="90"/>
        <v>0</v>
      </c>
      <c r="EF31" s="31">
        <f t="shared" ca="1" si="91"/>
        <v>0</v>
      </c>
      <c r="EG31" s="32">
        <f t="shared" ca="1" si="92"/>
        <v>0</v>
      </c>
      <c r="EH31" s="32">
        <f t="shared" ca="1" si="93"/>
        <v>0</v>
      </c>
      <c r="EI31" s="32">
        <f t="shared" ca="1" si="94"/>
        <v>0</v>
      </c>
      <c r="EJ31" s="32">
        <f t="shared" ca="1" si="95"/>
        <v>0</v>
      </c>
      <c r="EK31" s="32">
        <f t="shared" ca="1" si="96"/>
        <v>-1211.73</v>
      </c>
      <c r="EL31" s="32">
        <f t="shared" ca="1" si="97"/>
        <v>-13.82</v>
      </c>
      <c r="EM31" s="32">
        <f t="shared" ca="1" si="98"/>
        <v>0</v>
      </c>
      <c r="EN31" s="32">
        <f t="shared" ca="1" si="99"/>
        <v>-73.939999999999955</v>
      </c>
      <c r="EO31" s="32">
        <f t="shared" ca="1" si="100"/>
        <v>-80.09</v>
      </c>
      <c r="EP31" s="32">
        <f t="shared" ca="1" si="101"/>
        <v>-70.110000000000014</v>
      </c>
      <c r="EQ31" s="32">
        <f t="shared" ca="1" si="102"/>
        <v>0</v>
      </c>
      <c r="ER31" s="32">
        <f t="shared" ca="1" si="103"/>
        <v>0</v>
      </c>
    </row>
    <row r="32" spans="1:148">
      <c r="A32" t="s">
        <v>501</v>
      </c>
      <c r="B32" s="1" t="s">
        <v>289</v>
      </c>
      <c r="C32" t="str">
        <f t="shared" ca="1" si="164"/>
        <v>SPCEXP</v>
      </c>
      <c r="D32" t="str">
        <f t="shared" ca="1" si="2"/>
        <v>Alberta-Saskatchewan Intertie - Export</v>
      </c>
      <c r="L32" s="51">
        <v>14</v>
      </c>
      <c r="Q32" s="32"/>
      <c r="R32" s="32"/>
      <c r="S32" s="32"/>
      <c r="T32" s="32"/>
      <c r="U32" s="32"/>
      <c r="V32" s="32"/>
      <c r="W32" s="32"/>
      <c r="X32" s="32">
        <v>639.79999999999995</v>
      </c>
      <c r="Y32" s="32"/>
      <c r="Z32" s="32"/>
      <c r="AA32" s="32"/>
      <c r="AB32" s="32"/>
      <c r="AJ32" s="2">
        <v>5.39</v>
      </c>
      <c r="AO32" s="33"/>
      <c r="AP32" s="33"/>
      <c r="AQ32" s="33"/>
      <c r="AR32" s="33"/>
      <c r="AS32" s="33"/>
      <c r="AT32" s="33"/>
      <c r="AU32" s="33"/>
      <c r="AV32" s="33">
        <v>34.49</v>
      </c>
      <c r="AW32" s="33"/>
      <c r="AX32" s="33"/>
      <c r="AY32" s="33"/>
      <c r="AZ32" s="33"/>
      <c r="BA32" s="31">
        <f t="shared" si="44"/>
        <v>0</v>
      </c>
      <c r="BB32" s="31">
        <f t="shared" si="45"/>
        <v>0</v>
      </c>
      <c r="BC32" s="31">
        <f t="shared" si="46"/>
        <v>0</v>
      </c>
      <c r="BD32" s="31">
        <f t="shared" si="47"/>
        <v>0</v>
      </c>
      <c r="BE32" s="31">
        <f t="shared" si="48"/>
        <v>0</v>
      </c>
      <c r="BF32" s="31">
        <f t="shared" si="49"/>
        <v>0</v>
      </c>
      <c r="BG32" s="31">
        <f t="shared" si="50"/>
        <v>0</v>
      </c>
      <c r="BH32" s="31">
        <f t="shared" si="51"/>
        <v>-4.99</v>
      </c>
      <c r="BI32" s="31">
        <f t="shared" si="52"/>
        <v>0</v>
      </c>
      <c r="BJ32" s="31">
        <f t="shared" si="53"/>
        <v>0</v>
      </c>
      <c r="BK32" s="31">
        <f t="shared" si="54"/>
        <v>0</v>
      </c>
      <c r="BL32" s="31">
        <f t="shared" si="55"/>
        <v>0</v>
      </c>
      <c r="BM32" s="6">
        <f t="shared" ca="1" si="151"/>
        <v>2.0199999999999999E-2</v>
      </c>
      <c r="BN32" s="6">
        <f t="shared" ca="1" si="151"/>
        <v>2.0199999999999999E-2</v>
      </c>
      <c r="BO32" s="6">
        <f t="shared" ca="1" si="151"/>
        <v>2.0199999999999999E-2</v>
      </c>
      <c r="BP32" s="6">
        <f t="shared" ca="1" si="151"/>
        <v>2.0199999999999999E-2</v>
      </c>
      <c r="BQ32" s="6">
        <f t="shared" ca="1" si="151"/>
        <v>2.0199999999999999E-2</v>
      </c>
      <c r="BR32" s="6">
        <f t="shared" ca="1" si="151"/>
        <v>2.0199999999999999E-2</v>
      </c>
      <c r="BS32" s="6">
        <f t="shared" ca="1" si="151"/>
        <v>2.0199999999999999E-2</v>
      </c>
      <c r="BT32" s="6">
        <f t="shared" ca="1" si="151"/>
        <v>2.0199999999999999E-2</v>
      </c>
      <c r="BU32" s="6">
        <f t="shared" ca="1" si="151"/>
        <v>2.0199999999999999E-2</v>
      </c>
      <c r="BV32" s="6">
        <f t="shared" ca="1" si="151"/>
        <v>2.0199999999999999E-2</v>
      </c>
      <c r="BW32" s="6">
        <f t="shared" ca="1" si="151"/>
        <v>2.0199999999999999E-2</v>
      </c>
      <c r="BX32" s="6">
        <f t="shared" ca="1" si="151"/>
        <v>2.0199999999999999E-2</v>
      </c>
      <c r="BY32" s="31">
        <f t="shared" ca="1" si="16"/>
        <v>0</v>
      </c>
      <c r="BZ32" s="31">
        <f t="shared" ca="1" si="17"/>
        <v>0</v>
      </c>
      <c r="CA32" s="31">
        <f t="shared" ca="1" si="18"/>
        <v>0</v>
      </c>
      <c r="CB32" s="31">
        <f t="shared" ca="1" si="19"/>
        <v>0</v>
      </c>
      <c r="CC32" s="31">
        <f t="shared" ca="1" si="20"/>
        <v>0</v>
      </c>
      <c r="CD32" s="31">
        <f t="shared" ca="1" si="21"/>
        <v>0</v>
      </c>
      <c r="CE32" s="31">
        <f t="shared" ca="1" si="22"/>
        <v>0</v>
      </c>
      <c r="CF32" s="31">
        <f t="shared" ca="1" si="23"/>
        <v>12.92</v>
      </c>
      <c r="CG32" s="31">
        <f t="shared" ca="1" si="24"/>
        <v>0</v>
      </c>
      <c r="CH32" s="31">
        <f t="shared" ca="1" si="25"/>
        <v>0</v>
      </c>
      <c r="CI32" s="31">
        <f t="shared" ca="1" si="26"/>
        <v>0</v>
      </c>
      <c r="CJ32" s="31">
        <f t="shared" ca="1" si="27"/>
        <v>0</v>
      </c>
      <c r="CK32" s="32">
        <f t="shared" ca="1" si="56"/>
        <v>0</v>
      </c>
      <c r="CL32" s="32">
        <f t="shared" ca="1" si="57"/>
        <v>0</v>
      </c>
      <c r="CM32" s="32">
        <f t="shared" ca="1" si="58"/>
        <v>0</v>
      </c>
      <c r="CN32" s="32">
        <f t="shared" ca="1" si="59"/>
        <v>0</v>
      </c>
      <c r="CO32" s="32">
        <f t="shared" ca="1" si="60"/>
        <v>0</v>
      </c>
      <c r="CP32" s="32">
        <f t="shared" ca="1" si="61"/>
        <v>0</v>
      </c>
      <c r="CQ32" s="32">
        <f t="shared" ca="1" si="62"/>
        <v>0</v>
      </c>
      <c r="CR32" s="32">
        <f t="shared" ca="1" si="63"/>
        <v>1.92</v>
      </c>
      <c r="CS32" s="32">
        <f t="shared" ca="1" si="64"/>
        <v>0</v>
      </c>
      <c r="CT32" s="32">
        <f t="shared" ca="1" si="65"/>
        <v>0</v>
      </c>
      <c r="CU32" s="32">
        <f t="shared" ca="1" si="66"/>
        <v>0</v>
      </c>
      <c r="CV32" s="32">
        <f t="shared" ca="1" si="67"/>
        <v>0</v>
      </c>
      <c r="CW32" s="31">
        <f t="shared" ca="1" si="190"/>
        <v>0</v>
      </c>
      <c r="CX32" s="31">
        <f t="shared" ca="1" si="191"/>
        <v>0</v>
      </c>
      <c r="CY32" s="31">
        <f t="shared" ca="1" si="192"/>
        <v>0</v>
      </c>
      <c r="CZ32" s="31">
        <f t="shared" ca="1" si="193"/>
        <v>0</v>
      </c>
      <c r="DA32" s="31">
        <f t="shared" ca="1" si="194"/>
        <v>0</v>
      </c>
      <c r="DB32" s="31">
        <f t="shared" ca="1" si="195"/>
        <v>0</v>
      </c>
      <c r="DC32" s="31">
        <f t="shared" ca="1" si="196"/>
        <v>0</v>
      </c>
      <c r="DD32" s="31">
        <f t="shared" ca="1" si="197"/>
        <v>-14.660000000000002</v>
      </c>
      <c r="DE32" s="31">
        <f t="shared" ca="1" si="198"/>
        <v>0</v>
      </c>
      <c r="DF32" s="31">
        <f t="shared" ca="1" si="199"/>
        <v>0</v>
      </c>
      <c r="DG32" s="31">
        <f t="shared" ca="1" si="200"/>
        <v>0</v>
      </c>
      <c r="DH32" s="31">
        <f t="shared" ca="1" si="201"/>
        <v>0</v>
      </c>
      <c r="DI32" s="32">
        <f t="shared" ca="1" si="68"/>
        <v>0</v>
      </c>
      <c r="DJ32" s="32">
        <f t="shared" ca="1" si="69"/>
        <v>0</v>
      </c>
      <c r="DK32" s="32">
        <f t="shared" ca="1" si="70"/>
        <v>0</v>
      </c>
      <c r="DL32" s="32">
        <f t="shared" ca="1" si="71"/>
        <v>0</v>
      </c>
      <c r="DM32" s="32">
        <f t="shared" ca="1" si="72"/>
        <v>0</v>
      </c>
      <c r="DN32" s="32">
        <f t="shared" ca="1" si="73"/>
        <v>0</v>
      </c>
      <c r="DO32" s="32">
        <f t="shared" ca="1" si="74"/>
        <v>0</v>
      </c>
      <c r="DP32" s="32">
        <f t="shared" ca="1" si="75"/>
        <v>-0.73</v>
      </c>
      <c r="DQ32" s="32">
        <f t="shared" ca="1" si="76"/>
        <v>0</v>
      </c>
      <c r="DR32" s="32">
        <f t="shared" ca="1" si="77"/>
        <v>0</v>
      </c>
      <c r="DS32" s="32">
        <f t="shared" ca="1" si="78"/>
        <v>0</v>
      </c>
      <c r="DT32" s="32">
        <f t="shared" ca="1" si="79"/>
        <v>0</v>
      </c>
      <c r="DU32" s="31">
        <f t="shared" ca="1" si="80"/>
        <v>0</v>
      </c>
      <c r="DV32" s="31">
        <f t="shared" ca="1" si="81"/>
        <v>0</v>
      </c>
      <c r="DW32" s="31">
        <f t="shared" ca="1" si="82"/>
        <v>0</v>
      </c>
      <c r="DX32" s="31">
        <f t="shared" ca="1" si="83"/>
        <v>0</v>
      </c>
      <c r="DY32" s="31">
        <f t="shared" ca="1" si="84"/>
        <v>0</v>
      </c>
      <c r="DZ32" s="31">
        <f t="shared" ca="1" si="85"/>
        <v>0</v>
      </c>
      <c r="EA32" s="31">
        <f t="shared" ca="1" si="86"/>
        <v>0</v>
      </c>
      <c r="EB32" s="31">
        <f t="shared" ca="1" si="87"/>
        <v>-6.68</v>
      </c>
      <c r="EC32" s="31">
        <f t="shared" ca="1" si="88"/>
        <v>0</v>
      </c>
      <c r="ED32" s="31">
        <f t="shared" ca="1" si="89"/>
        <v>0</v>
      </c>
      <c r="EE32" s="31">
        <f t="shared" ca="1" si="90"/>
        <v>0</v>
      </c>
      <c r="EF32" s="31">
        <f t="shared" ca="1" si="91"/>
        <v>0</v>
      </c>
      <c r="EG32" s="32">
        <f t="shared" ca="1" si="92"/>
        <v>0</v>
      </c>
      <c r="EH32" s="32">
        <f t="shared" ca="1" si="93"/>
        <v>0</v>
      </c>
      <c r="EI32" s="32">
        <f t="shared" ca="1" si="94"/>
        <v>0</v>
      </c>
      <c r="EJ32" s="32">
        <f t="shared" ca="1" si="95"/>
        <v>0</v>
      </c>
      <c r="EK32" s="32">
        <f t="shared" ca="1" si="96"/>
        <v>0</v>
      </c>
      <c r="EL32" s="32">
        <f t="shared" ca="1" si="97"/>
        <v>0</v>
      </c>
      <c r="EM32" s="32">
        <f t="shared" ca="1" si="98"/>
        <v>0</v>
      </c>
      <c r="EN32" s="32">
        <f t="shared" ca="1" si="99"/>
        <v>-22.07</v>
      </c>
      <c r="EO32" s="32">
        <f t="shared" ca="1" si="100"/>
        <v>0</v>
      </c>
      <c r="EP32" s="32">
        <f t="shared" ca="1" si="101"/>
        <v>0</v>
      </c>
      <c r="EQ32" s="32">
        <f t="shared" ca="1" si="102"/>
        <v>0</v>
      </c>
      <c r="ER32" s="32">
        <f t="shared" ca="1" si="103"/>
        <v>0</v>
      </c>
    </row>
    <row r="33" spans="1:148">
      <c r="A33" t="s">
        <v>511</v>
      </c>
      <c r="B33" s="1" t="s">
        <v>346</v>
      </c>
      <c r="C33" t="str">
        <f t="shared" ca="1" si="164"/>
        <v>BCHIMP</v>
      </c>
      <c r="D33" t="str">
        <f t="shared" ca="1" si="2"/>
        <v>Alberta-BC Intertie - Import</v>
      </c>
      <c r="E33" s="51">
        <v>270</v>
      </c>
      <c r="F33" s="51">
        <v>180</v>
      </c>
      <c r="G33" s="51">
        <v>280</v>
      </c>
      <c r="H33" s="51">
        <v>476</v>
      </c>
      <c r="I33" s="51">
        <v>955</v>
      </c>
      <c r="J33" s="51">
        <v>824</v>
      </c>
      <c r="K33" s="51">
        <v>937</v>
      </c>
      <c r="L33" s="51">
        <v>976</v>
      </c>
      <c r="M33" s="51">
        <v>945</v>
      </c>
      <c r="N33" s="51">
        <v>1425</v>
      </c>
      <c r="O33" s="51">
        <v>938</v>
      </c>
      <c r="P33" s="51">
        <v>695</v>
      </c>
      <c r="Q33" s="32">
        <v>37639.4</v>
      </c>
      <c r="R33" s="32">
        <v>16396.900000000001</v>
      </c>
      <c r="S33" s="32">
        <v>25132.1</v>
      </c>
      <c r="T33" s="32">
        <v>43042.59</v>
      </c>
      <c r="U33" s="32">
        <v>88040.3</v>
      </c>
      <c r="V33" s="32">
        <v>52201.55</v>
      </c>
      <c r="W33" s="32">
        <v>155840.32000000001</v>
      </c>
      <c r="X33" s="32">
        <v>138693.14000000001</v>
      </c>
      <c r="Y33" s="32">
        <v>103981.8</v>
      </c>
      <c r="Z33" s="32">
        <v>206791.2</v>
      </c>
      <c r="AA33" s="32">
        <v>167326.26</v>
      </c>
      <c r="AB33" s="32">
        <v>115205.85</v>
      </c>
      <c r="AC33" s="2">
        <v>0.89</v>
      </c>
      <c r="AD33" s="2">
        <v>0.89</v>
      </c>
      <c r="AE33" s="2">
        <v>0.89</v>
      </c>
      <c r="AF33" s="2">
        <v>0.89</v>
      </c>
      <c r="AG33" s="2">
        <v>0.89</v>
      </c>
      <c r="AH33" s="2">
        <v>0.89</v>
      </c>
      <c r="AI33" s="2">
        <v>0.89</v>
      </c>
      <c r="AJ33" s="2">
        <v>0.89</v>
      </c>
      <c r="AK33" s="2">
        <v>0.89</v>
      </c>
      <c r="AL33" s="2">
        <v>0.89</v>
      </c>
      <c r="AM33" s="2">
        <v>0.89</v>
      </c>
      <c r="AN33" s="2">
        <v>0.89</v>
      </c>
      <c r="AO33" s="33">
        <v>334.99</v>
      </c>
      <c r="AP33" s="33">
        <v>145.93</v>
      </c>
      <c r="AQ33" s="33">
        <v>223.68</v>
      </c>
      <c r="AR33" s="33">
        <v>383.08</v>
      </c>
      <c r="AS33" s="33">
        <v>783.56</v>
      </c>
      <c r="AT33" s="33">
        <v>464.59</v>
      </c>
      <c r="AU33" s="33">
        <v>1386.98</v>
      </c>
      <c r="AV33" s="33">
        <v>1234.3699999999999</v>
      </c>
      <c r="AW33" s="33">
        <v>925.44</v>
      </c>
      <c r="AX33" s="33">
        <v>1840.44</v>
      </c>
      <c r="AY33" s="33">
        <v>1489.2</v>
      </c>
      <c r="AZ33" s="33">
        <v>1025.33</v>
      </c>
      <c r="BA33" s="31">
        <f t="shared" si="44"/>
        <v>0</v>
      </c>
      <c r="BB33" s="31">
        <f t="shared" si="45"/>
        <v>0</v>
      </c>
      <c r="BC33" s="31">
        <f t="shared" si="46"/>
        <v>0</v>
      </c>
      <c r="BD33" s="31">
        <f t="shared" si="47"/>
        <v>-30.13</v>
      </c>
      <c r="BE33" s="31">
        <f t="shared" si="48"/>
        <v>-61.63</v>
      </c>
      <c r="BF33" s="31">
        <f t="shared" si="49"/>
        <v>-36.54</v>
      </c>
      <c r="BG33" s="31">
        <f t="shared" si="50"/>
        <v>-1215.55</v>
      </c>
      <c r="BH33" s="31">
        <f t="shared" si="51"/>
        <v>-1081.81</v>
      </c>
      <c r="BI33" s="31">
        <f t="shared" si="52"/>
        <v>-811.06</v>
      </c>
      <c r="BJ33" s="31">
        <f t="shared" si="53"/>
        <v>-1282.1099999999999</v>
      </c>
      <c r="BK33" s="31">
        <f t="shared" si="54"/>
        <v>-1037.42</v>
      </c>
      <c r="BL33" s="31">
        <f t="shared" si="55"/>
        <v>-714.28</v>
      </c>
      <c r="BM33" s="6">
        <f t="shared" ca="1" si="151"/>
        <v>-2.4500000000000001E-2</v>
      </c>
      <c r="BN33" s="6">
        <f t="shared" ca="1" si="151"/>
        <v>-2.4500000000000001E-2</v>
      </c>
      <c r="BO33" s="6">
        <f t="shared" ca="1" si="151"/>
        <v>-2.4500000000000001E-2</v>
      </c>
      <c r="BP33" s="6">
        <f t="shared" ca="1" si="151"/>
        <v>-2.4500000000000001E-2</v>
      </c>
      <c r="BQ33" s="6">
        <f t="shared" ca="1" si="151"/>
        <v>-2.4500000000000001E-2</v>
      </c>
      <c r="BR33" s="6">
        <f t="shared" ca="1" si="151"/>
        <v>-2.4500000000000001E-2</v>
      </c>
      <c r="BS33" s="6">
        <f t="shared" ca="1" si="151"/>
        <v>-2.4500000000000001E-2</v>
      </c>
      <c r="BT33" s="6">
        <f t="shared" ca="1" si="151"/>
        <v>-2.4500000000000001E-2</v>
      </c>
      <c r="BU33" s="6">
        <f t="shared" ca="1" si="151"/>
        <v>-2.4500000000000001E-2</v>
      </c>
      <c r="BV33" s="6">
        <f t="shared" ca="1" si="151"/>
        <v>-2.4500000000000001E-2</v>
      </c>
      <c r="BW33" s="6">
        <f t="shared" ca="1" si="151"/>
        <v>-2.4500000000000001E-2</v>
      </c>
      <c r="BX33" s="6">
        <f t="shared" ca="1" si="151"/>
        <v>-2.4500000000000001E-2</v>
      </c>
      <c r="BY33" s="31">
        <f t="shared" ca="1" si="16"/>
        <v>-922.17</v>
      </c>
      <c r="BZ33" s="31">
        <f t="shared" ca="1" si="17"/>
        <v>-401.72</v>
      </c>
      <c r="CA33" s="31">
        <f t="shared" ca="1" si="18"/>
        <v>-615.74</v>
      </c>
      <c r="CB33" s="31">
        <f t="shared" ca="1" si="19"/>
        <v>-1054.54</v>
      </c>
      <c r="CC33" s="31">
        <f t="shared" ca="1" si="20"/>
        <v>-2156.9899999999998</v>
      </c>
      <c r="CD33" s="31">
        <f t="shared" ca="1" si="21"/>
        <v>-1278.94</v>
      </c>
      <c r="CE33" s="31">
        <f t="shared" ca="1" si="22"/>
        <v>-3818.09</v>
      </c>
      <c r="CF33" s="31">
        <f t="shared" ca="1" si="23"/>
        <v>-3397.98</v>
      </c>
      <c r="CG33" s="31">
        <f t="shared" ca="1" si="24"/>
        <v>-2547.5500000000002</v>
      </c>
      <c r="CH33" s="31">
        <f t="shared" ca="1" si="25"/>
        <v>-5066.38</v>
      </c>
      <c r="CI33" s="31">
        <f t="shared" ca="1" si="26"/>
        <v>-4099.49</v>
      </c>
      <c r="CJ33" s="31">
        <f t="shared" ca="1" si="27"/>
        <v>-2822.54</v>
      </c>
      <c r="CK33" s="32">
        <f t="shared" ca="1" si="56"/>
        <v>112.92</v>
      </c>
      <c r="CL33" s="32">
        <f t="shared" ca="1" si="57"/>
        <v>49.19</v>
      </c>
      <c r="CM33" s="32">
        <f t="shared" ca="1" si="58"/>
        <v>75.400000000000006</v>
      </c>
      <c r="CN33" s="32">
        <f t="shared" ca="1" si="59"/>
        <v>129.13</v>
      </c>
      <c r="CO33" s="32">
        <f t="shared" ca="1" si="60"/>
        <v>264.12</v>
      </c>
      <c r="CP33" s="32">
        <f t="shared" ca="1" si="61"/>
        <v>156.6</v>
      </c>
      <c r="CQ33" s="32">
        <f t="shared" ca="1" si="62"/>
        <v>467.52</v>
      </c>
      <c r="CR33" s="32">
        <f t="shared" ca="1" si="63"/>
        <v>416.08</v>
      </c>
      <c r="CS33" s="32">
        <f t="shared" ca="1" si="64"/>
        <v>311.95</v>
      </c>
      <c r="CT33" s="32">
        <f t="shared" ca="1" si="65"/>
        <v>620.37</v>
      </c>
      <c r="CU33" s="32">
        <f t="shared" ca="1" si="66"/>
        <v>501.98</v>
      </c>
      <c r="CV33" s="32">
        <f t="shared" ca="1" si="67"/>
        <v>345.62</v>
      </c>
      <c r="CW33" s="31">
        <f t="shared" ca="1" si="190"/>
        <v>-1144.24</v>
      </c>
      <c r="CX33" s="31">
        <f t="shared" ca="1" si="191"/>
        <v>-498.46000000000004</v>
      </c>
      <c r="CY33" s="31">
        <f t="shared" ca="1" si="192"/>
        <v>-764.02</v>
      </c>
      <c r="CZ33" s="31">
        <f t="shared" ca="1" si="193"/>
        <v>-1278.3599999999999</v>
      </c>
      <c r="DA33" s="31">
        <f t="shared" ca="1" si="194"/>
        <v>-2614.7999999999997</v>
      </c>
      <c r="DB33" s="31">
        <f t="shared" ca="1" si="195"/>
        <v>-1550.39</v>
      </c>
      <c r="DC33" s="31">
        <f t="shared" ca="1" si="196"/>
        <v>-3522</v>
      </c>
      <c r="DD33" s="31">
        <f t="shared" ca="1" si="197"/>
        <v>-3134.4600000000005</v>
      </c>
      <c r="DE33" s="31">
        <f t="shared" ca="1" si="198"/>
        <v>-2349.9800000000005</v>
      </c>
      <c r="DF33" s="31">
        <f t="shared" ca="1" si="199"/>
        <v>-5004.3400000000011</v>
      </c>
      <c r="DG33" s="31">
        <f t="shared" ca="1" si="200"/>
        <v>-4049.29</v>
      </c>
      <c r="DH33" s="31">
        <f t="shared" ca="1" si="201"/>
        <v>-2787.9700000000003</v>
      </c>
      <c r="DI33" s="32">
        <f t="shared" ca="1" si="68"/>
        <v>-57.21</v>
      </c>
      <c r="DJ33" s="32">
        <f t="shared" ca="1" si="69"/>
        <v>-24.92</v>
      </c>
      <c r="DK33" s="32">
        <f t="shared" ca="1" si="70"/>
        <v>-38.200000000000003</v>
      </c>
      <c r="DL33" s="32">
        <f t="shared" ca="1" si="71"/>
        <v>-63.92</v>
      </c>
      <c r="DM33" s="32">
        <f t="shared" ca="1" si="72"/>
        <v>-130.74</v>
      </c>
      <c r="DN33" s="32">
        <f t="shared" ca="1" si="73"/>
        <v>-77.52</v>
      </c>
      <c r="DO33" s="32">
        <f t="shared" ca="1" si="74"/>
        <v>-176.1</v>
      </c>
      <c r="DP33" s="32">
        <f t="shared" ca="1" si="75"/>
        <v>-156.72</v>
      </c>
      <c r="DQ33" s="32">
        <f t="shared" ca="1" si="76"/>
        <v>-117.5</v>
      </c>
      <c r="DR33" s="32">
        <f t="shared" ca="1" si="77"/>
        <v>-250.22</v>
      </c>
      <c r="DS33" s="32">
        <f t="shared" ca="1" si="78"/>
        <v>-202.46</v>
      </c>
      <c r="DT33" s="32">
        <f t="shared" ca="1" si="79"/>
        <v>-139.4</v>
      </c>
      <c r="DU33" s="31">
        <f t="shared" ca="1" si="80"/>
        <v>-558.87</v>
      </c>
      <c r="DV33" s="31">
        <f t="shared" ca="1" si="81"/>
        <v>-241.23</v>
      </c>
      <c r="DW33" s="31">
        <f t="shared" ca="1" si="82"/>
        <v>-366.68</v>
      </c>
      <c r="DX33" s="31">
        <f t="shared" ca="1" si="83"/>
        <v>-607.54999999999995</v>
      </c>
      <c r="DY33" s="31">
        <f t="shared" ca="1" si="84"/>
        <v>-1230.3499999999999</v>
      </c>
      <c r="DZ33" s="31">
        <f t="shared" ca="1" si="85"/>
        <v>-721.61</v>
      </c>
      <c r="EA33" s="31">
        <f t="shared" ca="1" si="86"/>
        <v>-1621.91</v>
      </c>
      <c r="EB33" s="31">
        <f t="shared" ca="1" si="87"/>
        <v>-1427.47</v>
      </c>
      <c r="EC33" s="31">
        <f t="shared" ca="1" si="88"/>
        <v>-1058.23</v>
      </c>
      <c r="ED33" s="31">
        <f t="shared" ca="1" si="89"/>
        <v>-2228.85</v>
      </c>
      <c r="EE33" s="31">
        <f t="shared" ca="1" si="90"/>
        <v>-1782.85</v>
      </c>
      <c r="EF33" s="31">
        <f t="shared" ca="1" si="91"/>
        <v>-1213.76</v>
      </c>
      <c r="EG33" s="32">
        <f t="shared" ca="1" si="92"/>
        <v>-1760.3200000000002</v>
      </c>
      <c r="EH33" s="32">
        <f t="shared" ca="1" si="93"/>
        <v>-764.61</v>
      </c>
      <c r="EI33" s="32">
        <f t="shared" ca="1" si="94"/>
        <v>-1168.9000000000001</v>
      </c>
      <c r="EJ33" s="32">
        <f t="shared" ca="1" si="95"/>
        <v>-1949.83</v>
      </c>
      <c r="EK33" s="32">
        <f t="shared" ca="1" si="96"/>
        <v>-3975.89</v>
      </c>
      <c r="EL33" s="32">
        <f t="shared" ca="1" si="97"/>
        <v>-2349.52</v>
      </c>
      <c r="EM33" s="32">
        <f t="shared" ca="1" si="98"/>
        <v>-5320.01</v>
      </c>
      <c r="EN33" s="32">
        <f t="shared" ca="1" si="99"/>
        <v>-4718.6500000000005</v>
      </c>
      <c r="EO33" s="32">
        <f t="shared" ca="1" si="100"/>
        <v>-3525.7100000000005</v>
      </c>
      <c r="EP33" s="32">
        <f t="shared" ca="1" si="101"/>
        <v>-7483.4100000000017</v>
      </c>
      <c r="EQ33" s="32">
        <f t="shared" ca="1" si="102"/>
        <v>-6034.6</v>
      </c>
      <c r="ER33" s="32">
        <f t="shared" ca="1" si="103"/>
        <v>-4141.13</v>
      </c>
    </row>
    <row r="34" spans="1:148">
      <c r="A34" t="s">
        <v>536</v>
      </c>
      <c r="B34" s="1" t="s">
        <v>34</v>
      </c>
      <c r="C34" t="str">
        <f t="shared" ca="1" si="164"/>
        <v>CES1/CES2</v>
      </c>
      <c r="D34" t="str">
        <f t="shared" ca="1" si="2"/>
        <v>Calgary Energy Centre</v>
      </c>
      <c r="E34" s="51">
        <v>0</v>
      </c>
      <c r="Q34" s="32">
        <v>0</v>
      </c>
      <c r="R34" s="32"/>
      <c r="S34" s="32"/>
      <c r="T34" s="32"/>
      <c r="U34" s="32"/>
      <c r="V34" s="32"/>
      <c r="W34" s="32"/>
      <c r="X34" s="32"/>
      <c r="Y34" s="32"/>
      <c r="Z34" s="32"/>
      <c r="AA34" s="32"/>
      <c r="AB34" s="32"/>
      <c r="AC34" s="2">
        <v>0.83</v>
      </c>
      <c r="AO34" s="33">
        <v>0</v>
      </c>
      <c r="AP34" s="33"/>
      <c r="AQ34" s="33"/>
      <c r="AR34" s="33"/>
      <c r="AS34" s="33"/>
      <c r="AT34" s="33"/>
      <c r="AU34" s="33"/>
      <c r="AV34" s="33"/>
      <c r="AW34" s="33"/>
      <c r="AX34" s="33"/>
      <c r="AY34" s="33"/>
      <c r="AZ34" s="33"/>
      <c r="BA34" s="31">
        <f t="shared" si="44"/>
        <v>0</v>
      </c>
      <c r="BB34" s="31">
        <f t="shared" si="45"/>
        <v>0</v>
      </c>
      <c r="BC34" s="31">
        <f t="shared" si="46"/>
        <v>0</v>
      </c>
      <c r="BD34" s="31">
        <f t="shared" si="47"/>
        <v>0</v>
      </c>
      <c r="BE34" s="31">
        <f t="shared" si="48"/>
        <v>0</v>
      </c>
      <c r="BF34" s="31">
        <f t="shared" si="49"/>
        <v>0</v>
      </c>
      <c r="BG34" s="31">
        <f t="shared" si="50"/>
        <v>0</v>
      </c>
      <c r="BH34" s="31">
        <f t="shared" si="51"/>
        <v>0</v>
      </c>
      <c r="BI34" s="31">
        <f t="shared" si="52"/>
        <v>0</v>
      </c>
      <c r="BJ34" s="31">
        <f t="shared" si="53"/>
        <v>0</v>
      </c>
      <c r="BK34" s="31">
        <f t="shared" si="54"/>
        <v>0</v>
      </c>
      <c r="BL34" s="31">
        <f t="shared" si="55"/>
        <v>0</v>
      </c>
      <c r="BM34" s="6">
        <f t="shared" ca="1" si="151"/>
        <v>-4.58E-2</v>
      </c>
      <c r="BN34" s="6">
        <f t="shared" ca="1" si="151"/>
        <v>-4.58E-2</v>
      </c>
      <c r="BO34" s="6">
        <f t="shared" ca="1" si="151"/>
        <v>-4.58E-2</v>
      </c>
      <c r="BP34" s="6">
        <f t="shared" ca="1" si="151"/>
        <v>-4.58E-2</v>
      </c>
      <c r="BQ34" s="6">
        <f t="shared" ca="1" si="151"/>
        <v>-4.58E-2</v>
      </c>
      <c r="BR34" s="6">
        <f t="shared" ca="1" si="151"/>
        <v>-4.58E-2</v>
      </c>
      <c r="BS34" s="6">
        <f t="shared" ca="1" si="151"/>
        <v>-4.58E-2</v>
      </c>
      <c r="BT34" s="6">
        <f t="shared" ca="1" si="151"/>
        <v>-4.58E-2</v>
      </c>
      <c r="BU34" s="6">
        <f t="shared" ca="1" si="151"/>
        <v>-4.58E-2</v>
      </c>
      <c r="BV34" s="6">
        <f t="shared" ca="1" si="151"/>
        <v>-4.58E-2</v>
      </c>
      <c r="BW34" s="6">
        <f t="shared" ca="1" si="151"/>
        <v>-4.58E-2</v>
      </c>
      <c r="BX34" s="6">
        <f t="shared" ca="1" si="151"/>
        <v>-4.58E-2</v>
      </c>
      <c r="BY34" s="31">
        <f t="shared" ca="1" si="16"/>
        <v>0</v>
      </c>
      <c r="BZ34" s="31">
        <f t="shared" ca="1" si="17"/>
        <v>0</v>
      </c>
      <c r="CA34" s="31">
        <f t="shared" ca="1" si="18"/>
        <v>0</v>
      </c>
      <c r="CB34" s="31">
        <f t="shared" ca="1" si="19"/>
        <v>0</v>
      </c>
      <c r="CC34" s="31">
        <f t="shared" ca="1" si="20"/>
        <v>0</v>
      </c>
      <c r="CD34" s="31">
        <f t="shared" ca="1" si="21"/>
        <v>0</v>
      </c>
      <c r="CE34" s="31">
        <f t="shared" ca="1" si="22"/>
        <v>0</v>
      </c>
      <c r="CF34" s="31">
        <f t="shared" ca="1" si="23"/>
        <v>0</v>
      </c>
      <c r="CG34" s="31">
        <f t="shared" ca="1" si="24"/>
        <v>0</v>
      </c>
      <c r="CH34" s="31">
        <f t="shared" ca="1" si="25"/>
        <v>0</v>
      </c>
      <c r="CI34" s="31">
        <f t="shared" ca="1" si="26"/>
        <v>0</v>
      </c>
      <c r="CJ34" s="31">
        <f t="shared" ca="1" si="27"/>
        <v>0</v>
      </c>
      <c r="CK34" s="32">
        <f t="shared" ca="1" si="56"/>
        <v>0</v>
      </c>
      <c r="CL34" s="32">
        <f t="shared" ca="1" si="57"/>
        <v>0</v>
      </c>
      <c r="CM34" s="32">
        <f t="shared" ca="1" si="58"/>
        <v>0</v>
      </c>
      <c r="CN34" s="32">
        <f t="shared" ca="1" si="59"/>
        <v>0</v>
      </c>
      <c r="CO34" s="32">
        <f t="shared" ca="1" si="60"/>
        <v>0</v>
      </c>
      <c r="CP34" s="32">
        <f t="shared" ca="1" si="61"/>
        <v>0</v>
      </c>
      <c r="CQ34" s="32">
        <f t="shared" ca="1" si="62"/>
        <v>0</v>
      </c>
      <c r="CR34" s="32">
        <f t="shared" ca="1" si="63"/>
        <v>0</v>
      </c>
      <c r="CS34" s="32">
        <f t="shared" ca="1" si="64"/>
        <v>0</v>
      </c>
      <c r="CT34" s="32">
        <f t="shared" ca="1" si="65"/>
        <v>0</v>
      </c>
      <c r="CU34" s="32">
        <f t="shared" ca="1" si="66"/>
        <v>0</v>
      </c>
      <c r="CV34" s="32">
        <f t="shared" ca="1" si="67"/>
        <v>0</v>
      </c>
      <c r="CW34" s="31">
        <f t="shared" ca="1" si="190"/>
        <v>0</v>
      </c>
      <c r="CX34" s="31">
        <f t="shared" ca="1" si="191"/>
        <v>0</v>
      </c>
      <c r="CY34" s="31">
        <f t="shared" ca="1" si="192"/>
        <v>0</v>
      </c>
      <c r="CZ34" s="31">
        <f t="shared" ca="1" si="193"/>
        <v>0</v>
      </c>
      <c r="DA34" s="31">
        <f t="shared" ca="1" si="194"/>
        <v>0</v>
      </c>
      <c r="DB34" s="31">
        <f t="shared" ca="1" si="195"/>
        <v>0</v>
      </c>
      <c r="DC34" s="31">
        <f t="shared" ca="1" si="196"/>
        <v>0</v>
      </c>
      <c r="DD34" s="31">
        <f t="shared" ca="1" si="197"/>
        <v>0</v>
      </c>
      <c r="DE34" s="31">
        <f t="shared" ca="1" si="198"/>
        <v>0</v>
      </c>
      <c r="DF34" s="31">
        <f t="shared" ca="1" si="199"/>
        <v>0</v>
      </c>
      <c r="DG34" s="31">
        <f t="shared" ca="1" si="200"/>
        <v>0</v>
      </c>
      <c r="DH34" s="31">
        <f t="shared" ca="1" si="201"/>
        <v>0</v>
      </c>
      <c r="DI34" s="32">
        <f t="shared" ca="1" si="68"/>
        <v>0</v>
      </c>
      <c r="DJ34" s="32">
        <f t="shared" ca="1" si="69"/>
        <v>0</v>
      </c>
      <c r="DK34" s="32">
        <f t="shared" ca="1" si="70"/>
        <v>0</v>
      </c>
      <c r="DL34" s="32">
        <f t="shared" ca="1" si="71"/>
        <v>0</v>
      </c>
      <c r="DM34" s="32">
        <f t="shared" ca="1" si="72"/>
        <v>0</v>
      </c>
      <c r="DN34" s="32">
        <f t="shared" ca="1" si="73"/>
        <v>0</v>
      </c>
      <c r="DO34" s="32">
        <f t="shared" ca="1" si="74"/>
        <v>0</v>
      </c>
      <c r="DP34" s="32">
        <f t="shared" ca="1" si="75"/>
        <v>0</v>
      </c>
      <c r="DQ34" s="32">
        <f t="shared" ca="1" si="76"/>
        <v>0</v>
      </c>
      <c r="DR34" s="32">
        <f t="shared" ca="1" si="77"/>
        <v>0</v>
      </c>
      <c r="DS34" s="32">
        <f t="shared" ca="1" si="78"/>
        <v>0</v>
      </c>
      <c r="DT34" s="32">
        <f t="shared" ca="1" si="79"/>
        <v>0</v>
      </c>
      <c r="DU34" s="31">
        <f t="shared" ca="1" si="80"/>
        <v>0</v>
      </c>
      <c r="DV34" s="31">
        <f t="shared" ca="1" si="81"/>
        <v>0</v>
      </c>
      <c r="DW34" s="31">
        <f t="shared" ca="1" si="82"/>
        <v>0</v>
      </c>
      <c r="DX34" s="31">
        <f t="shared" ca="1" si="83"/>
        <v>0</v>
      </c>
      <c r="DY34" s="31">
        <f t="shared" ca="1" si="84"/>
        <v>0</v>
      </c>
      <c r="DZ34" s="31">
        <f t="shared" ca="1" si="85"/>
        <v>0</v>
      </c>
      <c r="EA34" s="31">
        <f t="shared" ca="1" si="86"/>
        <v>0</v>
      </c>
      <c r="EB34" s="31">
        <f t="shared" ca="1" si="87"/>
        <v>0</v>
      </c>
      <c r="EC34" s="31">
        <f t="shared" ca="1" si="88"/>
        <v>0</v>
      </c>
      <c r="ED34" s="31">
        <f t="shared" ca="1" si="89"/>
        <v>0</v>
      </c>
      <c r="EE34" s="31">
        <f t="shared" ca="1" si="90"/>
        <v>0</v>
      </c>
      <c r="EF34" s="31">
        <f t="shared" ca="1" si="91"/>
        <v>0</v>
      </c>
      <c r="EG34" s="32">
        <f t="shared" ca="1" si="92"/>
        <v>0</v>
      </c>
      <c r="EH34" s="32">
        <f t="shared" ca="1" si="93"/>
        <v>0</v>
      </c>
      <c r="EI34" s="32">
        <f t="shared" ca="1" si="94"/>
        <v>0</v>
      </c>
      <c r="EJ34" s="32">
        <f t="shared" ca="1" si="95"/>
        <v>0</v>
      </c>
      <c r="EK34" s="32">
        <f t="shared" ca="1" si="96"/>
        <v>0</v>
      </c>
      <c r="EL34" s="32">
        <f t="shared" ca="1" si="97"/>
        <v>0</v>
      </c>
      <c r="EM34" s="32">
        <f t="shared" ca="1" si="98"/>
        <v>0</v>
      </c>
      <c r="EN34" s="32">
        <f t="shared" ca="1" si="99"/>
        <v>0</v>
      </c>
      <c r="EO34" s="32">
        <f t="shared" ca="1" si="100"/>
        <v>0</v>
      </c>
      <c r="EP34" s="32">
        <f t="shared" ca="1" si="101"/>
        <v>0</v>
      </c>
      <c r="EQ34" s="32">
        <f t="shared" ca="1" si="102"/>
        <v>0</v>
      </c>
      <c r="ER34" s="32">
        <f t="shared" ca="1" si="103"/>
        <v>0</v>
      </c>
    </row>
    <row r="35" spans="1:148">
      <c r="A35" t="s">
        <v>528</v>
      </c>
      <c r="B35" s="1" t="s">
        <v>34</v>
      </c>
      <c r="C35" t="str">
        <f t="shared" ca="1" si="164"/>
        <v>CES1/CES2</v>
      </c>
      <c r="D35" t="str">
        <f t="shared" ca="1" si="2"/>
        <v>Calgary Energy Centre</v>
      </c>
      <c r="F35" s="51">
        <v>12554.95</v>
      </c>
      <c r="G35" s="51">
        <v>38738.107900000003</v>
      </c>
      <c r="H35" s="51">
        <v>37959.803</v>
      </c>
      <c r="I35" s="51">
        <v>33333.038</v>
      </c>
      <c r="J35" s="51">
        <v>52085.233500000002</v>
      </c>
      <c r="K35" s="51">
        <v>88591.791800000006</v>
      </c>
      <c r="L35" s="51">
        <v>76025.742499999993</v>
      </c>
      <c r="M35" s="51">
        <v>69414.111199999999</v>
      </c>
      <c r="N35" s="51">
        <v>89518.218099999998</v>
      </c>
      <c r="O35" s="51">
        <v>65457.195500000002</v>
      </c>
      <c r="P35" s="51">
        <v>42810.661999999997</v>
      </c>
      <c r="Q35" s="32"/>
      <c r="R35" s="32">
        <v>833065.89</v>
      </c>
      <c r="S35" s="32">
        <v>2132073.94</v>
      </c>
      <c r="T35" s="32">
        <v>2518439.0499999998</v>
      </c>
      <c r="U35" s="32">
        <v>3333645.92</v>
      </c>
      <c r="V35" s="32">
        <v>5132602.04</v>
      </c>
      <c r="W35" s="32">
        <v>13635603.470000001</v>
      </c>
      <c r="X35" s="32">
        <v>6914281.4000000004</v>
      </c>
      <c r="Y35" s="32">
        <v>7282910.6600000001</v>
      </c>
      <c r="Z35" s="32">
        <v>17673825.260000002</v>
      </c>
      <c r="AA35" s="32">
        <v>9605448.2400000002</v>
      </c>
      <c r="AB35" s="32">
        <v>4678186.2</v>
      </c>
      <c r="AD35" s="2">
        <v>0.83</v>
      </c>
      <c r="AE35" s="2">
        <v>0.83</v>
      </c>
      <c r="AF35" s="2">
        <v>0.83</v>
      </c>
      <c r="AG35" s="2">
        <v>0.83</v>
      </c>
      <c r="AH35" s="2">
        <v>0.83</v>
      </c>
      <c r="AI35" s="2">
        <v>0.83</v>
      </c>
      <c r="AJ35" s="2">
        <v>0.83</v>
      </c>
      <c r="AK35" s="2">
        <v>0.83</v>
      </c>
      <c r="AL35" s="2">
        <v>0.83</v>
      </c>
      <c r="AM35" s="2">
        <v>0.83</v>
      </c>
      <c r="AN35" s="2">
        <v>0.83</v>
      </c>
      <c r="AO35" s="33"/>
      <c r="AP35" s="33">
        <v>6914.45</v>
      </c>
      <c r="AQ35" s="33">
        <v>17696.21</v>
      </c>
      <c r="AR35" s="33">
        <v>20903.04</v>
      </c>
      <c r="AS35" s="33">
        <v>27669.26</v>
      </c>
      <c r="AT35" s="33">
        <v>42600.6</v>
      </c>
      <c r="AU35" s="33">
        <v>113175.51</v>
      </c>
      <c r="AV35" s="33">
        <v>57388.54</v>
      </c>
      <c r="AW35" s="33">
        <v>60448.160000000003</v>
      </c>
      <c r="AX35" s="33">
        <v>146692.75</v>
      </c>
      <c r="AY35" s="33">
        <v>79725.22</v>
      </c>
      <c r="AZ35" s="33">
        <v>38828.949999999997</v>
      </c>
      <c r="BA35" s="31">
        <f t="shared" si="44"/>
        <v>0</v>
      </c>
      <c r="BB35" s="31">
        <f t="shared" si="45"/>
        <v>0</v>
      </c>
      <c r="BC35" s="31">
        <f t="shared" si="46"/>
        <v>0</v>
      </c>
      <c r="BD35" s="31">
        <f t="shared" si="47"/>
        <v>-1762.91</v>
      </c>
      <c r="BE35" s="31">
        <f t="shared" si="48"/>
        <v>-2333.5500000000002</v>
      </c>
      <c r="BF35" s="31">
        <f t="shared" si="49"/>
        <v>-3592.82</v>
      </c>
      <c r="BG35" s="31">
        <f t="shared" si="50"/>
        <v>-106357.71</v>
      </c>
      <c r="BH35" s="31">
        <f t="shared" si="51"/>
        <v>-53931.39</v>
      </c>
      <c r="BI35" s="31">
        <f t="shared" si="52"/>
        <v>-56806.7</v>
      </c>
      <c r="BJ35" s="31">
        <f t="shared" si="53"/>
        <v>-109577.72</v>
      </c>
      <c r="BK35" s="31">
        <f t="shared" si="54"/>
        <v>-59553.78</v>
      </c>
      <c r="BL35" s="31">
        <f t="shared" si="55"/>
        <v>-29004.75</v>
      </c>
      <c r="BM35" s="6">
        <f t="shared" ca="1" si="151"/>
        <v>-4.58E-2</v>
      </c>
      <c r="BN35" s="6">
        <f t="shared" ca="1" si="151"/>
        <v>-4.58E-2</v>
      </c>
      <c r="BO35" s="6">
        <f t="shared" ca="1" si="151"/>
        <v>-4.58E-2</v>
      </c>
      <c r="BP35" s="6">
        <f t="shared" ca="1" si="151"/>
        <v>-4.58E-2</v>
      </c>
      <c r="BQ35" s="6">
        <f t="shared" ca="1" si="151"/>
        <v>-4.58E-2</v>
      </c>
      <c r="BR35" s="6">
        <f t="shared" ca="1" si="151"/>
        <v>-4.58E-2</v>
      </c>
      <c r="BS35" s="6">
        <f t="shared" ca="1" si="151"/>
        <v>-4.58E-2</v>
      </c>
      <c r="BT35" s="6">
        <f t="shared" ca="1" si="151"/>
        <v>-4.58E-2</v>
      </c>
      <c r="BU35" s="6">
        <f t="shared" ca="1" si="151"/>
        <v>-4.58E-2</v>
      </c>
      <c r="BV35" s="6">
        <f t="shared" ca="1" si="151"/>
        <v>-4.58E-2</v>
      </c>
      <c r="BW35" s="6">
        <f t="shared" ca="1" si="151"/>
        <v>-4.58E-2</v>
      </c>
      <c r="BX35" s="6">
        <f t="shared" ca="1" si="151"/>
        <v>-4.58E-2</v>
      </c>
      <c r="BY35" s="31">
        <f t="shared" ca="1" si="16"/>
        <v>0</v>
      </c>
      <c r="BZ35" s="31">
        <f t="shared" ca="1" si="17"/>
        <v>-38154.42</v>
      </c>
      <c r="CA35" s="31">
        <f t="shared" ca="1" si="18"/>
        <v>-97648.99</v>
      </c>
      <c r="CB35" s="31">
        <f t="shared" ca="1" si="19"/>
        <v>-115344.51</v>
      </c>
      <c r="CC35" s="31">
        <f t="shared" ca="1" si="20"/>
        <v>-152680.98000000001</v>
      </c>
      <c r="CD35" s="31">
        <f t="shared" ca="1" si="21"/>
        <v>-235073.17</v>
      </c>
      <c r="CE35" s="31">
        <f t="shared" ca="1" si="22"/>
        <v>-624510.64</v>
      </c>
      <c r="CF35" s="31">
        <f t="shared" ca="1" si="23"/>
        <v>-316674.09000000003</v>
      </c>
      <c r="CG35" s="31">
        <f t="shared" ca="1" si="24"/>
        <v>-333557.31</v>
      </c>
      <c r="CH35" s="31">
        <f t="shared" ca="1" si="25"/>
        <v>-809461.2</v>
      </c>
      <c r="CI35" s="31">
        <f t="shared" ca="1" si="26"/>
        <v>-439929.53</v>
      </c>
      <c r="CJ35" s="31">
        <f t="shared" ca="1" si="27"/>
        <v>-214260.93</v>
      </c>
      <c r="CK35" s="32">
        <f t="shared" ca="1" si="56"/>
        <v>0</v>
      </c>
      <c r="CL35" s="32">
        <f t="shared" ca="1" si="57"/>
        <v>2499.1999999999998</v>
      </c>
      <c r="CM35" s="32">
        <f t="shared" ca="1" si="58"/>
        <v>6396.22</v>
      </c>
      <c r="CN35" s="32">
        <f t="shared" ca="1" si="59"/>
        <v>7555.32</v>
      </c>
      <c r="CO35" s="32">
        <f t="shared" ca="1" si="60"/>
        <v>10000.94</v>
      </c>
      <c r="CP35" s="32">
        <f t="shared" ca="1" si="61"/>
        <v>15397.81</v>
      </c>
      <c r="CQ35" s="32">
        <f t="shared" ca="1" si="62"/>
        <v>40906.81</v>
      </c>
      <c r="CR35" s="32">
        <f t="shared" ca="1" si="63"/>
        <v>20742.84</v>
      </c>
      <c r="CS35" s="32">
        <f t="shared" ca="1" si="64"/>
        <v>21848.73</v>
      </c>
      <c r="CT35" s="32">
        <f t="shared" ca="1" si="65"/>
        <v>53021.48</v>
      </c>
      <c r="CU35" s="32">
        <f t="shared" ca="1" si="66"/>
        <v>28816.34</v>
      </c>
      <c r="CV35" s="32">
        <f t="shared" ca="1" si="67"/>
        <v>14034.56</v>
      </c>
      <c r="CW35" s="31">
        <f t="shared" ca="1" si="190"/>
        <v>0</v>
      </c>
      <c r="CX35" s="31">
        <f t="shared" ca="1" si="191"/>
        <v>-42569.67</v>
      </c>
      <c r="CY35" s="31">
        <f t="shared" ca="1" si="192"/>
        <v>-108948.98000000001</v>
      </c>
      <c r="CZ35" s="31">
        <f t="shared" ca="1" si="193"/>
        <v>-126929.32</v>
      </c>
      <c r="DA35" s="31">
        <f t="shared" ca="1" si="194"/>
        <v>-168015.75000000003</v>
      </c>
      <c r="DB35" s="31">
        <f t="shared" ca="1" si="195"/>
        <v>-258683.14</v>
      </c>
      <c r="DC35" s="31">
        <f t="shared" ca="1" si="196"/>
        <v>-590421.63000000012</v>
      </c>
      <c r="DD35" s="31">
        <f t="shared" ca="1" si="197"/>
        <v>-299388.39999999997</v>
      </c>
      <c r="DE35" s="31">
        <f t="shared" ca="1" si="198"/>
        <v>-315350.03999999998</v>
      </c>
      <c r="DF35" s="31">
        <f t="shared" ca="1" si="199"/>
        <v>-793554.75</v>
      </c>
      <c r="DG35" s="31">
        <f t="shared" ca="1" si="200"/>
        <v>-431284.63</v>
      </c>
      <c r="DH35" s="31">
        <f t="shared" ca="1" si="201"/>
        <v>-210050.57</v>
      </c>
      <c r="DI35" s="32">
        <f t="shared" ca="1" si="68"/>
        <v>0</v>
      </c>
      <c r="DJ35" s="32">
        <f t="shared" ca="1" si="69"/>
        <v>-2128.48</v>
      </c>
      <c r="DK35" s="32">
        <f t="shared" ca="1" si="70"/>
        <v>-5447.45</v>
      </c>
      <c r="DL35" s="32">
        <f t="shared" ca="1" si="71"/>
        <v>-6346.47</v>
      </c>
      <c r="DM35" s="32">
        <f t="shared" ca="1" si="72"/>
        <v>-8400.7900000000009</v>
      </c>
      <c r="DN35" s="32">
        <f t="shared" ca="1" si="73"/>
        <v>-12934.16</v>
      </c>
      <c r="DO35" s="32">
        <f t="shared" ca="1" si="74"/>
        <v>-29521.08</v>
      </c>
      <c r="DP35" s="32">
        <f t="shared" ca="1" si="75"/>
        <v>-14969.42</v>
      </c>
      <c r="DQ35" s="32">
        <f t="shared" ca="1" si="76"/>
        <v>-15767.5</v>
      </c>
      <c r="DR35" s="32">
        <f t="shared" ca="1" si="77"/>
        <v>-39677.74</v>
      </c>
      <c r="DS35" s="32">
        <f t="shared" ca="1" si="78"/>
        <v>-21564.23</v>
      </c>
      <c r="DT35" s="32">
        <f t="shared" ca="1" si="79"/>
        <v>-10502.53</v>
      </c>
      <c r="DU35" s="31">
        <f t="shared" ca="1" si="80"/>
        <v>0</v>
      </c>
      <c r="DV35" s="31">
        <f t="shared" ca="1" si="81"/>
        <v>-20601.98</v>
      </c>
      <c r="DW35" s="31">
        <f t="shared" ca="1" si="82"/>
        <v>-52288.07</v>
      </c>
      <c r="DX35" s="31">
        <f t="shared" ca="1" si="83"/>
        <v>-60324.49</v>
      </c>
      <c r="DY35" s="31">
        <f t="shared" ca="1" si="84"/>
        <v>-79057.2</v>
      </c>
      <c r="DZ35" s="31">
        <f t="shared" ca="1" si="85"/>
        <v>-120401.11</v>
      </c>
      <c r="EA35" s="31">
        <f t="shared" ca="1" si="86"/>
        <v>-271893.33</v>
      </c>
      <c r="EB35" s="31">
        <f t="shared" ca="1" si="87"/>
        <v>-136344.82</v>
      </c>
      <c r="EC35" s="31">
        <f t="shared" ca="1" si="88"/>
        <v>-142006.94</v>
      </c>
      <c r="ED35" s="31">
        <f t="shared" ca="1" si="89"/>
        <v>-353436.4</v>
      </c>
      <c r="EE35" s="31">
        <f t="shared" ca="1" si="90"/>
        <v>-189889.39</v>
      </c>
      <c r="EF35" s="31">
        <f t="shared" ca="1" si="91"/>
        <v>-91446.85</v>
      </c>
      <c r="EG35" s="32">
        <f t="shared" ca="1" si="92"/>
        <v>0</v>
      </c>
      <c r="EH35" s="32">
        <f t="shared" ca="1" si="93"/>
        <v>-65300.130000000005</v>
      </c>
      <c r="EI35" s="32">
        <f t="shared" ca="1" si="94"/>
        <v>-166684.5</v>
      </c>
      <c r="EJ35" s="32">
        <f t="shared" ca="1" si="95"/>
        <v>-193600.28</v>
      </c>
      <c r="EK35" s="32">
        <f t="shared" ca="1" si="96"/>
        <v>-255473.74000000005</v>
      </c>
      <c r="EL35" s="32">
        <f t="shared" ca="1" si="97"/>
        <v>-392018.41</v>
      </c>
      <c r="EM35" s="32">
        <f t="shared" ca="1" si="98"/>
        <v>-891836.04</v>
      </c>
      <c r="EN35" s="32">
        <f t="shared" ca="1" si="99"/>
        <v>-450702.63999999996</v>
      </c>
      <c r="EO35" s="32">
        <f t="shared" ca="1" si="100"/>
        <v>-473124.48</v>
      </c>
      <c r="EP35" s="32">
        <f t="shared" ca="1" si="101"/>
        <v>-1186668.8900000001</v>
      </c>
      <c r="EQ35" s="32">
        <f t="shared" ca="1" si="102"/>
        <v>-642738.25</v>
      </c>
      <c r="ER35" s="32">
        <f t="shared" ca="1" si="103"/>
        <v>-311999.95</v>
      </c>
    </row>
    <row r="36" spans="1:148">
      <c r="A36" t="s">
        <v>536</v>
      </c>
      <c r="B36" s="1" t="s">
        <v>35</v>
      </c>
      <c r="C36" t="str">
        <f t="shared" ca="1" si="164"/>
        <v>CES1/CES2</v>
      </c>
      <c r="D36" t="str">
        <f t="shared" ca="1" si="2"/>
        <v>Calgary Energy Centre</v>
      </c>
      <c r="E36" s="51">
        <v>0</v>
      </c>
      <c r="Q36" s="32">
        <v>0</v>
      </c>
      <c r="R36" s="32"/>
      <c r="S36" s="32"/>
      <c r="T36" s="32"/>
      <c r="U36" s="32"/>
      <c r="V36" s="32"/>
      <c r="W36" s="32"/>
      <c r="X36" s="32"/>
      <c r="Y36" s="32"/>
      <c r="Z36" s="32"/>
      <c r="AA36" s="32"/>
      <c r="AB36" s="32"/>
      <c r="AC36" s="2">
        <v>0.83</v>
      </c>
      <c r="AO36" s="33">
        <v>0</v>
      </c>
      <c r="AP36" s="33"/>
      <c r="AQ36" s="33"/>
      <c r="AR36" s="33"/>
      <c r="AS36" s="33"/>
      <c r="AT36" s="33"/>
      <c r="AU36" s="33"/>
      <c r="AV36" s="33"/>
      <c r="AW36" s="33"/>
      <c r="AX36" s="33"/>
      <c r="AY36" s="33"/>
      <c r="AZ36" s="33"/>
      <c r="BA36" s="31">
        <f t="shared" si="44"/>
        <v>0</v>
      </c>
      <c r="BB36" s="31">
        <f t="shared" si="45"/>
        <v>0</v>
      </c>
      <c r="BC36" s="31">
        <f t="shared" si="46"/>
        <v>0</v>
      </c>
      <c r="BD36" s="31">
        <f t="shared" si="47"/>
        <v>0</v>
      </c>
      <c r="BE36" s="31">
        <f t="shared" si="48"/>
        <v>0</v>
      </c>
      <c r="BF36" s="31">
        <f t="shared" si="49"/>
        <v>0</v>
      </c>
      <c r="BG36" s="31">
        <f t="shared" si="50"/>
        <v>0</v>
      </c>
      <c r="BH36" s="31">
        <f t="shared" si="51"/>
        <v>0</v>
      </c>
      <c r="BI36" s="31">
        <f t="shared" si="52"/>
        <v>0</v>
      </c>
      <c r="BJ36" s="31">
        <f t="shared" si="53"/>
        <v>0</v>
      </c>
      <c r="BK36" s="31">
        <f t="shared" si="54"/>
        <v>0</v>
      </c>
      <c r="BL36" s="31">
        <f t="shared" si="55"/>
        <v>0</v>
      </c>
      <c r="BM36" s="6">
        <f t="shared" ca="1" si="151"/>
        <v>-4.58E-2</v>
      </c>
      <c r="BN36" s="6">
        <f t="shared" ca="1" si="151"/>
        <v>-4.58E-2</v>
      </c>
      <c r="BO36" s="6">
        <f t="shared" ca="1" si="151"/>
        <v>-4.58E-2</v>
      </c>
      <c r="BP36" s="6">
        <f t="shared" ca="1" si="151"/>
        <v>-4.58E-2</v>
      </c>
      <c r="BQ36" s="6">
        <f t="shared" ca="1" si="151"/>
        <v>-4.58E-2</v>
      </c>
      <c r="BR36" s="6">
        <f t="shared" ca="1" si="151"/>
        <v>-4.58E-2</v>
      </c>
      <c r="BS36" s="6">
        <f t="shared" ca="1" si="151"/>
        <v>-4.58E-2</v>
      </c>
      <c r="BT36" s="6">
        <f t="shared" ca="1" si="151"/>
        <v>-4.58E-2</v>
      </c>
      <c r="BU36" s="6">
        <f t="shared" ca="1" si="151"/>
        <v>-4.58E-2</v>
      </c>
      <c r="BV36" s="6">
        <f t="shared" ca="1" si="151"/>
        <v>-4.58E-2</v>
      </c>
      <c r="BW36" s="6">
        <f t="shared" ca="1" si="151"/>
        <v>-4.58E-2</v>
      </c>
      <c r="BX36" s="6">
        <f t="shared" ca="1" si="151"/>
        <v>-4.58E-2</v>
      </c>
      <c r="BY36" s="31">
        <f t="shared" ca="1" si="16"/>
        <v>0</v>
      </c>
      <c r="BZ36" s="31">
        <f t="shared" ca="1" si="17"/>
        <v>0</v>
      </c>
      <c r="CA36" s="31">
        <f t="shared" ca="1" si="18"/>
        <v>0</v>
      </c>
      <c r="CB36" s="31">
        <f t="shared" ca="1" si="19"/>
        <v>0</v>
      </c>
      <c r="CC36" s="31">
        <f t="shared" ca="1" si="20"/>
        <v>0</v>
      </c>
      <c r="CD36" s="31">
        <f t="shared" ca="1" si="21"/>
        <v>0</v>
      </c>
      <c r="CE36" s="31">
        <f t="shared" ca="1" si="22"/>
        <v>0</v>
      </c>
      <c r="CF36" s="31">
        <f t="shared" ca="1" si="23"/>
        <v>0</v>
      </c>
      <c r="CG36" s="31">
        <f t="shared" ca="1" si="24"/>
        <v>0</v>
      </c>
      <c r="CH36" s="31">
        <f t="shared" ca="1" si="25"/>
        <v>0</v>
      </c>
      <c r="CI36" s="31">
        <f t="shared" ca="1" si="26"/>
        <v>0</v>
      </c>
      <c r="CJ36" s="31">
        <f t="shared" ca="1" si="27"/>
        <v>0</v>
      </c>
      <c r="CK36" s="32">
        <f t="shared" ca="1" si="56"/>
        <v>0</v>
      </c>
      <c r="CL36" s="32">
        <f t="shared" ca="1" si="57"/>
        <v>0</v>
      </c>
      <c r="CM36" s="32">
        <f t="shared" ca="1" si="58"/>
        <v>0</v>
      </c>
      <c r="CN36" s="32">
        <f t="shared" ca="1" si="59"/>
        <v>0</v>
      </c>
      <c r="CO36" s="32">
        <f t="shared" ca="1" si="60"/>
        <v>0</v>
      </c>
      <c r="CP36" s="32">
        <f t="shared" ca="1" si="61"/>
        <v>0</v>
      </c>
      <c r="CQ36" s="32">
        <f t="shared" ca="1" si="62"/>
        <v>0</v>
      </c>
      <c r="CR36" s="32">
        <f t="shared" ca="1" si="63"/>
        <v>0</v>
      </c>
      <c r="CS36" s="32">
        <f t="shared" ca="1" si="64"/>
        <v>0</v>
      </c>
      <c r="CT36" s="32">
        <f t="shared" ca="1" si="65"/>
        <v>0</v>
      </c>
      <c r="CU36" s="32">
        <f t="shared" ca="1" si="66"/>
        <v>0</v>
      </c>
      <c r="CV36" s="32">
        <f t="shared" ca="1" si="67"/>
        <v>0</v>
      </c>
      <c r="CW36" s="31">
        <f t="shared" ca="1" si="190"/>
        <v>0</v>
      </c>
      <c r="CX36" s="31">
        <f t="shared" ca="1" si="191"/>
        <v>0</v>
      </c>
      <c r="CY36" s="31">
        <f t="shared" ca="1" si="192"/>
        <v>0</v>
      </c>
      <c r="CZ36" s="31">
        <f t="shared" ca="1" si="193"/>
        <v>0</v>
      </c>
      <c r="DA36" s="31">
        <f t="shared" ca="1" si="194"/>
        <v>0</v>
      </c>
      <c r="DB36" s="31">
        <f t="shared" ca="1" si="195"/>
        <v>0</v>
      </c>
      <c r="DC36" s="31">
        <f t="shared" ca="1" si="196"/>
        <v>0</v>
      </c>
      <c r="DD36" s="31">
        <f t="shared" ca="1" si="197"/>
        <v>0</v>
      </c>
      <c r="DE36" s="31">
        <f t="shared" ca="1" si="198"/>
        <v>0</v>
      </c>
      <c r="DF36" s="31">
        <f t="shared" ca="1" si="199"/>
        <v>0</v>
      </c>
      <c r="DG36" s="31">
        <f t="shared" ca="1" si="200"/>
        <v>0</v>
      </c>
      <c r="DH36" s="31">
        <f t="shared" ca="1" si="201"/>
        <v>0</v>
      </c>
      <c r="DI36" s="32">
        <f t="shared" ca="1" si="68"/>
        <v>0</v>
      </c>
      <c r="DJ36" s="32">
        <f t="shared" ca="1" si="69"/>
        <v>0</v>
      </c>
      <c r="DK36" s="32">
        <f t="shared" ca="1" si="70"/>
        <v>0</v>
      </c>
      <c r="DL36" s="32">
        <f t="shared" ca="1" si="71"/>
        <v>0</v>
      </c>
      <c r="DM36" s="32">
        <f t="shared" ca="1" si="72"/>
        <v>0</v>
      </c>
      <c r="DN36" s="32">
        <f t="shared" ca="1" si="73"/>
        <v>0</v>
      </c>
      <c r="DO36" s="32">
        <f t="shared" ca="1" si="74"/>
        <v>0</v>
      </c>
      <c r="DP36" s="32">
        <f t="shared" ca="1" si="75"/>
        <v>0</v>
      </c>
      <c r="DQ36" s="32">
        <f t="shared" ca="1" si="76"/>
        <v>0</v>
      </c>
      <c r="DR36" s="32">
        <f t="shared" ca="1" si="77"/>
        <v>0</v>
      </c>
      <c r="DS36" s="32">
        <f t="shared" ca="1" si="78"/>
        <v>0</v>
      </c>
      <c r="DT36" s="32">
        <f t="shared" ca="1" si="79"/>
        <v>0</v>
      </c>
      <c r="DU36" s="31">
        <f t="shared" ca="1" si="80"/>
        <v>0</v>
      </c>
      <c r="DV36" s="31">
        <f t="shared" ca="1" si="81"/>
        <v>0</v>
      </c>
      <c r="DW36" s="31">
        <f t="shared" ca="1" si="82"/>
        <v>0</v>
      </c>
      <c r="DX36" s="31">
        <f t="shared" ca="1" si="83"/>
        <v>0</v>
      </c>
      <c r="DY36" s="31">
        <f t="shared" ca="1" si="84"/>
        <v>0</v>
      </c>
      <c r="DZ36" s="31">
        <f t="shared" ca="1" si="85"/>
        <v>0</v>
      </c>
      <c r="EA36" s="31">
        <f t="shared" ca="1" si="86"/>
        <v>0</v>
      </c>
      <c r="EB36" s="31">
        <f t="shared" ca="1" si="87"/>
        <v>0</v>
      </c>
      <c r="EC36" s="31">
        <f t="shared" ca="1" si="88"/>
        <v>0</v>
      </c>
      <c r="ED36" s="31">
        <f t="shared" ca="1" si="89"/>
        <v>0</v>
      </c>
      <c r="EE36" s="31">
        <f t="shared" ca="1" si="90"/>
        <v>0</v>
      </c>
      <c r="EF36" s="31">
        <f t="shared" ca="1" si="91"/>
        <v>0</v>
      </c>
      <c r="EG36" s="32">
        <f t="shared" ca="1" si="92"/>
        <v>0</v>
      </c>
      <c r="EH36" s="32">
        <f t="shared" ca="1" si="93"/>
        <v>0</v>
      </c>
      <c r="EI36" s="32">
        <f t="shared" ca="1" si="94"/>
        <v>0</v>
      </c>
      <c r="EJ36" s="32">
        <f t="shared" ca="1" si="95"/>
        <v>0</v>
      </c>
      <c r="EK36" s="32">
        <f t="shared" ca="1" si="96"/>
        <v>0</v>
      </c>
      <c r="EL36" s="32">
        <f t="shared" ca="1" si="97"/>
        <v>0</v>
      </c>
      <c r="EM36" s="32">
        <f t="shared" ca="1" si="98"/>
        <v>0</v>
      </c>
      <c r="EN36" s="32">
        <f t="shared" ca="1" si="99"/>
        <v>0</v>
      </c>
      <c r="EO36" s="32">
        <f t="shared" ca="1" si="100"/>
        <v>0</v>
      </c>
      <c r="EP36" s="32">
        <f t="shared" ca="1" si="101"/>
        <v>0</v>
      </c>
      <c r="EQ36" s="32">
        <f t="shared" ca="1" si="102"/>
        <v>0</v>
      </c>
      <c r="ER36" s="32">
        <f t="shared" ca="1" si="103"/>
        <v>0</v>
      </c>
    </row>
    <row r="37" spans="1:148">
      <c r="A37" t="s">
        <v>528</v>
      </c>
      <c r="B37" s="1" t="s">
        <v>35</v>
      </c>
      <c r="C37" t="str">
        <f t="shared" ca="1" si="164"/>
        <v>CES1/CES2</v>
      </c>
      <c r="D37" t="str">
        <f t="shared" ca="1" si="2"/>
        <v>Calgary Energy Centre</v>
      </c>
      <c r="F37" s="51">
        <v>6971.0039999999999</v>
      </c>
      <c r="G37" s="51">
        <v>22340.312000000002</v>
      </c>
      <c r="H37" s="51">
        <v>23728.175999999999</v>
      </c>
      <c r="I37" s="51">
        <v>21027.3285</v>
      </c>
      <c r="J37" s="51">
        <v>33904.667999999998</v>
      </c>
      <c r="K37" s="51">
        <v>60099.1181</v>
      </c>
      <c r="L37" s="51">
        <v>49621.305</v>
      </c>
      <c r="M37" s="51">
        <v>43678.154300000002</v>
      </c>
      <c r="N37" s="51">
        <v>59175.909500000002</v>
      </c>
      <c r="O37" s="51">
        <v>38735.739000000001</v>
      </c>
      <c r="P37" s="51">
        <v>25448.761500000001</v>
      </c>
      <c r="Q37" s="32"/>
      <c r="R37" s="32">
        <v>467090.76</v>
      </c>
      <c r="S37" s="32">
        <v>1232393.6200000001</v>
      </c>
      <c r="T37" s="32">
        <v>1630115.85</v>
      </c>
      <c r="U37" s="32">
        <v>2193334.46</v>
      </c>
      <c r="V37" s="32">
        <v>3479717.26</v>
      </c>
      <c r="W37" s="32">
        <v>9635196.2799999993</v>
      </c>
      <c r="X37" s="32">
        <v>4719568.29</v>
      </c>
      <c r="Y37" s="32">
        <v>4777438.4000000004</v>
      </c>
      <c r="Z37" s="32">
        <v>12086861.01</v>
      </c>
      <c r="AA37" s="32">
        <v>5850895.8300000001</v>
      </c>
      <c r="AB37" s="32">
        <v>2827825.62</v>
      </c>
      <c r="AD37" s="2">
        <v>0.83</v>
      </c>
      <c r="AE37" s="2">
        <v>0.83</v>
      </c>
      <c r="AF37" s="2">
        <v>0.83</v>
      </c>
      <c r="AG37" s="2">
        <v>0.83</v>
      </c>
      <c r="AH37" s="2">
        <v>0.83</v>
      </c>
      <c r="AI37" s="2">
        <v>0.83</v>
      </c>
      <c r="AJ37" s="2">
        <v>0.83</v>
      </c>
      <c r="AK37" s="2">
        <v>0.83</v>
      </c>
      <c r="AL37" s="2">
        <v>0.83</v>
      </c>
      <c r="AM37" s="2">
        <v>0.83</v>
      </c>
      <c r="AN37" s="2">
        <v>0.83</v>
      </c>
      <c r="AO37" s="33"/>
      <c r="AP37" s="33">
        <v>3876.85</v>
      </c>
      <c r="AQ37" s="33">
        <v>10228.870000000001</v>
      </c>
      <c r="AR37" s="33">
        <v>13529.96</v>
      </c>
      <c r="AS37" s="33">
        <v>18204.68</v>
      </c>
      <c r="AT37" s="33">
        <v>28881.65</v>
      </c>
      <c r="AU37" s="33">
        <v>79972.13</v>
      </c>
      <c r="AV37" s="33">
        <v>39172.42</v>
      </c>
      <c r="AW37" s="33">
        <v>39652.74</v>
      </c>
      <c r="AX37" s="33">
        <v>100320.95</v>
      </c>
      <c r="AY37" s="33">
        <v>48562.44</v>
      </c>
      <c r="AZ37" s="33">
        <v>23470.95</v>
      </c>
      <c r="BA37" s="31">
        <f t="shared" si="44"/>
        <v>0</v>
      </c>
      <c r="BB37" s="31">
        <f t="shared" si="45"/>
        <v>0</v>
      </c>
      <c r="BC37" s="31">
        <f t="shared" si="46"/>
        <v>0</v>
      </c>
      <c r="BD37" s="31">
        <f t="shared" si="47"/>
        <v>-1141.08</v>
      </c>
      <c r="BE37" s="31">
        <f t="shared" si="48"/>
        <v>-1535.33</v>
      </c>
      <c r="BF37" s="31">
        <f t="shared" si="49"/>
        <v>-2435.8000000000002</v>
      </c>
      <c r="BG37" s="31">
        <f t="shared" si="50"/>
        <v>-75154.53</v>
      </c>
      <c r="BH37" s="31">
        <f t="shared" si="51"/>
        <v>-36812.629999999997</v>
      </c>
      <c r="BI37" s="31">
        <f t="shared" si="52"/>
        <v>-37264.019999999997</v>
      </c>
      <c r="BJ37" s="31">
        <f t="shared" si="53"/>
        <v>-74938.539999999994</v>
      </c>
      <c r="BK37" s="31">
        <f t="shared" si="54"/>
        <v>-36275.550000000003</v>
      </c>
      <c r="BL37" s="31">
        <f t="shared" si="55"/>
        <v>-17532.52</v>
      </c>
      <c r="BM37" s="6">
        <f t="shared" ca="1" si="151"/>
        <v>-4.58E-2</v>
      </c>
      <c r="BN37" s="6">
        <f t="shared" ca="1" si="151"/>
        <v>-4.58E-2</v>
      </c>
      <c r="BO37" s="6">
        <f t="shared" ca="1" si="151"/>
        <v>-4.58E-2</v>
      </c>
      <c r="BP37" s="6">
        <f t="shared" ca="1" si="151"/>
        <v>-4.58E-2</v>
      </c>
      <c r="BQ37" s="6">
        <f t="shared" ca="1" si="151"/>
        <v>-4.58E-2</v>
      </c>
      <c r="BR37" s="6">
        <f t="shared" ca="1" si="151"/>
        <v>-4.58E-2</v>
      </c>
      <c r="BS37" s="6">
        <f t="shared" ca="1" si="151"/>
        <v>-4.58E-2</v>
      </c>
      <c r="BT37" s="6">
        <f t="shared" ca="1" si="151"/>
        <v>-4.58E-2</v>
      </c>
      <c r="BU37" s="6">
        <f t="shared" ca="1" si="151"/>
        <v>-4.58E-2</v>
      </c>
      <c r="BV37" s="6">
        <f t="shared" ca="1" si="151"/>
        <v>-4.58E-2</v>
      </c>
      <c r="BW37" s="6">
        <f t="shared" ca="1" si="151"/>
        <v>-4.58E-2</v>
      </c>
      <c r="BX37" s="6">
        <f t="shared" ca="1" si="151"/>
        <v>-4.58E-2</v>
      </c>
      <c r="BY37" s="31">
        <f t="shared" ref="BY37:BY68" ca="1" si="202">IFERROR(VLOOKUP($C37,DOSDetail,CELL("col",BY$4)+58,FALSE),ROUND(Q37*BM37,2))</f>
        <v>0</v>
      </c>
      <c r="BZ37" s="31">
        <f t="shared" ref="BZ37:BZ68" ca="1" si="203">IFERROR(VLOOKUP($C37,DOSDetail,CELL("col",BZ$4)+58,FALSE),ROUND(R37*BN37,2))</f>
        <v>-21392.76</v>
      </c>
      <c r="CA37" s="31">
        <f t="shared" ref="CA37:CA68" ca="1" si="204">IFERROR(VLOOKUP($C37,DOSDetail,CELL("col",CA$4)+58,FALSE),ROUND(S37*BO37,2))</f>
        <v>-56443.63</v>
      </c>
      <c r="CB37" s="31">
        <f t="shared" ref="CB37:CB68" ca="1" si="205">IFERROR(VLOOKUP($C37,DOSDetail,CELL("col",CB$4)+58,FALSE),ROUND(T37*BP37,2))</f>
        <v>-74659.31</v>
      </c>
      <c r="CC37" s="31">
        <f t="shared" ref="CC37:CC68" ca="1" si="206">IFERROR(VLOOKUP($C37,DOSDetail,CELL("col",CC$4)+58,FALSE),ROUND(U37*BQ37,2))</f>
        <v>-100454.72</v>
      </c>
      <c r="CD37" s="31">
        <f t="shared" ref="CD37:CD68" ca="1" si="207">IFERROR(VLOOKUP($C37,DOSDetail,CELL("col",CD$4)+58,FALSE),ROUND(V37*BR37,2))</f>
        <v>-159371.04999999999</v>
      </c>
      <c r="CE37" s="31">
        <f t="shared" ref="CE37:CE68" ca="1" si="208">IFERROR(VLOOKUP($C37,DOSDetail,CELL("col",CE$4)+58,FALSE),ROUND(W37*BS37,2))</f>
        <v>-441291.99</v>
      </c>
      <c r="CF37" s="31">
        <f t="shared" ref="CF37:CF68" ca="1" si="209">IFERROR(VLOOKUP($C37,DOSDetail,CELL("col",CF$4)+58,FALSE),ROUND(X37*BT37,2))</f>
        <v>-216156.23</v>
      </c>
      <c r="CG37" s="31">
        <f t="shared" ref="CG37:CG68" ca="1" si="210">IFERROR(VLOOKUP($C37,DOSDetail,CELL("col",CG$4)+58,FALSE),ROUND(Y37*BU37,2))</f>
        <v>-218806.68</v>
      </c>
      <c r="CH37" s="31">
        <f t="shared" ref="CH37:CH68" ca="1" si="211">IFERROR(VLOOKUP($C37,DOSDetail,CELL("col",CH$4)+58,FALSE),ROUND(Z37*BV37,2))</f>
        <v>-553578.23</v>
      </c>
      <c r="CI37" s="31">
        <f t="shared" ref="CI37:CI68" ca="1" si="212">IFERROR(VLOOKUP($C37,DOSDetail,CELL("col",CI$4)+58,FALSE),ROUND(AA37*BW37,2))</f>
        <v>-267971.03000000003</v>
      </c>
      <c r="CJ37" s="31">
        <f t="shared" ref="CJ37:CJ68" ca="1" si="213">IFERROR(VLOOKUP($C37,DOSDetail,CELL("col",CJ$4)+58,FALSE),ROUND(AB37*BX37,2))</f>
        <v>-129514.41</v>
      </c>
      <c r="CK37" s="32">
        <f t="shared" ca="1" si="56"/>
        <v>0</v>
      </c>
      <c r="CL37" s="32">
        <f t="shared" ca="1" si="57"/>
        <v>1401.27</v>
      </c>
      <c r="CM37" s="32">
        <f t="shared" ca="1" si="58"/>
        <v>3697.18</v>
      </c>
      <c r="CN37" s="32">
        <f t="shared" ca="1" si="59"/>
        <v>4890.3500000000004</v>
      </c>
      <c r="CO37" s="32">
        <f t="shared" ca="1" si="60"/>
        <v>6580</v>
      </c>
      <c r="CP37" s="32">
        <f t="shared" ca="1" si="61"/>
        <v>10439.15</v>
      </c>
      <c r="CQ37" s="32">
        <f t="shared" ca="1" si="62"/>
        <v>28905.59</v>
      </c>
      <c r="CR37" s="32">
        <f t="shared" ca="1" si="63"/>
        <v>14158.7</v>
      </c>
      <c r="CS37" s="32">
        <f t="shared" ca="1" si="64"/>
        <v>14332.32</v>
      </c>
      <c r="CT37" s="32">
        <f t="shared" ca="1" si="65"/>
        <v>36260.58</v>
      </c>
      <c r="CU37" s="32">
        <f t="shared" ca="1" si="66"/>
        <v>17552.689999999999</v>
      </c>
      <c r="CV37" s="32">
        <f t="shared" ca="1" si="67"/>
        <v>8483.48</v>
      </c>
      <c r="CW37" s="31">
        <f t="shared" ca="1" si="190"/>
        <v>0</v>
      </c>
      <c r="CX37" s="31">
        <f t="shared" ca="1" si="191"/>
        <v>-23868.339999999997</v>
      </c>
      <c r="CY37" s="31">
        <f t="shared" ca="1" si="192"/>
        <v>-62975.32</v>
      </c>
      <c r="CZ37" s="31">
        <f t="shared" ca="1" si="193"/>
        <v>-82157.839999999982</v>
      </c>
      <c r="DA37" s="31">
        <f t="shared" ca="1" si="194"/>
        <v>-110544.06999999999</v>
      </c>
      <c r="DB37" s="31">
        <f t="shared" ca="1" si="195"/>
        <v>-175377.75</v>
      </c>
      <c r="DC37" s="31">
        <f t="shared" ca="1" si="196"/>
        <v>-417204</v>
      </c>
      <c r="DD37" s="31">
        <f t="shared" ca="1" si="197"/>
        <v>-204357.32</v>
      </c>
      <c r="DE37" s="31">
        <f t="shared" ca="1" si="198"/>
        <v>-206863.08</v>
      </c>
      <c r="DF37" s="31">
        <f t="shared" ca="1" si="199"/>
        <v>-542700.05999999994</v>
      </c>
      <c r="DG37" s="31">
        <f t="shared" ca="1" si="200"/>
        <v>-262705.23000000004</v>
      </c>
      <c r="DH37" s="31">
        <f t="shared" ca="1" si="201"/>
        <v>-126969.36</v>
      </c>
      <c r="DI37" s="32">
        <f t="shared" ca="1" si="68"/>
        <v>0</v>
      </c>
      <c r="DJ37" s="32">
        <f t="shared" ca="1" si="69"/>
        <v>-1193.42</v>
      </c>
      <c r="DK37" s="32">
        <f t="shared" ca="1" si="70"/>
        <v>-3148.77</v>
      </c>
      <c r="DL37" s="32">
        <f t="shared" ca="1" si="71"/>
        <v>-4107.8900000000003</v>
      </c>
      <c r="DM37" s="32">
        <f t="shared" ca="1" si="72"/>
        <v>-5527.2</v>
      </c>
      <c r="DN37" s="32">
        <f t="shared" ca="1" si="73"/>
        <v>-8768.89</v>
      </c>
      <c r="DO37" s="32">
        <f t="shared" ca="1" si="74"/>
        <v>-20860.2</v>
      </c>
      <c r="DP37" s="32">
        <f t="shared" ca="1" si="75"/>
        <v>-10217.870000000001</v>
      </c>
      <c r="DQ37" s="32">
        <f t="shared" ca="1" si="76"/>
        <v>-10343.15</v>
      </c>
      <c r="DR37" s="32">
        <f t="shared" ca="1" si="77"/>
        <v>-27135</v>
      </c>
      <c r="DS37" s="32">
        <f t="shared" ca="1" si="78"/>
        <v>-13135.26</v>
      </c>
      <c r="DT37" s="32">
        <f t="shared" ca="1" si="79"/>
        <v>-6348.47</v>
      </c>
      <c r="DU37" s="31">
        <f t="shared" ca="1" si="80"/>
        <v>0</v>
      </c>
      <c r="DV37" s="31">
        <f t="shared" ca="1" si="81"/>
        <v>-11551.3</v>
      </c>
      <c r="DW37" s="31">
        <f t="shared" ca="1" si="82"/>
        <v>-30223.85</v>
      </c>
      <c r="DX37" s="31">
        <f t="shared" ca="1" si="83"/>
        <v>-39046.370000000003</v>
      </c>
      <c r="DY37" s="31">
        <f t="shared" ca="1" si="84"/>
        <v>-52014.79</v>
      </c>
      <c r="DZ37" s="31">
        <f t="shared" ca="1" si="85"/>
        <v>-81627.570000000007</v>
      </c>
      <c r="EA37" s="31">
        <f t="shared" ca="1" si="86"/>
        <v>-192125.39</v>
      </c>
      <c r="EB37" s="31">
        <f t="shared" ca="1" si="87"/>
        <v>-93066.61</v>
      </c>
      <c r="EC37" s="31">
        <f t="shared" ca="1" si="88"/>
        <v>-93153.600000000006</v>
      </c>
      <c r="ED37" s="31">
        <f t="shared" ca="1" si="89"/>
        <v>-241709.8</v>
      </c>
      <c r="EE37" s="31">
        <f t="shared" ca="1" si="90"/>
        <v>-115665.93</v>
      </c>
      <c r="EF37" s="31">
        <f t="shared" ca="1" si="91"/>
        <v>-55276.92</v>
      </c>
      <c r="EG37" s="32">
        <f t="shared" ca="1" si="92"/>
        <v>0</v>
      </c>
      <c r="EH37" s="32">
        <f t="shared" ca="1" si="93"/>
        <v>-36613.06</v>
      </c>
      <c r="EI37" s="32">
        <f t="shared" ca="1" si="94"/>
        <v>-96347.94</v>
      </c>
      <c r="EJ37" s="32">
        <f t="shared" ca="1" si="95"/>
        <v>-125312.09999999998</v>
      </c>
      <c r="EK37" s="32">
        <f t="shared" ca="1" si="96"/>
        <v>-168086.06</v>
      </c>
      <c r="EL37" s="32">
        <f t="shared" ca="1" si="97"/>
        <v>-265774.21000000002</v>
      </c>
      <c r="EM37" s="32">
        <f t="shared" ca="1" si="98"/>
        <v>-630189.59000000008</v>
      </c>
      <c r="EN37" s="32">
        <f t="shared" ca="1" si="99"/>
        <v>-307641.8</v>
      </c>
      <c r="EO37" s="32">
        <f t="shared" ca="1" si="100"/>
        <v>-310359.82999999996</v>
      </c>
      <c r="EP37" s="32">
        <f t="shared" ca="1" si="101"/>
        <v>-811544.85999999987</v>
      </c>
      <c r="EQ37" s="32">
        <f t="shared" ca="1" si="102"/>
        <v>-391506.42000000004</v>
      </c>
      <c r="ER37" s="32">
        <f t="shared" ca="1" si="103"/>
        <v>-188594.75</v>
      </c>
    </row>
    <row r="38" spans="1:148">
      <c r="A38" t="s">
        <v>422</v>
      </c>
      <c r="B38" s="1" t="s">
        <v>44</v>
      </c>
      <c r="C38" t="str">
        <f t="shared" ca="1" si="164"/>
        <v>CMH1</v>
      </c>
      <c r="D38" t="str">
        <f t="shared" ca="1" si="2"/>
        <v>City of Medicine Hat</v>
      </c>
      <c r="E38" s="51">
        <v>787.75840000000005</v>
      </c>
      <c r="F38" s="51">
        <v>270.17750000000001</v>
      </c>
      <c r="G38" s="51">
        <v>190.47579999999999</v>
      </c>
      <c r="H38" s="51">
        <v>776.95370000000003</v>
      </c>
      <c r="I38" s="51">
        <v>1840.2741000000001</v>
      </c>
      <c r="J38" s="51">
        <v>2432.8153000000002</v>
      </c>
      <c r="K38" s="51">
        <v>10102.700699999999</v>
      </c>
      <c r="L38" s="51">
        <v>2385.9837000000002</v>
      </c>
      <c r="M38" s="51">
        <v>8157.0892000000003</v>
      </c>
      <c r="N38" s="51">
        <v>20329.364699999998</v>
      </c>
      <c r="O38" s="51">
        <v>8915.4094000000005</v>
      </c>
      <c r="P38" s="51">
        <v>3201.8501999999999</v>
      </c>
      <c r="Q38" s="32">
        <v>135704.57</v>
      </c>
      <c r="R38" s="32">
        <v>23786.86</v>
      </c>
      <c r="S38" s="32">
        <v>19439.02</v>
      </c>
      <c r="T38" s="32">
        <v>140355.17000000001</v>
      </c>
      <c r="U38" s="32">
        <v>281769.65999999997</v>
      </c>
      <c r="V38" s="32">
        <v>390955.25</v>
      </c>
      <c r="W38" s="32">
        <v>2558975.85</v>
      </c>
      <c r="X38" s="32">
        <v>483686.9</v>
      </c>
      <c r="Y38" s="32">
        <v>1255241.57</v>
      </c>
      <c r="Z38" s="32">
        <v>5284721.3600000003</v>
      </c>
      <c r="AA38" s="32">
        <v>1643437.58</v>
      </c>
      <c r="AB38" s="32">
        <v>444730.7</v>
      </c>
      <c r="AC38" s="2">
        <v>-0.56999999999999995</v>
      </c>
      <c r="AD38" s="2">
        <v>-0.56999999999999995</v>
      </c>
      <c r="AE38" s="2">
        <v>-0.56999999999999995</v>
      </c>
      <c r="AF38" s="2">
        <v>-0.56999999999999995</v>
      </c>
      <c r="AG38" s="2">
        <v>-0.56999999999999995</v>
      </c>
      <c r="AH38" s="2">
        <v>-0.56999999999999995</v>
      </c>
      <c r="AI38" s="2">
        <v>-0.56999999999999995</v>
      </c>
      <c r="AJ38" s="2">
        <v>-0.56999999999999995</v>
      </c>
      <c r="AK38" s="2">
        <v>-0.56999999999999995</v>
      </c>
      <c r="AL38" s="2">
        <v>-0.56999999999999995</v>
      </c>
      <c r="AM38" s="2">
        <v>-0.56999999999999995</v>
      </c>
      <c r="AN38" s="2">
        <v>-0.56999999999999995</v>
      </c>
      <c r="AO38" s="33">
        <v>-773.52</v>
      </c>
      <c r="AP38" s="33">
        <v>-135.59</v>
      </c>
      <c r="AQ38" s="33">
        <v>-110.8</v>
      </c>
      <c r="AR38" s="33">
        <v>-800.02</v>
      </c>
      <c r="AS38" s="33">
        <v>-1606.09</v>
      </c>
      <c r="AT38" s="33">
        <v>-2228.44</v>
      </c>
      <c r="AU38" s="33">
        <v>-14586.16</v>
      </c>
      <c r="AV38" s="33">
        <v>-2757.02</v>
      </c>
      <c r="AW38" s="33">
        <v>-7154.88</v>
      </c>
      <c r="AX38" s="33">
        <v>-30122.91</v>
      </c>
      <c r="AY38" s="33">
        <v>-9367.59</v>
      </c>
      <c r="AZ38" s="33">
        <v>-2534.96</v>
      </c>
      <c r="BA38" s="31">
        <f t="shared" si="44"/>
        <v>0</v>
      </c>
      <c r="BB38" s="31">
        <f t="shared" si="45"/>
        <v>0</v>
      </c>
      <c r="BC38" s="31">
        <f t="shared" si="46"/>
        <v>0</v>
      </c>
      <c r="BD38" s="31">
        <f t="shared" si="47"/>
        <v>-98.25</v>
      </c>
      <c r="BE38" s="31">
        <f t="shared" si="48"/>
        <v>-197.24</v>
      </c>
      <c r="BF38" s="31">
        <f t="shared" si="49"/>
        <v>-273.67</v>
      </c>
      <c r="BG38" s="31">
        <f t="shared" si="50"/>
        <v>-19960.009999999998</v>
      </c>
      <c r="BH38" s="31">
        <f t="shared" si="51"/>
        <v>-3772.76</v>
      </c>
      <c r="BI38" s="31">
        <f t="shared" si="52"/>
        <v>-9790.8799999999992</v>
      </c>
      <c r="BJ38" s="31">
        <f t="shared" si="53"/>
        <v>-32765.27</v>
      </c>
      <c r="BK38" s="31">
        <f t="shared" si="54"/>
        <v>-10189.31</v>
      </c>
      <c r="BL38" s="31">
        <f t="shared" si="55"/>
        <v>-2757.33</v>
      </c>
      <c r="BM38" s="6">
        <f t="shared" ca="1" si="151"/>
        <v>-4.9700000000000001E-2</v>
      </c>
      <c r="BN38" s="6">
        <f t="shared" ca="1" si="151"/>
        <v>-4.9700000000000001E-2</v>
      </c>
      <c r="BO38" s="6">
        <f t="shared" ca="1" si="151"/>
        <v>-4.9700000000000001E-2</v>
      </c>
      <c r="BP38" s="6">
        <f t="shared" ref="BM38:BX59" ca="1" si="214">VLOOKUP($C38,LossFactorLookup,3,FALSE)</f>
        <v>-4.9700000000000001E-2</v>
      </c>
      <c r="BQ38" s="6">
        <f t="shared" ca="1" si="214"/>
        <v>-4.9700000000000001E-2</v>
      </c>
      <c r="BR38" s="6">
        <f t="shared" ca="1" si="214"/>
        <v>-4.9700000000000001E-2</v>
      </c>
      <c r="BS38" s="6">
        <f t="shared" ca="1" si="214"/>
        <v>-4.9700000000000001E-2</v>
      </c>
      <c r="BT38" s="6">
        <f t="shared" ca="1" si="214"/>
        <v>-4.9700000000000001E-2</v>
      </c>
      <c r="BU38" s="6">
        <f t="shared" ca="1" si="214"/>
        <v>-4.9700000000000001E-2</v>
      </c>
      <c r="BV38" s="6">
        <f t="shared" ca="1" si="214"/>
        <v>-4.9700000000000001E-2</v>
      </c>
      <c r="BW38" s="6">
        <f t="shared" ca="1" si="214"/>
        <v>-4.9700000000000001E-2</v>
      </c>
      <c r="BX38" s="6">
        <f t="shared" ca="1" si="214"/>
        <v>-4.9700000000000001E-2</v>
      </c>
      <c r="BY38" s="31">
        <f t="shared" ca="1" si="202"/>
        <v>-6744.52</v>
      </c>
      <c r="BZ38" s="31">
        <f t="shared" ca="1" si="203"/>
        <v>-1182.21</v>
      </c>
      <c r="CA38" s="31">
        <f t="shared" ca="1" si="204"/>
        <v>-966.12</v>
      </c>
      <c r="CB38" s="31">
        <f t="shared" ca="1" si="205"/>
        <v>-6975.65</v>
      </c>
      <c r="CC38" s="31">
        <f t="shared" ca="1" si="206"/>
        <v>-14003.95</v>
      </c>
      <c r="CD38" s="31">
        <f t="shared" ca="1" si="207"/>
        <v>-19430.48</v>
      </c>
      <c r="CE38" s="31">
        <f t="shared" ca="1" si="208"/>
        <v>-127181.1</v>
      </c>
      <c r="CF38" s="31">
        <f t="shared" ca="1" si="209"/>
        <v>-24039.24</v>
      </c>
      <c r="CG38" s="31">
        <f t="shared" ca="1" si="210"/>
        <v>-62385.51</v>
      </c>
      <c r="CH38" s="31">
        <f t="shared" ca="1" si="211"/>
        <v>-262650.65000000002</v>
      </c>
      <c r="CI38" s="31">
        <f t="shared" ca="1" si="212"/>
        <v>-81678.850000000006</v>
      </c>
      <c r="CJ38" s="31">
        <f t="shared" ca="1" si="213"/>
        <v>-22103.119999999999</v>
      </c>
      <c r="CK38" s="32">
        <f t="shared" ca="1" si="56"/>
        <v>407.11</v>
      </c>
      <c r="CL38" s="32">
        <f t="shared" ca="1" si="57"/>
        <v>71.36</v>
      </c>
      <c r="CM38" s="32">
        <f t="shared" ca="1" si="58"/>
        <v>58.32</v>
      </c>
      <c r="CN38" s="32">
        <f t="shared" ca="1" si="59"/>
        <v>421.07</v>
      </c>
      <c r="CO38" s="32">
        <f t="shared" ca="1" si="60"/>
        <v>845.31</v>
      </c>
      <c r="CP38" s="32">
        <f t="shared" ca="1" si="61"/>
        <v>1172.8699999999999</v>
      </c>
      <c r="CQ38" s="32">
        <f t="shared" ca="1" si="62"/>
        <v>7676.93</v>
      </c>
      <c r="CR38" s="32">
        <f t="shared" ca="1" si="63"/>
        <v>1451.06</v>
      </c>
      <c r="CS38" s="32">
        <f t="shared" ca="1" si="64"/>
        <v>3765.72</v>
      </c>
      <c r="CT38" s="32">
        <f t="shared" ca="1" si="65"/>
        <v>15854.16</v>
      </c>
      <c r="CU38" s="32">
        <f t="shared" ca="1" si="66"/>
        <v>4930.3100000000004</v>
      </c>
      <c r="CV38" s="32">
        <f t="shared" ca="1" si="67"/>
        <v>1334.19</v>
      </c>
      <c r="CW38" s="31">
        <f t="shared" ca="1" si="190"/>
        <v>-5563.8900000000012</v>
      </c>
      <c r="CX38" s="31">
        <f t="shared" ca="1" si="191"/>
        <v>-975.2600000000001</v>
      </c>
      <c r="CY38" s="31">
        <f t="shared" ca="1" si="192"/>
        <v>-797</v>
      </c>
      <c r="CZ38" s="31">
        <f t="shared" ca="1" si="193"/>
        <v>-5656.3099999999995</v>
      </c>
      <c r="DA38" s="31">
        <f t="shared" ca="1" si="194"/>
        <v>-11355.310000000001</v>
      </c>
      <c r="DB38" s="31">
        <f t="shared" ca="1" si="195"/>
        <v>-15755.5</v>
      </c>
      <c r="DC38" s="31">
        <f t="shared" ca="1" si="196"/>
        <v>-84958.000000000015</v>
      </c>
      <c r="DD38" s="31">
        <f t="shared" ca="1" si="197"/>
        <v>-16058.4</v>
      </c>
      <c r="DE38" s="31">
        <f t="shared" ca="1" si="198"/>
        <v>-41674.030000000006</v>
      </c>
      <c r="DF38" s="31">
        <f t="shared" ca="1" si="199"/>
        <v>-183908.31000000003</v>
      </c>
      <c r="DG38" s="31">
        <f t="shared" ca="1" si="200"/>
        <v>-57191.640000000014</v>
      </c>
      <c r="DH38" s="31">
        <f t="shared" ca="1" si="201"/>
        <v>-15476.640000000001</v>
      </c>
      <c r="DI38" s="32">
        <f t="shared" ca="1" si="68"/>
        <v>-278.19</v>
      </c>
      <c r="DJ38" s="32">
        <f t="shared" ca="1" si="69"/>
        <v>-48.76</v>
      </c>
      <c r="DK38" s="32">
        <f t="shared" ca="1" si="70"/>
        <v>-39.85</v>
      </c>
      <c r="DL38" s="32">
        <f t="shared" ca="1" si="71"/>
        <v>-282.82</v>
      </c>
      <c r="DM38" s="32">
        <f t="shared" ca="1" si="72"/>
        <v>-567.77</v>
      </c>
      <c r="DN38" s="32">
        <f t="shared" ca="1" si="73"/>
        <v>-787.78</v>
      </c>
      <c r="DO38" s="32">
        <f t="shared" ca="1" si="74"/>
        <v>-4247.8999999999996</v>
      </c>
      <c r="DP38" s="32">
        <f t="shared" ca="1" si="75"/>
        <v>-802.92</v>
      </c>
      <c r="DQ38" s="32">
        <f t="shared" ca="1" si="76"/>
        <v>-2083.6999999999998</v>
      </c>
      <c r="DR38" s="32">
        <f t="shared" ca="1" si="77"/>
        <v>-9195.42</v>
      </c>
      <c r="DS38" s="32">
        <f t="shared" ca="1" si="78"/>
        <v>-2859.58</v>
      </c>
      <c r="DT38" s="32">
        <f t="shared" ca="1" si="79"/>
        <v>-773.83</v>
      </c>
      <c r="DU38" s="31">
        <f t="shared" ca="1" si="80"/>
        <v>-2717.5</v>
      </c>
      <c r="DV38" s="31">
        <f t="shared" ca="1" si="81"/>
        <v>-471.99</v>
      </c>
      <c r="DW38" s="31">
        <f t="shared" ca="1" si="82"/>
        <v>-382.51</v>
      </c>
      <c r="DX38" s="31">
        <f t="shared" ca="1" si="83"/>
        <v>-2688.22</v>
      </c>
      <c r="DY38" s="31">
        <f t="shared" ca="1" si="84"/>
        <v>-5343.06</v>
      </c>
      <c r="DZ38" s="31">
        <f t="shared" ca="1" si="85"/>
        <v>-7333.22</v>
      </c>
      <c r="EA38" s="31">
        <f t="shared" ca="1" si="86"/>
        <v>-39123.760000000002</v>
      </c>
      <c r="EB38" s="31">
        <f t="shared" ca="1" si="87"/>
        <v>-7313.17</v>
      </c>
      <c r="EC38" s="31">
        <f t="shared" ca="1" si="88"/>
        <v>-18766.45</v>
      </c>
      <c r="ED38" s="31">
        <f t="shared" ca="1" si="89"/>
        <v>-81909.78</v>
      </c>
      <c r="EE38" s="31">
        <f t="shared" ca="1" si="90"/>
        <v>-25180.79</v>
      </c>
      <c r="EF38" s="31">
        <f t="shared" ca="1" si="91"/>
        <v>-6737.85</v>
      </c>
      <c r="EG38" s="32">
        <f t="shared" ca="1" si="92"/>
        <v>-8559.5800000000017</v>
      </c>
      <c r="EH38" s="32">
        <f t="shared" ca="1" si="93"/>
        <v>-1496.0100000000002</v>
      </c>
      <c r="EI38" s="32">
        <f t="shared" ca="1" si="94"/>
        <v>-1219.3600000000001</v>
      </c>
      <c r="EJ38" s="32">
        <f t="shared" ca="1" si="95"/>
        <v>-8627.3499999999985</v>
      </c>
      <c r="EK38" s="32">
        <f t="shared" ca="1" si="96"/>
        <v>-17266.140000000003</v>
      </c>
      <c r="EL38" s="32">
        <f t="shared" ca="1" si="97"/>
        <v>-23876.5</v>
      </c>
      <c r="EM38" s="32">
        <f t="shared" ca="1" si="98"/>
        <v>-128329.66</v>
      </c>
      <c r="EN38" s="32">
        <f t="shared" ca="1" si="99"/>
        <v>-24174.489999999998</v>
      </c>
      <c r="EO38" s="32">
        <f t="shared" ca="1" si="100"/>
        <v>-62524.180000000008</v>
      </c>
      <c r="EP38" s="32">
        <f t="shared" ca="1" si="101"/>
        <v>-275013.51</v>
      </c>
      <c r="EQ38" s="32">
        <f t="shared" ca="1" si="102"/>
        <v>-85232.010000000009</v>
      </c>
      <c r="ER38" s="32">
        <f t="shared" ca="1" si="103"/>
        <v>-22988.32</v>
      </c>
    </row>
    <row r="39" spans="1:148">
      <c r="A39" t="s">
        <v>418</v>
      </c>
      <c r="B39" s="1" t="s">
        <v>159</v>
      </c>
      <c r="C39" t="str">
        <f t="shared" ca="1" si="164"/>
        <v>CR1</v>
      </c>
      <c r="D39" t="str">
        <f t="shared" ca="1" si="2"/>
        <v>Castle River #1 Wind Facility</v>
      </c>
      <c r="E39" s="51">
        <v>16355.1127</v>
      </c>
      <c r="F39" s="51">
        <v>10532.1306</v>
      </c>
      <c r="G39" s="51">
        <v>4555.9458999999997</v>
      </c>
      <c r="H39" s="51">
        <v>8529.0272999999997</v>
      </c>
      <c r="I39" s="51">
        <v>7546.2694000000001</v>
      </c>
      <c r="J39" s="51">
        <v>5774.9002</v>
      </c>
      <c r="K39" s="51">
        <v>5382.5268999999998</v>
      </c>
      <c r="L39" s="51">
        <v>3654.7399</v>
      </c>
      <c r="M39" s="51">
        <v>5023.3240999999998</v>
      </c>
      <c r="N39" s="51">
        <v>8424.8065000000006</v>
      </c>
      <c r="O39" s="51">
        <v>11134.414500000001</v>
      </c>
      <c r="P39" s="51">
        <v>16426.422999999999</v>
      </c>
      <c r="Q39" s="32">
        <v>1163969.97</v>
      </c>
      <c r="R39" s="32">
        <v>533658.42000000004</v>
      </c>
      <c r="S39" s="32">
        <v>177768.27</v>
      </c>
      <c r="T39" s="32">
        <v>271568.71999999997</v>
      </c>
      <c r="U39" s="32">
        <v>397496.07</v>
      </c>
      <c r="V39" s="32">
        <v>313418.59999999998</v>
      </c>
      <c r="W39" s="32">
        <v>421644.66</v>
      </c>
      <c r="X39" s="32">
        <v>273177.43</v>
      </c>
      <c r="Y39" s="32">
        <v>393237.43</v>
      </c>
      <c r="Z39" s="32">
        <v>1001005.06</v>
      </c>
      <c r="AA39" s="32">
        <v>927219.82</v>
      </c>
      <c r="AB39" s="32">
        <v>1085286.94</v>
      </c>
      <c r="AC39" s="2">
        <v>1.88</v>
      </c>
      <c r="AD39" s="2">
        <v>1.88</v>
      </c>
      <c r="AE39" s="2">
        <v>1.88</v>
      </c>
      <c r="AF39" s="2">
        <v>1.88</v>
      </c>
      <c r="AG39" s="2">
        <v>1.88</v>
      </c>
      <c r="AH39" s="2">
        <v>1.88</v>
      </c>
      <c r="AI39" s="2">
        <v>1.88</v>
      </c>
      <c r="AJ39" s="2">
        <v>1.88</v>
      </c>
      <c r="AK39" s="2">
        <v>1.88</v>
      </c>
      <c r="AL39" s="2">
        <v>1.88</v>
      </c>
      <c r="AM39" s="2">
        <v>1.88</v>
      </c>
      <c r="AN39" s="2">
        <v>1.88</v>
      </c>
      <c r="AO39" s="33">
        <v>21882.639999999999</v>
      </c>
      <c r="AP39" s="33">
        <v>10032.780000000001</v>
      </c>
      <c r="AQ39" s="33">
        <v>3342.04</v>
      </c>
      <c r="AR39" s="33">
        <v>5105.49</v>
      </c>
      <c r="AS39" s="33">
        <v>7472.93</v>
      </c>
      <c r="AT39" s="33">
        <v>5892.27</v>
      </c>
      <c r="AU39" s="33">
        <v>7926.92</v>
      </c>
      <c r="AV39" s="33">
        <v>5135.74</v>
      </c>
      <c r="AW39" s="33">
        <v>7392.86</v>
      </c>
      <c r="AX39" s="33">
        <v>18818.900000000001</v>
      </c>
      <c r="AY39" s="33">
        <v>17431.73</v>
      </c>
      <c r="AZ39" s="33">
        <v>20403.39</v>
      </c>
      <c r="BA39" s="31">
        <f t="shared" si="44"/>
        <v>0</v>
      </c>
      <c r="BB39" s="31">
        <f t="shared" si="45"/>
        <v>0</v>
      </c>
      <c r="BC39" s="31">
        <f t="shared" si="46"/>
        <v>0</v>
      </c>
      <c r="BD39" s="31">
        <f t="shared" si="47"/>
        <v>-190.1</v>
      </c>
      <c r="BE39" s="31">
        <f t="shared" si="48"/>
        <v>-278.25</v>
      </c>
      <c r="BF39" s="31">
        <f t="shared" si="49"/>
        <v>-219.39</v>
      </c>
      <c r="BG39" s="31">
        <f t="shared" si="50"/>
        <v>-3288.83</v>
      </c>
      <c r="BH39" s="31">
        <f t="shared" si="51"/>
        <v>-2130.7800000000002</v>
      </c>
      <c r="BI39" s="31">
        <f t="shared" si="52"/>
        <v>-3067.25</v>
      </c>
      <c r="BJ39" s="31">
        <f t="shared" si="53"/>
        <v>-6206.23</v>
      </c>
      <c r="BK39" s="31">
        <f t="shared" si="54"/>
        <v>-5748.76</v>
      </c>
      <c r="BL39" s="31">
        <f t="shared" si="55"/>
        <v>-6728.78</v>
      </c>
      <c r="BM39" s="6">
        <f t="shared" ca="1" si="214"/>
        <v>-5.7000000000000002E-3</v>
      </c>
      <c r="BN39" s="6">
        <f t="shared" ca="1" si="214"/>
        <v>-5.7000000000000002E-3</v>
      </c>
      <c r="BO39" s="6">
        <f t="shared" ca="1" si="214"/>
        <v>-5.7000000000000002E-3</v>
      </c>
      <c r="BP39" s="6">
        <f t="shared" ca="1" si="214"/>
        <v>-5.7000000000000002E-3</v>
      </c>
      <c r="BQ39" s="6">
        <f t="shared" ca="1" si="214"/>
        <v>-5.7000000000000002E-3</v>
      </c>
      <c r="BR39" s="6">
        <f t="shared" ca="1" si="214"/>
        <v>-5.7000000000000002E-3</v>
      </c>
      <c r="BS39" s="6">
        <f t="shared" ca="1" si="214"/>
        <v>-5.7000000000000002E-3</v>
      </c>
      <c r="BT39" s="6">
        <f t="shared" ca="1" si="214"/>
        <v>-5.7000000000000002E-3</v>
      </c>
      <c r="BU39" s="6">
        <f t="shared" ca="1" si="214"/>
        <v>-5.7000000000000002E-3</v>
      </c>
      <c r="BV39" s="6">
        <f t="shared" ca="1" si="214"/>
        <v>-5.7000000000000002E-3</v>
      </c>
      <c r="BW39" s="6">
        <f t="shared" ca="1" si="214"/>
        <v>-5.7000000000000002E-3</v>
      </c>
      <c r="BX39" s="6">
        <f t="shared" ca="1" si="214"/>
        <v>-5.7000000000000002E-3</v>
      </c>
      <c r="BY39" s="31">
        <f t="shared" ca="1" si="202"/>
        <v>-6634.63</v>
      </c>
      <c r="BZ39" s="31">
        <f t="shared" ca="1" si="203"/>
        <v>-3041.85</v>
      </c>
      <c r="CA39" s="31">
        <f t="shared" ca="1" si="204"/>
        <v>-1013.28</v>
      </c>
      <c r="CB39" s="31">
        <f t="shared" ca="1" si="205"/>
        <v>-1547.94</v>
      </c>
      <c r="CC39" s="31">
        <f t="shared" ca="1" si="206"/>
        <v>-2265.73</v>
      </c>
      <c r="CD39" s="31">
        <f t="shared" ca="1" si="207"/>
        <v>-1786.49</v>
      </c>
      <c r="CE39" s="31">
        <f t="shared" ca="1" si="208"/>
        <v>-2403.37</v>
      </c>
      <c r="CF39" s="31">
        <f t="shared" ca="1" si="209"/>
        <v>-1557.11</v>
      </c>
      <c r="CG39" s="31">
        <f t="shared" ca="1" si="210"/>
        <v>-2241.4499999999998</v>
      </c>
      <c r="CH39" s="31">
        <f t="shared" ca="1" si="211"/>
        <v>-5705.73</v>
      </c>
      <c r="CI39" s="31">
        <f t="shared" ca="1" si="212"/>
        <v>-5285.15</v>
      </c>
      <c r="CJ39" s="31">
        <f t="shared" ca="1" si="213"/>
        <v>-6186.14</v>
      </c>
      <c r="CK39" s="32">
        <f t="shared" ca="1" si="56"/>
        <v>3491.91</v>
      </c>
      <c r="CL39" s="32">
        <f t="shared" ca="1" si="57"/>
        <v>1600.98</v>
      </c>
      <c r="CM39" s="32">
        <f t="shared" ca="1" si="58"/>
        <v>533.29999999999995</v>
      </c>
      <c r="CN39" s="32">
        <f t="shared" ca="1" si="59"/>
        <v>814.71</v>
      </c>
      <c r="CO39" s="32">
        <f t="shared" ca="1" si="60"/>
        <v>1192.49</v>
      </c>
      <c r="CP39" s="32">
        <f t="shared" ca="1" si="61"/>
        <v>940.26</v>
      </c>
      <c r="CQ39" s="32">
        <f t="shared" ca="1" si="62"/>
        <v>1264.93</v>
      </c>
      <c r="CR39" s="32">
        <f t="shared" ca="1" si="63"/>
        <v>819.53</v>
      </c>
      <c r="CS39" s="32">
        <f t="shared" ca="1" si="64"/>
        <v>1179.71</v>
      </c>
      <c r="CT39" s="32">
        <f t="shared" ca="1" si="65"/>
        <v>3003.02</v>
      </c>
      <c r="CU39" s="32">
        <f t="shared" ca="1" si="66"/>
        <v>2781.66</v>
      </c>
      <c r="CV39" s="32">
        <f t="shared" ca="1" si="67"/>
        <v>3255.86</v>
      </c>
      <c r="CW39" s="31">
        <f t="shared" ca="1" si="190"/>
        <v>-25025.360000000001</v>
      </c>
      <c r="CX39" s="31">
        <f t="shared" ca="1" si="191"/>
        <v>-11473.650000000001</v>
      </c>
      <c r="CY39" s="31">
        <f t="shared" ca="1" si="192"/>
        <v>-3822.02</v>
      </c>
      <c r="CZ39" s="31">
        <f t="shared" ca="1" si="193"/>
        <v>-5648.619999999999</v>
      </c>
      <c r="DA39" s="31">
        <f t="shared" ca="1" si="194"/>
        <v>-8267.92</v>
      </c>
      <c r="DB39" s="31">
        <f t="shared" ca="1" si="195"/>
        <v>-6519.11</v>
      </c>
      <c r="DC39" s="31">
        <f t="shared" ca="1" si="196"/>
        <v>-5776.5300000000007</v>
      </c>
      <c r="DD39" s="31">
        <f t="shared" ca="1" si="197"/>
        <v>-3742.5399999999995</v>
      </c>
      <c r="DE39" s="31">
        <f t="shared" ca="1" si="198"/>
        <v>-5387.3499999999985</v>
      </c>
      <c r="DF39" s="31">
        <f t="shared" ca="1" si="199"/>
        <v>-15315.380000000001</v>
      </c>
      <c r="DG39" s="31">
        <f t="shared" ca="1" si="200"/>
        <v>-14186.460000000001</v>
      </c>
      <c r="DH39" s="31">
        <f t="shared" ca="1" si="201"/>
        <v>-16604.89</v>
      </c>
      <c r="DI39" s="32">
        <f t="shared" ca="1" si="68"/>
        <v>-1251.27</v>
      </c>
      <c r="DJ39" s="32">
        <f t="shared" ca="1" si="69"/>
        <v>-573.67999999999995</v>
      </c>
      <c r="DK39" s="32">
        <f t="shared" ca="1" si="70"/>
        <v>-191.1</v>
      </c>
      <c r="DL39" s="32">
        <f t="shared" ca="1" si="71"/>
        <v>-282.43</v>
      </c>
      <c r="DM39" s="32">
        <f t="shared" ca="1" si="72"/>
        <v>-413.4</v>
      </c>
      <c r="DN39" s="32">
        <f t="shared" ca="1" si="73"/>
        <v>-325.95999999999998</v>
      </c>
      <c r="DO39" s="32">
        <f t="shared" ca="1" si="74"/>
        <v>-288.83</v>
      </c>
      <c r="DP39" s="32">
        <f t="shared" ca="1" si="75"/>
        <v>-187.13</v>
      </c>
      <c r="DQ39" s="32">
        <f t="shared" ca="1" si="76"/>
        <v>-269.37</v>
      </c>
      <c r="DR39" s="32">
        <f t="shared" ca="1" si="77"/>
        <v>-765.77</v>
      </c>
      <c r="DS39" s="32">
        <f t="shared" ca="1" si="78"/>
        <v>-709.32</v>
      </c>
      <c r="DT39" s="32">
        <f t="shared" ca="1" si="79"/>
        <v>-830.24</v>
      </c>
      <c r="DU39" s="31">
        <f t="shared" ca="1" si="80"/>
        <v>-12222.84</v>
      </c>
      <c r="DV39" s="31">
        <f t="shared" ca="1" si="81"/>
        <v>-5552.78</v>
      </c>
      <c r="DW39" s="31">
        <f t="shared" ca="1" si="82"/>
        <v>-1834.31</v>
      </c>
      <c r="DX39" s="31">
        <f t="shared" ca="1" si="83"/>
        <v>-2684.57</v>
      </c>
      <c r="DY39" s="31">
        <f t="shared" ca="1" si="84"/>
        <v>-3890.34</v>
      </c>
      <c r="DZ39" s="31">
        <f t="shared" ca="1" si="85"/>
        <v>-3034.25</v>
      </c>
      <c r="EA39" s="31">
        <f t="shared" ca="1" si="86"/>
        <v>-2660.13</v>
      </c>
      <c r="EB39" s="31">
        <f t="shared" ca="1" si="87"/>
        <v>-1704.39</v>
      </c>
      <c r="EC39" s="31">
        <f t="shared" ca="1" si="88"/>
        <v>-2426.0100000000002</v>
      </c>
      <c r="ED39" s="31">
        <f t="shared" ca="1" si="89"/>
        <v>-6821.22</v>
      </c>
      <c r="EE39" s="31">
        <f t="shared" ca="1" si="90"/>
        <v>-6246.13</v>
      </c>
      <c r="EF39" s="31">
        <f t="shared" ca="1" si="91"/>
        <v>-7229.04</v>
      </c>
      <c r="EG39" s="32">
        <f t="shared" ca="1" si="92"/>
        <v>-38499.47</v>
      </c>
      <c r="EH39" s="32">
        <f t="shared" ca="1" si="93"/>
        <v>-17600.11</v>
      </c>
      <c r="EI39" s="32">
        <f t="shared" ca="1" si="94"/>
        <v>-5847.43</v>
      </c>
      <c r="EJ39" s="32">
        <f t="shared" ca="1" si="95"/>
        <v>-8615.619999999999</v>
      </c>
      <c r="EK39" s="32">
        <f t="shared" ca="1" si="96"/>
        <v>-12571.66</v>
      </c>
      <c r="EL39" s="32">
        <f t="shared" ca="1" si="97"/>
        <v>-9879.32</v>
      </c>
      <c r="EM39" s="32">
        <f t="shared" ca="1" si="98"/>
        <v>-8725.4900000000016</v>
      </c>
      <c r="EN39" s="32">
        <f t="shared" ca="1" si="99"/>
        <v>-5634.0599999999995</v>
      </c>
      <c r="EO39" s="32">
        <f t="shared" ca="1" si="100"/>
        <v>-8082.7299999999987</v>
      </c>
      <c r="EP39" s="32">
        <f t="shared" ca="1" si="101"/>
        <v>-22902.370000000003</v>
      </c>
      <c r="EQ39" s="32">
        <f t="shared" ca="1" si="102"/>
        <v>-21141.91</v>
      </c>
      <c r="ER39" s="32">
        <f t="shared" ca="1" si="103"/>
        <v>-24664.170000000002</v>
      </c>
    </row>
    <row r="40" spans="1:148">
      <c r="A40" t="s">
        <v>478</v>
      </c>
      <c r="B40" s="1" t="s">
        <v>216</v>
      </c>
      <c r="C40" t="str">
        <f t="shared" ca="1" si="164"/>
        <v>CRE1</v>
      </c>
      <c r="D40" t="str">
        <f t="shared" ca="1" si="2"/>
        <v>Cowley Ridge Expansion #1 Wind Facility</v>
      </c>
      <c r="E40" s="51">
        <v>0</v>
      </c>
      <c r="F40" s="51">
        <v>0</v>
      </c>
      <c r="G40" s="51">
        <v>0</v>
      </c>
      <c r="H40" s="51">
        <v>0</v>
      </c>
      <c r="I40" s="51">
        <v>0</v>
      </c>
      <c r="J40" s="51">
        <v>0</v>
      </c>
      <c r="K40" s="51">
        <v>0</v>
      </c>
      <c r="L40" s="51">
        <v>0</v>
      </c>
      <c r="M40" s="51">
        <v>0</v>
      </c>
      <c r="N40" s="51">
        <v>0</v>
      </c>
      <c r="O40" s="51">
        <v>0</v>
      </c>
      <c r="P40" s="51">
        <v>0</v>
      </c>
      <c r="Q40" s="32">
        <v>0</v>
      </c>
      <c r="R40" s="32">
        <v>0</v>
      </c>
      <c r="S40" s="32">
        <v>0</v>
      </c>
      <c r="T40" s="32">
        <v>0</v>
      </c>
      <c r="U40" s="32">
        <v>0</v>
      </c>
      <c r="V40" s="32">
        <v>0</v>
      </c>
      <c r="W40" s="32">
        <v>0</v>
      </c>
      <c r="X40" s="32">
        <v>0</v>
      </c>
      <c r="Y40" s="32">
        <v>0</v>
      </c>
      <c r="Z40" s="32">
        <v>0</v>
      </c>
      <c r="AA40" s="32">
        <v>0</v>
      </c>
      <c r="AB40" s="32">
        <v>0</v>
      </c>
      <c r="AC40" s="2">
        <v>3.63</v>
      </c>
      <c r="AD40" s="2">
        <v>3.63</v>
      </c>
      <c r="AE40" s="2">
        <v>3.63</v>
      </c>
      <c r="AF40" s="2">
        <v>3.63</v>
      </c>
      <c r="AG40" s="2">
        <v>3.63</v>
      </c>
      <c r="AH40" s="2">
        <v>3.63</v>
      </c>
      <c r="AI40" s="2">
        <v>3.63</v>
      </c>
      <c r="AJ40" s="2">
        <v>3.63</v>
      </c>
      <c r="AK40" s="2">
        <v>3.63</v>
      </c>
      <c r="AL40" s="2">
        <v>3.63</v>
      </c>
      <c r="AM40" s="2">
        <v>3.63</v>
      </c>
      <c r="AN40" s="2">
        <v>3.63</v>
      </c>
      <c r="AO40" s="33">
        <v>0</v>
      </c>
      <c r="AP40" s="33">
        <v>0</v>
      </c>
      <c r="AQ40" s="33">
        <v>0</v>
      </c>
      <c r="AR40" s="33">
        <v>0</v>
      </c>
      <c r="AS40" s="33">
        <v>0</v>
      </c>
      <c r="AT40" s="33">
        <v>0</v>
      </c>
      <c r="AU40" s="33">
        <v>0</v>
      </c>
      <c r="AV40" s="33">
        <v>0</v>
      </c>
      <c r="AW40" s="33">
        <v>0</v>
      </c>
      <c r="AX40" s="33">
        <v>0</v>
      </c>
      <c r="AY40" s="33">
        <v>0</v>
      </c>
      <c r="AZ40" s="33">
        <v>0</v>
      </c>
      <c r="BA40" s="31">
        <f t="shared" si="44"/>
        <v>0</v>
      </c>
      <c r="BB40" s="31">
        <f t="shared" si="45"/>
        <v>0</v>
      </c>
      <c r="BC40" s="31">
        <f t="shared" si="46"/>
        <v>0</v>
      </c>
      <c r="BD40" s="31">
        <f t="shared" si="47"/>
        <v>0</v>
      </c>
      <c r="BE40" s="31">
        <f t="shared" si="48"/>
        <v>0</v>
      </c>
      <c r="BF40" s="31">
        <f t="shared" si="49"/>
        <v>0</v>
      </c>
      <c r="BG40" s="31">
        <f t="shared" si="50"/>
        <v>0</v>
      </c>
      <c r="BH40" s="31">
        <f t="shared" si="51"/>
        <v>0</v>
      </c>
      <c r="BI40" s="31">
        <f t="shared" si="52"/>
        <v>0</v>
      </c>
      <c r="BJ40" s="31">
        <f t="shared" si="53"/>
        <v>0</v>
      </c>
      <c r="BK40" s="31">
        <f t="shared" si="54"/>
        <v>0</v>
      </c>
      <c r="BL40" s="31">
        <f t="shared" si="55"/>
        <v>0</v>
      </c>
      <c r="BM40" s="6">
        <f t="shared" ca="1" si="214"/>
        <v>7.7700000000000005E-2</v>
      </c>
      <c r="BN40" s="6">
        <f t="shared" ca="1" si="214"/>
        <v>7.7700000000000005E-2</v>
      </c>
      <c r="BO40" s="6">
        <f t="shared" ca="1" si="214"/>
        <v>7.7700000000000005E-2</v>
      </c>
      <c r="BP40" s="6">
        <f t="shared" ca="1" si="214"/>
        <v>7.7700000000000005E-2</v>
      </c>
      <c r="BQ40" s="6">
        <f t="shared" ca="1" si="214"/>
        <v>7.7700000000000005E-2</v>
      </c>
      <c r="BR40" s="6">
        <f t="shared" ca="1" si="214"/>
        <v>7.7700000000000005E-2</v>
      </c>
      <c r="BS40" s="6">
        <f t="shared" ca="1" si="214"/>
        <v>7.7700000000000005E-2</v>
      </c>
      <c r="BT40" s="6">
        <f t="shared" ca="1" si="214"/>
        <v>7.7700000000000005E-2</v>
      </c>
      <c r="BU40" s="6">
        <f t="shared" ca="1" si="214"/>
        <v>7.7700000000000005E-2</v>
      </c>
      <c r="BV40" s="6">
        <f t="shared" ca="1" si="214"/>
        <v>7.7700000000000005E-2</v>
      </c>
      <c r="BW40" s="6">
        <f t="shared" ca="1" si="214"/>
        <v>7.7700000000000005E-2</v>
      </c>
      <c r="BX40" s="6">
        <f t="shared" ca="1" si="214"/>
        <v>7.7700000000000005E-2</v>
      </c>
      <c r="BY40" s="31">
        <f t="shared" ca="1" si="202"/>
        <v>0</v>
      </c>
      <c r="BZ40" s="31">
        <f t="shared" ca="1" si="203"/>
        <v>0</v>
      </c>
      <c r="CA40" s="31">
        <f t="shared" ca="1" si="204"/>
        <v>0</v>
      </c>
      <c r="CB40" s="31">
        <f t="shared" ca="1" si="205"/>
        <v>0</v>
      </c>
      <c r="CC40" s="31">
        <f t="shared" ca="1" si="206"/>
        <v>0</v>
      </c>
      <c r="CD40" s="31">
        <f t="shared" ca="1" si="207"/>
        <v>0</v>
      </c>
      <c r="CE40" s="31">
        <f t="shared" ca="1" si="208"/>
        <v>0</v>
      </c>
      <c r="CF40" s="31">
        <f t="shared" ca="1" si="209"/>
        <v>0</v>
      </c>
      <c r="CG40" s="31">
        <f t="shared" ca="1" si="210"/>
        <v>0</v>
      </c>
      <c r="CH40" s="31">
        <f t="shared" ca="1" si="211"/>
        <v>0</v>
      </c>
      <c r="CI40" s="31">
        <f t="shared" ca="1" si="212"/>
        <v>0</v>
      </c>
      <c r="CJ40" s="31">
        <f t="shared" ca="1" si="213"/>
        <v>0</v>
      </c>
      <c r="CK40" s="32">
        <f t="shared" ca="1" si="56"/>
        <v>0</v>
      </c>
      <c r="CL40" s="32">
        <f t="shared" ca="1" si="57"/>
        <v>0</v>
      </c>
      <c r="CM40" s="32">
        <f t="shared" ca="1" si="58"/>
        <v>0</v>
      </c>
      <c r="CN40" s="32">
        <f t="shared" ca="1" si="59"/>
        <v>0</v>
      </c>
      <c r="CO40" s="32">
        <f t="shared" ca="1" si="60"/>
        <v>0</v>
      </c>
      <c r="CP40" s="32">
        <f t="shared" ca="1" si="61"/>
        <v>0</v>
      </c>
      <c r="CQ40" s="32">
        <f t="shared" ca="1" si="62"/>
        <v>0</v>
      </c>
      <c r="CR40" s="32">
        <f t="shared" ca="1" si="63"/>
        <v>0</v>
      </c>
      <c r="CS40" s="32">
        <f t="shared" ca="1" si="64"/>
        <v>0</v>
      </c>
      <c r="CT40" s="32">
        <f t="shared" ca="1" si="65"/>
        <v>0</v>
      </c>
      <c r="CU40" s="32">
        <f t="shared" ca="1" si="66"/>
        <v>0</v>
      </c>
      <c r="CV40" s="32">
        <f t="shared" ca="1" si="67"/>
        <v>0</v>
      </c>
      <c r="CW40" s="31">
        <f t="shared" ca="1" si="190"/>
        <v>0</v>
      </c>
      <c r="CX40" s="31">
        <f t="shared" ca="1" si="191"/>
        <v>0</v>
      </c>
      <c r="CY40" s="31">
        <f t="shared" ca="1" si="192"/>
        <v>0</v>
      </c>
      <c r="CZ40" s="31">
        <f t="shared" ca="1" si="193"/>
        <v>0</v>
      </c>
      <c r="DA40" s="31">
        <f t="shared" ca="1" si="194"/>
        <v>0</v>
      </c>
      <c r="DB40" s="31">
        <f t="shared" ca="1" si="195"/>
        <v>0</v>
      </c>
      <c r="DC40" s="31">
        <f t="shared" ca="1" si="196"/>
        <v>0</v>
      </c>
      <c r="DD40" s="31">
        <f t="shared" ca="1" si="197"/>
        <v>0</v>
      </c>
      <c r="DE40" s="31">
        <f t="shared" ca="1" si="198"/>
        <v>0</v>
      </c>
      <c r="DF40" s="31">
        <f t="shared" ca="1" si="199"/>
        <v>0</v>
      </c>
      <c r="DG40" s="31">
        <f t="shared" ca="1" si="200"/>
        <v>0</v>
      </c>
      <c r="DH40" s="31">
        <f t="shared" ca="1" si="201"/>
        <v>0</v>
      </c>
      <c r="DI40" s="32">
        <f t="shared" ca="1" si="68"/>
        <v>0</v>
      </c>
      <c r="DJ40" s="32">
        <f t="shared" ca="1" si="69"/>
        <v>0</v>
      </c>
      <c r="DK40" s="32">
        <f t="shared" ca="1" si="70"/>
        <v>0</v>
      </c>
      <c r="DL40" s="32">
        <f t="shared" ca="1" si="71"/>
        <v>0</v>
      </c>
      <c r="DM40" s="32">
        <f t="shared" ca="1" si="72"/>
        <v>0</v>
      </c>
      <c r="DN40" s="32">
        <f t="shared" ca="1" si="73"/>
        <v>0</v>
      </c>
      <c r="DO40" s="32">
        <f t="shared" ca="1" si="74"/>
        <v>0</v>
      </c>
      <c r="DP40" s="32">
        <f t="shared" ca="1" si="75"/>
        <v>0</v>
      </c>
      <c r="DQ40" s="32">
        <f t="shared" ca="1" si="76"/>
        <v>0</v>
      </c>
      <c r="DR40" s="32">
        <f t="shared" ca="1" si="77"/>
        <v>0</v>
      </c>
      <c r="DS40" s="32">
        <f t="shared" ca="1" si="78"/>
        <v>0</v>
      </c>
      <c r="DT40" s="32">
        <f t="shared" ca="1" si="79"/>
        <v>0</v>
      </c>
      <c r="DU40" s="31">
        <f t="shared" ca="1" si="80"/>
        <v>0</v>
      </c>
      <c r="DV40" s="31">
        <f t="shared" ca="1" si="81"/>
        <v>0</v>
      </c>
      <c r="DW40" s="31">
        <f t="shared" ca="1" si="82"/>
        <v>0</v>
      </c>
      <c r="DX40" s="31">
        <f t="shared" ca="1" si="83"/>
        <v>0</v>
      </c>
      <c r="DY40" s="31">
        <f t="shared" ca="1" si="84"/>
        <v>0</v>
      </c>
      <c r="DZ40" s="31">
        <f t="shared" ca="1" si="85"/>
        <v>0</v>
      </c>
      <c r="EA40" s="31">
        <f t="shared" ca="1" si="86"/>
        <v>0</v>
      </c>
      <c r="EB40" s="31">
        <f t="shared" ca="1" si="87"/>
        <v>0</v>
      </c>
      <c r="EC40" s="31">
        <f t="shared" ca="1" si="88"/>
        <v>0</v>
      </c>
      <c r="ED40" s="31">
        <f t="shared" ca="1" si="89"/>
        <v>0</v>
      </c>
      <c r="EE40" s="31">
        <f t="shared" ca="1" si="90"/>
        <v>0</v>
      </c>
      <c r="EF40" s="31">
        <f t="shared" ca="1" si="91"/>
        <v>0</v>
      </c>
      <c r="EG40" s="32">
        <f t="shared" ca="1" si="92"/>
        <v>0</v>
      </c>
      <c r="EH40" s="32">
        <f t="shared" ca="1" si="93"/>
        <v>0</v>
      </c>
      <c r="EI40" s="32">
        <f t="shared" ca="1" si="94"/>
        <v>0</v>
      </c>
      <c r="EJ40" s="32">
        <f t="shared" ca="1" si="95"/>
        <v>0</v>
      </c>
      <c r="EK40" s="32">
        <f t="shared" ca="1" si="96"/>
        <v>0</v>
      </c>
      <c r="EL40" s="32">
        <f t="shared" ca="1" si="97"/>
        <v>0</v>
      </c>
      <c r="EM40" s="32">
        <f t="shared" ca="1" si="98"/>
        <v>0</v>
      </c>
      <c r="EN40" s="32">
        <f t="shared" ca="1" si="99"/>
        <v>0</v>
      </c>
      <c r="EO40" s="32">
        <f t="shared" ca="1" si="100"/>
        <v>0</v>
      </c>
      <c r="EP40" s="32">
        <f t="shared" ca="1" si="101"/>
        <v>0</v>
      </c>
      <c r="EQ40" s="32">
        <f t="shared" ca="1" si="102"/>
        <v>0</v>
      </c>
      <c r="ER40" s="32">
        <f t="shared" ca="1" si="103"/>
        <v>0</v>
      </c>
    </row>
    <row r="41" spans="1:148">
      <c r="A41" t="s">
        <v>478</v>
      </c>
      <c r="B41" s="1" t="s">
        <v>218</v>
      </c>
      <c r="C41" t="str">
        <f t="shared" ref="C41:C72" ca="1" si="215">VLOOKUP($B41,LocationLookup,2,FALSE)</f>
        <v>CRE2</v>
      </c>
      <c r="D41" t="str">
        <f t="shared" ref="D41:D72" ca="1" si="216">VLOOKUP($C41,LossFactorLookup,2,FALSE)</f>
        <v>Cowley Ridge Expansion #2 Wind Facility</v>
      </c>
      <c r="E41" s="51">
        <v>0</v>
      </c>
      <c r="F41" s="51">
        <v>0</v>
      </c>
      <c r="G41" s="51">
        <v>0</v>
      </c>
      <c r="H41" s="51">
        <v>0</v>
      </c>
      <c r="I41" s="51">
        <v>0</v>
      </c>
      <c r="J41" s="51">
        <v>0</v>
      </c>
      <c r="K41" s="51">
        <v>0</v>
      </c>
      <c r="L41" s="51">
        <v>0</v>
      </c>
      <c r="M41" s="51">
        <v>0</v>
      </c>
      <c r="N41" s="51">
        <v>0</v>
      </c>
      <c r="O41" s="51">
        <v>0</v>
      </c>
      <c r="P41" s="51">
        <v>0</v>
      </c>
      <c r="Q41" s="32">
        <v>0</v>
      </c>
      <c r="R41" s="32">
        <v>0</v>
      </c>
      <c r="S41" s="32">
        <v>0</v>
      </c>
      <c r="T41" s="32">
        <v>0</v>
      </c>
      <c r="U41" s="32">
        <v>0</v>
      </c>
      <c r="V41" s="32">
        <v>0</v>
      </c>
      <c r="W41" s="32">
        <v>0</v>
      </c>
      <c r="X41" s="32">
        <v>0</v>
      </c>
      <c r="Y41" s="32">
        <v>0</v>
      </c>
      <c r="Z41" s="32">
        <v>0</v>
      </c>
      <c r="AA41" s="32">
        <v>0</v>
      </c>
      <c r="AB41" s="32">
        <v>0</v>
      </c>
      <c r="AC41" s="2">
        <v>3.63</v>
      </c>
      <c r="AD41" s="2">
        <v>3.63</v>
      </c>
      <c r="AE41" s="2">
        <v>3.63</v>
      </c>
      <c r="AF41" s="2">
        <v>3.63</v>
      </c>
      <c r="AG41" s="2">
        <v>3.63</v>
      </c>
      <c r="AH41" s="2">
        <v>3.63</v>
      </c>
      <c r="AI41" s="2">
        <v>3.63</v>
      </c>
      <c r="AJ41" s="2">
        <v>3.63</v>
      </c>
      <c r="AK41" s="2">
        <v>3.63</v>
      </c>
      <c r="AL41" s="2">
        <v>3.63</v>
      </c>
      <c r="AM41" s="2">
        <v>3.63</v>
      </c>
      <c r="AN41" s="2">
        <v>3.63</v>
      </c>
      <c r="AO41" s="33">
        <v>0</v>
      </c>
      <c r="AP41" s="33">
        <v>0</v>
      </c>
      <c r="AQ41" s="33">
        <v>0</v>
      </c>
      <c r="AR41" s="33">
        <v>0</v>
      </c>
      <c r="AS41" s="33">
        <v>0</v>
      </c>
      <c r="AT41" s="33">
        <v>0</v>
      </c>
      <c r="AU41" s="33">
        <v>0</v>
      </c>
      <c r="AV41" s="33">
        <v>0</v>
      </c>
      <c r="AW41" s="33">
        <v>0</v>
      </c>
      <c r="AX41" s="33">
        <v>0</v>
      </c>
      <c r="AY41" s="33">
        <v>0</v>
      </c>
      <c r="AZ41" s="33">
        <v>0</v>
      </c>
      <c r="BA41" s="31">
        <f t="shared" si="44"/>
        <v>0</v>
      </c>
      <c r="BB41" s="31">
        <f t="shared" si="45"/>
        <v>0</v>
      </c>
      <c r="BC41" s="31">
        <f t="shared" si="46"/>
        <v>0</v>
      </c>
      <c r="BD41" s="31">
        <f t="shared" si="47"/>
        <v>0</v>
      </c>
      <c r="BE41" s="31">
        <f t="shared" si="48"/>
        <v>0</v>
      </c>
      <c r="BF41" s="31">
        <f t="shared" si="49"/>
        <v>0</v>
      </c>
      <c r="BG41" s="31">
        <f t="shared" si="50"/>
        <v>0</v>
      </c>
      <c r="BH41" s="31">
        <f t="shared" si="51"/>
        <v>0</v>
      </c>
      <c r="BI41" s="31">
        <f t="shared" si="52"/>
        <v>0</v>
      </c>
      <c r="BJ41" s="31">
        <f t="shared" si="53"/>
        <v>0</v>
      </c>
      <c r="BK41" s="31">
        <f t="shared" si="54"/>
        <v>0</v>
      </c>
      <c r="BL41" s="31">
        <f t="shared" si="55"/>
        <v>0</v>
      </c>
      <c r="BM41" s="6">
        <f t="shared" ca="1" si="214"/>
        <v>5.7200000000000001E-2</v>
      </c>
      <c r="BN41" s="6">
        <f t="shared" ca="1" si="214"/>
        <v>5.7200000000000001E-2</v>
      </c>
      <c r="BO41" s="6">
        <f t="shared" ca="1" si="214"/>
        <v>5.7200000000000001E-2</v>
      </c>
      <c r="BP41" s="6">
        <f t="shared" ca="1" si="214"/>
        <v>5.7200000000000001E-2</v>
      </c>
      <c r="BQ41" s="6">
        <f t="shared" ca="1" si="214"/>
        <v>5.7200000000000001E-2</v>
      </c>
      <c r="BR41" s="6">
        <f t="shared" ca="1" si="214"/>
        <v>5.7200000000000001E-2</v>
      </c>
      <c r="BS41" s="6">
        <f t="shared" ca="1" si="214"/>
        <v>5.7200000000000001E-2</v>
      </c>
      <c r="BT41" s="6">
        <f t="shared" ca="1" si="214"/>
        <v>5.7200000000000001E-2</v>
      </c>
      <c r="BU41" s="6">
        <f t="shared" ca="1" si="214"/>
        <v>5.7200000000000001E-2</v>
      </c>
      <c r="BV41" s="6">
        <f t="shared" ca="1" si="214"/>
        <v>5.7200000000000001E-2</v>
      </c>
      <c r="BW41" s="6">
        <f t="shared" ca="1" si="214"/>
        <v>5.7200000000000001E-2</v>
      </c>
      <c r="BX41" s="6">
        <f t="shared" ca="1" si="214"/>
        <v>5.7200000000000001E-2</v>
      </c>
      <c r="BY41" s="31">
        <f t="shared" ca="1" si="202"/>
        <v>0</v>
      </c>
      <c r="BZ41" s="31">
        <f t="shared" ca="1" si="203"/>
        <v>0</v>
      </c>
      <c r="CA41" s="31">
        <f t="shared" ca="1" si="204"/>
        <v>0</v>
      </c>
      <c r="CB41" s="31">
        <f t="shared" ca="1" si="205"/>
        <v>0</v>
      </c>
      <c r="CC41" s="31">
        <f t="shared" ca="1" si="206"/>
        <v>0</v>
      </c>
      <c r="CD41" s="31">
        <f t="shared" ca="1" si="207"/>
        <v>0</v>
      </c>
      <c r="CE41" s="31">
        <f t="shared" ca="1" si="208"/>
        <v>0</v>
      </c>
      <c r="CF41" s="31">
        <f t="shared" ca="1" si="209"/>
        <v>0</v>
      </c>
      <c r="CG41" s="31">
        <f t="shared" ca="1" si="210"/>
        <v>0</v>
      </c>
      <c r="CH41" s="31">
        <f t="shared" ca="1" si="211"/>
        <v>0</v>
      </c>
      <c r="CI41" s="31">
        <f t="shared" ca="1" si="212"/>
        <v>0</v>
      </c>
      <c r="CJ41" s="31">
        <f t="shared" ca="1" si="213"/>
        <v>0</v>
      </c>
      <c r="CK41" s="32">
        <f t="shared" ca="1" si="56"/>
        <v>0</v>
      </c>
      <c r="CL41" s="32">
        <f t="shared" ca="1" si="57"/>
        <v>0</v>
      </c>
      <c r="CM41" s="32">
        <f t="shared" ca="1" si="58"/>
        <v>0</v>
      </c>
      <c r="CN41" s="32">
        <f t="shared" ca="1" si="59"/>
        <v>0</v>
      </c>
      <c r="CO41" s="32">
        <f t="shared" ca="1" si="60"/>
        <v>0</v>
      </c>
      <c r="CP41" s="32">
        <f t="shared" ca="1" si="61"/>
        <v>0</v>
      </c>
      <c r="CQ41" s="32">
        <f t="shared" ca="1" si="62"/>
        <v>0</v>
      </c>
      <c r="CR41" s="32">
        <f t="shared" ca="1" si="63"/>
        <v>0</v>
      </c>
      <c r="CS41" s="32">
        <f t="shared" ca="1" si="64"/>
        <v>0</v>
      </c>
      <c r="CT41" s="32">
        <f t="shared" ca="1" si="65"/>
        <v>0</v>
      </c>
      <c r="CU41" s="32">
        <f t="shared" ca="1" si="66"/>
        <v>0</v>
      </c>
      <c r="CV41" s="32">
        <f t="shared" ca="1" si="67"/>
        <v>0</v>
      </c>
      <c r="CW41" s="31">
        <f t="shared" ca="1" si="190"/>
        <v>0</v>
      </c>
      <c r="CX41" s="31">
        <f t="shared" ca="1" si="191"/>
        <v>0</v>
      </c>
      <c r="CY41" s="31">
        <f t="shared" ca="1" si="192"/>
        <v>0</v>
      </c>
      <c r="CZ41" s="31">
        <f t="shared" ca="1" si="193"/>
        <v>0</v>
      </c>
      <c r="DA41" s="31">
        <f t="shared" ca="1" si="194"/>
        <v>0</v>
      </c>
      <c r="DB41" s="31">
        <f t="shared" ca="1" si="195"/>
        <v>0</v>
      </c>
      <c r="DC41" s="31">
        <f t="shared" ca="1" si="196"/>
        <v>0</v>
      </c>
      <c r="DD41" s="31">
        <f t="shared" ca="1" si="197"/>
        <v>0</v>
      </c>
      <c r="DE41" s="31">
        <f t="shared" ca="1" si="198"/>
        <v>0</v>
      </c>
      <c r="DF41" s="31">
        <f t="shared" ca="1" si="199"/>
        <v>0</v>
      </c>
      <c r="DG41" s="31">
        <f t="shared" ca="1" si="200"/>
        <v>0</v>
      </c>
      <c r="DH41" s="31">
        <f t="shared" ca="1" si="201"/>
        <v>0</v>
      </c>
      <c r="DI41" s="32">
        <f t="shared" ca="1" si="68"/>
        <v>0</v>
      </c>
      <c r="DJ41" s="32">
        <f t="shared" ca="1" si="69"/>
        <v>0</v>
      </c>
      <c r="DK41" s="32">
        <f t="shared" ca="1" si="70"/>
        <v>0</v>
      </c>
      <c r="DL41" s="32">
        <f t="shared" ca="1" si="71"/>
        <v>0</v>
      </c>
      <c r="DM41" s="32">
        <f t="shared" ca="1" si="72"/>
        <v>0</v>
      </c>
      <c r="DN41" s="32">
        <f t="shared" ca="1" si="73"/>
        <v>0</v>
      </c>
      <c r="DO41" s="32">
        <f t="shared" ca="1" si="74"/>
        <v>0</v>
      </c>
      <c r="DP41" s="32">
        <f t="shared" ca="1" si="75"/>
        <v>0</v>
      </c>
      <c r="DQ41" s="32">
        <f t="shared" ca="1" si="76"/>
        <v>0</v>
      </c>
      <c r="DR41" s="32">
        <f t="shared" ca="1" si="77"/>
        <v>0</v>
      </c>
      <c r="DS41" s="32">
        <f t="shared" ca="1" si="78"/>
        <v>0</v>
      </c>
      <c r="DT41" s="32">
        <f t="shared" ca="1" si="79"/>
        <v>0</v>
      </c>
      <c r="DU41" s="31">
        <f t="shared" ca="1" si="80"/>
        <v>0</v>
      </c>
      <c r="DV41" s="31">
        <f t="shared" ca="1" si="81"/>
        <v>0</v>
      </c>
      <c r="DW41" s="31">
        <f t="shared" ca="1" si="82"/>
        <v>0</v>
      </c>
      <c r="DX41" s="31">
        <f t="shared" ca="1" si="83"/>
        <v>0</v>
      </c>
      <c r="DY41" s="31">
        <f t="shared" ca="1" si="84"/>
        <v>0</v>
      </c>
      <c r="DZ41" s="31">
        <f t="shared" ca="1" si="85"/>
        <v>0</v>
      </c>
      <c r="EA41" s="31">
        <f t="shared" ca="1" si="86"/>
        <v>0</v>
      </c>
      <c r="EB41" s="31">
        <f t="shared" ca="1" si="87"/>
        <v>0</v>
      </c>
      <c r="EC41" s="31">
        <f t="shared" ca="1" si="88"/>
        <v>0</v>
      </c>
      <c r="ED41" s="31">
        <f t="shared" ca="1" si="89"/>
        <v>0</v>
      </c>
      <c r="EE41" s="31">
        <f t="shared" ca="1" si="90"/>
        <v>0</v>
      </c>
      <c r="EF41" s="31">
        <f t="shared" ca="1" si="91"/>
        <v>0</v>
      </c>
      <c r="EG41" s="32">
        <f t="shared" ca="1" si="92"/>
        <v>0</v>
      </c>
      <c r="EH41" s="32">
        <f t="shared" ca="1" si="93"/>
        <v>0</v>
      </c>
      <c r="EI41" s="32">
        <f t="shared" ca="1" si="94"/>
        <v>0</v>
      </c>
      <c r="EJ41" s="32">
        <f t="shared" ca="1" si="95"/>
        <v>0</v>
      </c>
      <c r="EK41" s="32">
        <f t="shared" ca="1" si="96"/>
        <v>0</v>
      </c>
      <c r="EL41" s="32">
        <f t="shared" ca="1" si="97"/>
        <v>0</v>
      </c>
      <c r="EM41" s="32">
        <f t="shared" ca="1" si="98"/>
        <v>0</v>
      </c>
      <c r="EN41" s="32">
        <f t="shared" ca="1" si="99"/>
        <v>0</v>
      </c>
      <c r="EO41" s="32">
        <f t="shared" ca="1" si="100"/>
        <v>0</v>
      </c>
      <c r="EP41" s="32">
        <f t="shared" ca="1" si="101"/>
        <v>0</v>
      </c>
      <c r="EQ41" s="32">
        <f t="shared" ca="1" si="102"/>
        <v>0</v>
      </c>
      <c r="ER41" s="32">
        <f t="shared" ca="1" si="103"/>
        <v>0</v>
      </c>
    </row>
    <row r="42" spans="1:148">
      <c r="A42" t="s">
        <v>478</v>
      </c>
      <c r="B42" s="1" t="s">
        <v>160</v>
      </c>
      <c r="C42" t="str">
        <f t="shared" ca="1" si="215"/>
        <v>CRE3</v>
      </c>
      <c r="D42" t="str">
        <f t="shared" ca="1" si="216"/>
        <v>Cowley North Wind Facility</v>
      </c>
      <c r="E42" s="51">
        <v>8061.9768000000004</v>
      </c>
      <c r="F42" s="51">
        <v>5282.8666999999996</v>
      </c>
      <c r="G42" s="51">
        <v>2654.4785999999999</v>
      </c>
      <c r="H42" s="51">
        <v>4664.4022999999997</v>
      </c>
      <c r="I42" s="51">
        <v>3473.0057999999999</v>
      </c>
      <c r="J42" s="51">
        <v>3113.3717999999999</v>
      </c>
      <c r="K42" s="51">
        <v>3075.4602</v>
      </c>
      <c r="L42" s="51">
        <v>1846.4753000000001</v>
      </c>
      <c r="M42" s="51">
        <v>2556.1401999999998</v>
      </c>
      <c r="N42" s="51">
        <v>3469.1961000000001</v>
      </c>
      <c r="O42" s="51">
        <v>5849.6419999999998</v>
      </c>
      <c r="P42" s="51">
        <v>8312.8552999999993</v>
      </c>
      <c r="Q42" s="32">
        <v>585316.23</v>
      </c>
      <c r="R42" s="32">
        <v>266594.89</v>
      </c>
      <c r="S42" s="32">
        <v>106734.86</v>
      </c>
      <c r="T42" s="32">
        <v>150651.59</v>
      </c>
      <c r="U42" s="32">
        <v>184081.66</v>
      </c>
      <c r="V42" s="32">
        <v>181121.63</v>
      </c>
      <c r="W42" s="32">
        <v>245945</v>
      </c>
      <c r="X42" s="32">
        <v>147074.93</v>
      </c>
      <c r="Y42" s="32">
        <v>199063.65</v>
      </c>
      <c r="Z42" s="32">
        <v>464245.42</v>
      </c>
      <c r="AA42" s="32">
        <v>519220.33</v>
      </c>
      <c r="AB42" s="32">
        <v>519313.91</v>
      </c>
      <c r="AC42" s="2">
        <v>3.63</v>
      </c>
      <c r="AD42" s="2">
        <v>3.63</v>
      </c>
      <c r="AE42" s="2">
        <v>3.63</v>
      </c>
      <c r="AF42" s="2">
        <v>3.63</v>
      </c>
      <c r="AG42" s="2">
        <v>3.63</v>
      </c>
      <c r="AH42" s="2">
        <v>3.63</v>
      </c>
      <c r="AI42" s="2">
        <v>3.63</v>
      </c>
      <c r="AJ42" s="2">
        <v>3.63</v>
      </c>
      <c r="AK42" s="2">
        <v>3.63</v>
      </c>
      <c r="AL42" s="2">
        <v>3.63</v>
      </c>
      <c r="AM42" s="2">
        <v>3.63</v>
      </c>
      <c r="AN42" s="2">
        <v>3.63</v>
      </c>
      <c r="AO42" s="33">
        <v>21246.98</v>
      </c>
      <c r="AP42" s="33">
        <v>9677.39</v>
      </c>
      <c r="AQ42" s="33">
        <v>3874.48</v>
      </c>
      <c r="AR42" s="33">
        <v>5468.65</v>
      </c>
      <c r="AS42" s="33">
        <v>6682.16</v>
      </c>
      <c r="AT42" s="33">
        <v>6574.72</v>
      </c>
      <c r="AU42" s="33">
        <v>8927.7999999999993</v>
      </c>
      <c r="AV42" s="33">
        <v>5338.82</v>
      </c>
      <c r="AW42" s="33">
        <v>7226.01</v>
      </c>
      <c r="AX42" s="33">
        <v>16852.11</v>
      </c>
      <c r="AY42" s="33">
        <v>18847.7</v>
      </c>
      <c r="AZ42" s="33">
        <v>18851.09</v>
      </c>
      <c r="BA42" s="31">
        <f t="shared" si="44"/>
        <v>0</v>
      </c>
      <c r="BB42" s="31">
        <f t="shared" si="45"/>
        <v>0</v>
      </c>
      <c r="BC42" s="31">
        <f t="shared" si="46"/>
        <v>0</v>
      </c>
      <c r="BD42" s="31">
        <f t="shared" si="47"/>
        <v>-105.46</v>
      </c>
      <c r="BE42" s="31">
        <f t="shared" si="48"/>
        <v>-128.86000000000001</v>
      </c>
      <c r="BF42" s="31">
        <f t="shared" si="49"/>
        <v>-126.79</v>
      </c>
      <c r="BG42" s="31">
        <f t="shared" si="50"/>
        <v>-1918.37</v>
      </c>
      <c r="BH42" s="31">
        <f t="shared" si="51"/>
        <v>-1147.18</v>
      </c>
      <c r="BI42" s="31">
        <f t="shared" si="52"/>
        <v>-1552.7</v>
      </c>
      <c r="BJ42" s="31">
        <f t="shared" si="53"/>
        <v>-2878.32</v>
      </c>
      <c r="BK42" s="31">
        <f t="shared" si="54"/>
        <v>-3219.17</v>
      </c>
      <c r="BL42" s="31">
        <f t="shared" si="55"/>
        <v>-3219.75</v>
      </c>
      <c r="BM42" s="6">
        <f t="shared" ca="1" si="214"/>
        <v>5.2400000000000002E-2</v>
      </c>
      <c r="BN42" s="6">
        <f t="shared" ca="1" si="214"/>
        <v>5.2400000000000002E-2</v>
      </c>
      <c r="BO42" s="6">
        <f t="shared" ca="1" si="214"/>
        <v>5.2400000000000002E-2</v>
      </c>
      <c r="BP42" s="6">
        <f t="shared" ca="1" si="214"/>
        <v>5.2400000000000002E-2</v>
      </c>
      <c r="BQ42" s="6">
        <f t="shared" ca="1" si="214"/>
        <v>5.2400000000000002E-2</v>
      </c>
      <c r="BR42" s="6">
        <f t="shared" ca="1" si="214"/>
        <v>5.2400000000000002E-2</v>
      </c>
      <c r="BS42" s="6">
        <f t="shared" ca="1" si="214"/>
        <v>5.2400000000000002E-2</v>
      </c>
      <c r="BT42" s="6">
        <f t="shared" ca="1" si="214"/>
        <v>5.2400000000000002E-2</v>
      </c>
      <c r="BU42" s="6">
        <f t="shared" ca="1" si="214"/>
        <v>5.2400000000000002E-2</v>
      </c>
      <c r="BV42" s="6">
        <f t="shared" ca="1" si="214"/>
        <v>5.2400000000000002E-2</v>
      </c>
      <c r="BW42" s="6">
        <f t="shared" ca="1" si="214"/>
        <v>5.2400000000000002E-2</v>
      </c>
      <c r="BX42" s="6">
        <f t="shared" ca="1" si="214"/>
        <v>5.2400000000000002E-2</v>
      </c>
      <c r="BY42" s="31">
        <f t="shared" ca="1" si="202"/>
        <v>30670.57</v>
      </c>
      <c r="BZ42" s="31">
        <f t="shared" ca="1" si="203"/>
        <v>13969.57</v>
      </c>
      <c r="CA42" s="31">
        <f t="shared" ca="1" si="204"/>
        <v>5592.91</v>
      </c>
      <c r="CB42" s="31">
        <f t="shared" ca="1" si="205"/>
        <v>7894.14</v>
      </c>
      <c r="CC42" s="31">
        <f t="shared" ca="1" si="206"/>
        <v>9645.8799999999992</v>
      </c>
      <c r="CD42" s="31">
        <f t="shared" ca="1" si="207"/>
        <v>9490.77</v>
      </c>
      <c r="CE42" s="31">
        <f t="shared" ca="1" si="208"/>
        <v>12887.52</v>
      </c>
      <c r="CF42" s="31">
        <f t="shared" ca="1" si="209"/>
        <v>7706.73</v>
      </c>
      <c r="CG42" s="31">
        <f t="shared" ca="1" si="210"/>
        <v>10430.94</v>
      </c>
      <c r="CH42" s="31">
        <f t="shared" ca="1" si="211"/>
        <v>24326.46</v>
      </c>
      <c r="CI42" s="31">
        <f t="shared" ca="1" si="212"/>
        <v>27207.15</v>
      </c>
      <c r="CJ42" s="31">
        <f t="shared" ca="1" si="213"/>
        <v>27212.05</v>
      </c>
      <c r="CK42" s="32">
        <f t="shared" ca="1" si="56"/>
        <v>1755.95</v>
      </c>
      <c r="CL42" s="32">
        <f t="shared" ca="1" si="57"/>
        <v>799.78</v>
      </c>
      <c r="CM42" s="32">
        <f t="shared" ca="1" si="58"/>
        <v>320.2</v>
      </c>
      <c r="CN42" s="32">
        <f t="shared" ca="1" si="59"/>
        <v>451.95</v>
      </c>
      <c r="CO42" s="32">
        <f t="shared" ca="1" si="60"/>
        <v>552.24</v>
      </c>
      <c r="CP42" s="32">
        <f t="shared" ca="1" si="61"/>
        <v>543.36</v>
      </c>
      <c r="CQ42" s="32">
        <f t="shared" ca="1" si="62"/>
        <v>737.84</v>
      </c>
      <c r="CR42" s="32">
        <f t="shared" ca="1" si="63"/>
        <v>441.22</v>
      </c>
      <c r="CS42" s="32">
        <f t="shared" ca="1" si="64"/>
        <v>597.19000000000005</v>
      </c>
      <c r="CT42" s="32">
        <f t="shared" ca="1" si="65"/>
        <v>1392.74</v>
      </c>
      <c r="CU42" s="32">
        <f t="shared" ca="1" si="66"/>
        <v>1557.66</v>
      </c>
      <c r="CV42" s="32">
        <f t="shared" ca="1" si="67"/>
        <v>1557.94</v>
      </c>
      <c r="CW42" s="31">
        <f t="shared" ca="1" si="190"/>
        <v>11179.54</v>
      </c>
      <c r="CX42" s="31">
        <f t="shared" ca="1" si="191"/>
        <v>5091.9600000000009</v>
      </c>
      <c r="CY42" s="31">
        <f t="shared" ca="1" si="192"/>
        <v>2038.6299999999997</v>
      </c>
      <c r="CZ42" s="31">
        <f t="shared" ca="1" si="193"/>
        <v>2982.9000000000005</v>
      </c>
      <c r="DA42" s="31">
        <f t="shared" ca="1" si="194"/>
        <v>3644.8199999999993</v>
      </c>
      <c r="DB42" s="31">
        <f t="shared" ca="1" si="195"/>
        <v>3586.2000000000007</v>
      </c>
      <c r="DC42" s="31">
        <f t="shared" ca="1" si="196"/>
        <v>6615.9300000000012</v>
      </c>
      <c r="DD42" s="31">
        <f t="shared" ca="1" si="197"/>
        <v>3956.3100000000004</v>
      </c>
      <c r="DE42" s="31">
        <f t="shared" ca="1" si="198"/>
        <v>5354.8200000000006</v>
      </c>
      <c r="DF42" s="31">
        <f t="shared" ca="1" si="199"/>
        <v>11745.41</v>
      </c>
      <c r="DG42" s="31">
        <f t="shared" ca="1" si="200"/>
        <v>13136.28</v>
      </c>
      <c r="DH42" s="31">
        <f t="shared" ca="1" si="201"/>
        <v>13138.649999999998</v>
      </c>
      <c r="DI42" s="32">
        <f t="shared" ca="1" si="68"/>
        <v>558.98</v>
      </c>
      <c r="DJ42" s="32">
        <f t="shared" ca="1" si="69"/>
        <v>254.6</v>
      </c>
      <c r="DK42" s="32">
        <f t="shared" ca="1" si="70"/>
        <v>101.93</v>
      </c>
      <c r="DL42" s="32">
        <f t="shared" ca="1" si="71"/>
        <v>149.15</v>
      </c>
      <c r="DM42" s="32">
        <f t="shared" ca="1" si="72"/>
        <v>182.24</v>
      </c>
      <c r="DN42" s="32">
        <f t="shared" ca="1" si="73"/>
        <v>179.31</v>
      </c>
      <c r="DO42" s="32">
        <f t="shared" ca="1" si="74"/>
        <v>330.8</v>
      </c>
      <c r="DP42" s="32">
        <f t="shared" ca="1" si="75"/>
        <v>197.82</v>
      </c>
      <c r="DQ42" s="32">
        <f t="shared" ca="1" si="76"/>
        <v>267.74</v>
      </c>
      <c r="DR42" s="32">
        <f t="shared" ca="1" si="77"/>
        <v>587.27</v>
      </c>
      <c r="DS42" s="32">
        <f t="shared" ca="1" si="78"/>
        <v>656.81</v>
      </c>
      <c r="DT42" s="32">
        <f t="shared" ca="1" si="79"/>
        <v>656.93</v>
      </c>
      <c r="DU42" s="31">
        <f t="shared" ca="1" si="80"/>
        <v>5460.29</v>
      </c>
      <c r="DV42" s="31">
        <f t="shared" ca="1" si="81"/>
        <v>2464.3000000000002</v>
      </c>
      <c r="DW42" s="31">
        <f t="shared" ca="1" si="82"/>
        <v>978.4</v>
      </c>
      <c r="DX42" s="31">
        <f t="shared" ca="1" si="83"/>
        <v>1417.65</v>
      </c>
      <c r="DY42" s="31">
        <f t="shared" ca="1" si="84"/>
        <v>1715.01</v>
      </c>
      <c r="DZ42" s="31">
        <f t="shared" ca="1" si="85"/>
        <v>1669.16</v>
      </c>
      <c r="EA42" s="31">
        <f t="shared" ca="1" si="86"/>
        <v>3046.68</v>
      </c>
      <c r="EB42" s="31">
        <f t="shared" ca="1" si="87"/>
        <v>1801.75</v>
      </c>
      <c r="EC42" s="31">
        <f t="shared" ca="1" si="88"/>
        <v>2411.36</v>
      </c>
      <c r="ED42" s="31">
        <f t="shared" ca="1" si="89"/>
        <v>5231.21</v>
      </c>
      <c r="EE42" s="31">
        <f t="shared" ca="1" si="90"/>
        <v>5783.74</v>
      </c>
      <c r="EF42" s="31">
        <f t="shared" ca="1" si="91"/>
        <v>5719.99</v>
      </c>
      <c r="EG42" s="32">
        <f t="shared" ca="1" si="92"/>
        <v>17198.810000000001</v>
      </c>
      <c r="EH42" s="32">
        <f t="shared" ca="1" si="93"/>
        <v>7810.8600000000015</v>
      </c>
      <c r="EI42" s="32">
        <f t="shared" ca="1" si="94"/>
        <v>3118.9599999999996</v>
      </c>
      <c r="EJ42" s="32">
        <f t="shared" ca="1" si="95"/>
        <v>4549.7000000000007</v>
      </c>
      <c r="EK42" s="32">
        <f t="shared" ca="1" si="96"/>
        <v>5542.07</v>
      </c>
      <c r="EL42" s="32">
        <f t="shared" ca="1" si="97"/>
        <v>5434.670000000001</v>
      </c>
      <c r="EM42" s="32">
        <f t="shared" ca="1" si="98"/>
        <v>9993.4100000000017</v>
      </c>
      <c r="EN42" s="32">
        <f t="shared" ca="1" si="99"/>
        <v>5955.88</v>
      </c>
      <c r="EO42" s="32">
        <f t="shared" ca="1" si="100"/>
        <v>8033.92</v>
      </c>
      <c r="EP42" s="32">
        <f t="shared" ca="1" si="101"/>
        <v>17563.89</v>
      </c>
      <c r="EQ42" s="32">
        <f t="shared" ca="1" si="102"/>
        <v>19576.830000000002</v>
      </c>
      <c r="ER42" s="32">
        <f t="shared" ca="1" si="103"/>
        <v>19515.57</v>
      </c>
    </row>
    <row r="43" spans="1:148">
      <c r="A43" t="s">
        <v>504</v>
      </c>
      <c r="B43" s="1" t="s">
        <v>348</v>
      </c>
      <c r="C43" t="str">
        <f t="shared" ca="1" si="215"/>
        <v>BCHIMP</v>
      </c>
      <c r="D43" t="str">
        <f t="shared" ca="1" si="216"/>
        <v>Alberta-BC Intertie - Import</v>
      </c>
      <c r="I43" s="51">
        <v>25</v>
      </c>
      <c r="Q43" s="32"/>
      <c r="R43" s="32"/>
      <c r="S43" s="32"/>
      <c r="T43" s="32"/>
      <c r="U43" s="32">
        <v>995.5</v>
      </c>
      <c r="V43" s="32"/>
      <c r="W43" s="32"/>
      <c r="X43" s="32"/>
      <c r="Y43" s="32"/>
      <c r="Z43" s="32"/>
      <c r="AA43" s="32"/>
      <c r="AB43" s="32"/>
      <c r="AG43" s="2">
        <v>0.89</v>
      </c>
      <c r="AO43" s="33"/>
      <c r="AP43" s="33"/>
      <c r="AQ43" s="33"/>
      <c r="AR43" s="33"/>
      <c r="AS43" s="33">
        <v>8.86</v>
      </c>
      <c r="AT43" s="33"/>
      <c r="AU43" s="33"/>
      <c r="AV43" s="33"/>
      <c r="AW43" s="33"/>
      <c r="AX43" s="33"/>
      <c r="AY43" s="33"/>
      <c r="AZ43" s="33"/>
      <c r="BA43" s="31">
        <f t="shared" si="44"/>
        <v>0</v>
      </c>
      <c r="BB43" s="31">
        <f t="shared" si="45"/>
        <v>0</v>
      </c>
      <c r="BC43" s="31">
        <f t="shared" si="46"/>
        <v>0</v>
      </c>
      <c r="BD43" s="31">
        <f t="shared" si="47"/>
        <v>0</v>
      </c>
      <c r="BE43" s="31">
        <f t="shared" si="48"/>
        <v>-0.7</v>
      </c>
      <c r="BF43" s="31">
        <f t="shared" si="49"/>
        <v>0</v>
      </c>
      <c r="BG43" s="31">
        <f t="shared" si="50"/>
        <v>0</v>
      </c>
      <c r="BH43" s="31">
        <f t="shared" si="51"/>
        <v>0</v>
      </c>
      <c r="BI43" s="31">
        <f t="shared" si="52"/>
        <v>0</v>
      </c>
      <c r="BJ43" s="31">
        <f t="shared" si="53"/>
        <v>0</v>
      </c>
      <c r="BK43" s="31">
        <f t="shared" si="54"/>
        <v>0</v>
      </c>
      <c r="BL43" s="31">
        <f t="shared" si="55"/>
        <v>0</v>
      </c>
      <c r="BM43" s="6">
        <f t="shared" ca="1" si="214"/>
        <v>-2.4500000000000001E-2</v>
      </c>
      <c r="BN43" s="6">
        <f t="shared" ca="1" si="214"/>
        <v>-2.4500000000000001E-2</v>
      </c>
      <c r="BO43" s="6">
        <f t="shared" ca="1" si="214"/>
        <v>-2.4500000000000001E-2</v>
      </c>
      <c r="BP43" s="6">
        <f t="shared" ca="1" si="214"/>
        <v>-2.4500000000000001E-2</v>
      </c>
      <c r="BQ43" s="6">
        <f t="shared" ca="1" si="214"/>
        <v>-2.4500000000000001E-2</v>
      </c>
      <c r="BR43" s="6">
        <f t="shared" ca="1" si="214"/>
        <v>-2.4500000000000001E-2</v>
      </c>
      <c r="BS43" s="6">
        <f t="shared" ca="1" si="214"/>
        <v>-2.4500000000000001E-2</v>
      </c>
      <c r="BT43" s="6">
        <f t="shared" ca="1" si="214"/>
        <v>-2.4500000000000001E-2</v>
      </c>
      <c r="BU43" s="6">
        <f t="shared" ca="1" si="214"/>
        <v>-2.4500000000000001E-2</v>
      </c>
      <c r="BV43" s="6">
        <f t="shared" ca="1" si="214"/>
        <v>-2.4500000000000001E-2</v>
      </c>
      <c r="BW43" s="6">
        <f t="shared" ca="1" si="214"/>
        <v>-2.4500000000000001E-2</v>
      </c>
      <c r="BX43" s="6">
        <f t="shared" ca="1" si="214"/>
        <v>-2.4500000000000001E-2</v>
      </c>
      <c r="BY43" s="31">
        <f t="shared" ca="1" si="202"/>
        <v>0</v>
      </c>
      <c r="BZ43" s="31">
        <f t="shared" ca="1" si="203"/>
        <v>0</v>
      </c>
      <c r="CA43" s="31">
        <f t="shared" ca="1" si="204"/>
        <v>0</v>
      </c>
      <c r="CB43" s="31">
        <f t="shared" ca="1" si="205"/>
        <v>0</v>
      </c>
      <c r="CC43" s="31">
        <f t="shared" ca="1" si="206"/>
        <v>-24.39</v>
      </c>
      <c r="CD43" s="31">
        <f t="shared" ca="1" si="207"/>
        <v>0</v>
      </c>
      <c r="CE43" s="31">
        <f t="shared" ca="1" si="208"/>
        <v>0</v>
      </c>
      <c r="CF43" s="31">
        <f t="shared" ca="1" si="209"/>
        <v>0</v>
      </c>
      <c r="CG43" s="31">
        <f t="shared" ca="1" si="210"/>
        <v>0</v>
      </c>
      <c r="CH43" s="31">
        <f t="shared" ca="1" si="211"/>
        <v>0</v>
      </c>
      <c r="CI43" s="31">
        <f t="shared" ca="1" si="212"/>
        <v>0</v>
      </c>
      <c r="CJ43" s="31">
        <f t="shared" ca="1" si="213"/>
        <v>0</v>
      </c>
      <c r="CK43" s="32">
        <f t="shared" ca="1" si="56"/>
        <v>0</v>
      </c>
      <c r="CL43" s="32">
        <f t="shared" ca="1" si="57"/>
        <v>0</v>
      </c>
      <c r="CM43" s="32">
        <f t="shared" ca="1" si="58"/>
        <v>0</v>
      </c>
      <c r="CN43" s="32">
        <f t="shared" ca="1" si="59"/>
        <v>0</v>
      </c>
      <c r="CO43" s="32">
        <f t="shared" ca="1" si="60"/>
        <v>2.99</v>
      </c>
      <c r="CP43" s="32">
        <f t="shared" ca="1" si="61"/>
        <v>0</v>
      </c>
      <c r="CQ43" s="32">
        <f t="shared" ca="1" si="62"/>
        <v>0</v>
      </c>
      <c r="CR43" s="32">
        <f t="shared" ca="1" si="63"/>
        <v>0</v>
      </c>
      <c r="CS43" s="32">
        <f t="shared" ca="1" si="64"/>
        <v>0</v>
      </c>
      <c r="CT43" s="32">
        <f t="shared" ca="1" si="65"/>
        <v>0</v>
      </c>
      <c r="CU43" s="32">
        <f t="shared" ca="1" si="66"/>
        <v>0</v>
      </c>
      <c r="CV43" s="32">
        <f t="shared" ca="1" si="67"/>
        <v>0</v>
      </c>
      <c r="CW43" s="31">
        <f t="shared" ca="1" si="190"/>
        <v>0</v>
      </c>
      <c r="CX43" s="31">
        <f t="shared" ca="1" si="191"/>
        <v>0</v>
      </c>
      <c r="CY43" s="31">
        <f t="shared" ca="1" si="192"/>
        <v>0</v>
      </c>
      <c r="CZ43" s="31">
        <f t="shared" ca="1" si="193"/>
        <v>0</v>
      </c>
      <c r="DA43" s="31">
        <f t="shared" ca="1" si="194"/>
        <v>-29.56</v>
      </c>
      <c r="DB43" s="31">
        <f t="shared" ca="1" si="195"/>
        <v>0</v>
      </c>
      <c r="DC43" s="31">
        <f t="shared" ca="1" si="196"/>
        <v>0</v>
      </c>
      <c r="DD43" s="31">
        <f t="shared" ca="1" si="197"/>
        <v>0</v>
      </c>
      <c r="DE43" s="31">
        <f t="shared" ca="1" si="198"/>
        <v>0</v>
      </c>
      <c r="DF43" s="31">
        <f t="shared" ca="1" si="199"/>
        <v>0</v>
      </c>
      <c r="DG43" s="31">
        <f t="shared" ca="1" si="200"/>
        <v>0</v>
      </c>
      <c r="DH43" s="31">
        <f t="shared" ca="1" si="201"/>
        <v>0</v>
      </c>
      <c r="DI43" s="32">
        <f t="shared" ca="1" si="68"/>
        <v>0</v>
      </c>
      <c r="DJ43" s="32">
        <f t="shared" ca="1" si="69"/>
        <v>0</v>
      </c>
      <c r="DK43" s="32">
        <f t="shared" ca="1" si="70"/>
        <v>0</v>
      </c>
      <c r="DL43" s="32">
        <f t="shared" ca="1" si="71"/>
        <v>0</v>
      </c>
      <c r="DM43" s="32">
        <f t="shared" ca="1" si="72"/>
        <v>-1.48</v>
      </c>
      <c r="DN43" s="32">
        <f t="shared" ca="1" si="73"/>
        <v>0</v>
      </c>
      <c r="DO43" s="32">
        <f t="shared" ca="1" si="74"/>
        <v>0</v>
      </c>
      <c r="DP43" s="32">
        <f t="shared" ca="1" si="75"/>
        <v>0</v>
      </c>
      <c r="DQ43" s="32">
        <f t="shared" ca="1" si="76"/>
        <v>0</v>
      </c>
      <c r="DR43" s="32">
        <f t="shared" ca="1" si="77"/>
        <v>0</v>
      </c>
      <c r="DS43" s="32">
        <f t="shared" ca="1" si="78"/>
        <v>0</v>
      </c>
      <c r="DT43" s="32">
        <f t="shared" ca="1" si="79"/>
        <v>0</v>
      </c>
      <c r="DU43" s="31">
        <f t="shared" ca="1" si="80"/>
        <v>0</v>
      </c>
      <c r="DV43" s="31">
        <f t="shared" ca="1" si="81"/>
        <v>0</v>
      </c>
      <c r="DW43" s="31">
        <f t="shared" ca="1" si="82"/>
        <v>0</v>
      </c>
      <c r="DX43" s="31">
        <f t="shared" ca="1" si="83"/>
        <v>0</v>
      </c>
      <c r="DY43" s="31">
        <f t="shared" ca="1" si="84"/>
        <v>-13.91</v>
      </c>
      <c r="DZ43" s="31">
        <f t="shared" ca="1" si="85"/>
        <v>0</v>
      </c>
      <c r="EA43" s="31">
        <f t="shared" ca="1" si="86"/>
        <v>0</v>
      </c>
      <c r="EB43" s="31">
        <f t="shared" ca="1" si="87"/>
        <v>0</v>
      </c>
      <c r="EC43" s="31">
        <f t="shared" ca="1" si="88"/>
        <v>0</v>
      </c>
      <c r="ED43" s="31">
        <f t="shared" ca="1" si="89"/>
        <v>0</v>
      </c>
      <c r="EE43" s="31">
        <f t="shared" ca="1" si="90"/>
        <v>0</v>
      </c>
      <c r="EF43" s="31">
        <f t="shared" ca="1" si="91"/>
        <v>0</v>
      </c>
      <c r="EG43" s="32">
        <f t="shared" ca="1" si="92"/>
        <v>0</v>
      </c>
      <c r="EH43" s="32">
        <f t="shared" ca="1" si="93"/>
        <v>0</v>
      </c>
      <c r="EI43" s="32">
        <f t="shared" ca="1" si="94"/>
        <v>0</v>
      </c>
      <c r="EJ43" s="32">
        <f t="shared" ca="1" si="95"/>
        <v>0</v>
      </c>
      <c r="EK43" s="32">
        <f t="shared" ca="1" si="96"/>
        <v>-44.95</v>
      </c>
      <c r="EL43" s="32">
        <f t="shared" ca="1" si="97"/>
        <v>0</v>
      </c>
      <c r="EM43" s="32">
        <f t="shared" ca="1" si="98"/>
        <v>0</v>
      </c>
      <c r="EN43" s="32">
        <f t="shared" ca="1" si="99"/>
        <v>0</v>
      </c>
      <c r="EO43" s="32">
        <f t="shared" ca="1" si="100"/>
        <v>0</v>
      </c>
      <c r="EP43" s="32">
        <f t="shared" ca="1" si="101"/>
        <v>0</v>
      </c>
      <c r="EQ43" s="32">
        <f t="shared" ca="1" si="102"/>
        <v>0</v>
      </c>
      <c r="ER43" s="32">
        <f t="shared" ca="1" si="103"/>
        <v>0</v>
      </c>
    </row>
    <row r="44" spans="1:148">
      <c r="A44" t="s">
        <v>504</v>
      </c>
      <c r="B44" s="1" t="s">
        <v>291</v>
      </c>
      <c r="C44" t="str">
        <f t="shared" ca="1" si="215"/>
        <v>BCHEXP</v>
      </c>
      <c r="D44" t="str">
        <f t="shared" ca="1" si="216"/>
        <v>Alberta-BC Intertie - Export</v>
      </c>
      <c r="G44" s="51">
        <v>25</v>
      </c>
      <c r="Q44" s="32"/>
      <c r="R44" s="32"/>
      <c r="S44" s="32">
        <v>838.5</v>
      </c>
      <c r="T44" s="32"/>
      <c r="U44" s="32"/>
      <c r="V44" s="32"/>
      <c r="W44" s="32"/>
      <c r="X44" s="32"/>
      <c r="Y44" s="32"/>
      <c r="Z44" s="32"/>
      <c r="AA44" s="32"/>
      <c r="AB44" s="32"/>
      <c r="AE44" s="2">
        <v>5.58</v>
      </c>
      <c r="AO44" s="33"/>
      <c r="AP44" s="33"/>
      <c r="AQ44" s="33">
        <v>46.79</v>
      </c>
      <c r="AR44" s="33"/>
      <c r="AS44" s="33"/>
      <c r="AT44" s="33"/>
      <c r="AU44" s="33"/>
      <c r="AV44" s="33"/>
      <c r="AW44" s="33"/>
      <c r="AX44" s="33"/>
      <c r="AY44" s="33"/>
      <c r="AZ44" s="33"/>
      <c r="BA44" s="31">
        <f t="shared" si="44"/>
        <v>0</v>
      </c>
      <c r="BB44" s="31">
        <f t="shared" si="45"/>
        <v>0</v>
      </c>
      <c r="BC44" s="31">
        <f t="shared" si="46"/>
        <v>0</v>
      </c>
      <c r="BD44" s="31">
        <f t="shared" si="47"/>
        <v>0</v>
      </c>
      <c r="BE44" s="31">
        <f t="shared" si="48"/>
        <v>0</v>
      </c>
      <c r="BF44" s="31">
        <f t="shared" si="49"/>
        <v>0</v>
      </c>
      <c r="BG44" s="31">
        <f t="shared" si="50"/>
        <v>0</v>
      </c>
      <c r="BH44" s="31">
        <f t="shared" si="51"/>
        <v>0</v>
      </c>
      <c r="BI44" s="31">
        <f t="shared" si="52"/>
        <v>0</v>
      </c>
      <c r="BJ44" s="31">
        <f t="shared" si="53"/>
        <v>0</v>
      </c>
      <c r="BK44" s="31">
        <f t="shared" si="54"/>
        <v>0</v>
      </c>
      <c r="BL44" s="31">
        <f t="shared" si="55"/>
        <v>0</v>
      </c>
      <c r="BM44" s="6">
        <f t="shared" ca="1" si="214"/>
        <v>7.1999999999999998E-3</v>
      </c>
      <c r="BN44" s="6">
        <f t="shared" ca="1" si="214"/>
        <v>7.1999999999999998E-3</v>
      </c>
      <c r="BO44" s="6">
        <f t="shared" ca="1" si="214"/>
        <v>7.1999999999999998E-3</v>
      </c>
      <c r="BP44" s="6">
        <f t="shared" ca="1" si="214"/>
        <v>7.1999999999999998E-3</v>
      </c>
      <c r="BQ44" s="6">
        <f t="shared" ca="1" si="214"/>
        <v>7.1999999999999998E-3</v>
      </c>
      <c r="BR44" s="6">
        <f t="shared" ca="1" si="214"/>
        <v>7.1999999999999998E-3</v>
      </c>
      <c r="BS44" s="6">
        <f t="shared" ca="1" si="214"/>
        <v>7.1999999999999998E-3</v>
      </c>
      <c r="BT44" s="6">
        <f t="shared" ca="1" si="214"/>
        <v>7.1999999999999998E-3</v>
      </c>
      <c r="BU44" s="6">
        <f t="shared" ca="1" si="214"/>
        <v>7.1999999999999998E-3</v>
      </c>
      <c r="BV44" s="6">
        <f t="shared" ca="1" si="214"/>
        <v>7.1999999999999998E-3</v>
      </c>
      <c r="BW44" s="6">
        <f t="shared" ca="1" si="214"/>
        <v>7.1999999999999998E-3</v>
      </c>
      <c r="BX44" s="6">
        <f t="shared" ca="1" si="214"/>
        <v>7.1999999999999998E-3</v>
      </c>
      <c r="BY44" s="31">
        <f t="shared" ca="1" si="202"/>
        <v>0</v>
      </c>
      <c r="BZ44" s="31">
        <f t="shared" ca="1" si="203"/>
        <v>0</v>
      </c>
      <c r="CA44" s="31">
        <f t="shared" ca="1" si="204"/>
        <v>6.04</v>
      </c>
      <c r="CB44" s="31">
        <f t="shared" ca="1" si="205"/>
        <v>0</v>
      </c>
      <c r="CC44" s="31">
        <f t="shared" ca="1" si="206"/>
        <v>0</v>
      </c>
      <c r="CD44" s="31">
        <f t="shared" ca="1" si="207"/>
        <v>0</v>
      </c>
      <c r="CE44" s="31">
        <f t="shared" ca="1" si="208"/>
        <v>0</v>
      </c>
      <c r="CF44" s="31">
        <f t="shared" ca="1" si="209"/>
        <v>0</v>
      </c>
      <c r="CG44" s="31">
        <f t="shared" ca="1" si="210"/>
        <v>0</v>
      </c>
      <c r="CH44" s="31">
        <f t="shared" ca="1" si="211"/>
        <v>0</v>
      </c>
      <c r="CI44" s="31">
        <f t="shared" ca="1" si="212"/>
        <v>0</v>
      </c>
      <c r="CJ44" s="31">
        <f t="shared" ca="1" si="213"/>
        <v>0</v>
      </c>
      <c r="CK44" s="32">
        <f t="shared" ca="1" si="56"/>
        <v>0</v>
      </c>
      <c r="CL44" s="32">
        <f t="shared" ca="1" si="57"/>
        <v>0</v>
      </c>
      <c r="CM44" s="32">
        <f t="shared" ca="1" si="58"/>
        <v>2.52</v>
      </c>
      <c r="CN44" s="32">
        <f t="shared" ca="1" si="59"/>
        <v>0</v>
      </c>
      <c r="CO44" s="32">
        <f t="shared" ca="1" si="60"/>
        <v>0</v>
      </c>
      <c r="CP44" s="32">
        <f t="shared" ca="1" si="61"/>
        <v>0</v>
      </c>
      <c r="CQ44" s="32">
        <f t="shared" ca="1" si="62"/>
        <v>0</v>
      </c>
      <c r="CR44" s="32">
        <f t="shared" ca="1" si="63"/>
        <v>0</v>
      </c>
      <c r="CS44" s="32">
        <f t="shared" ca="1" si="64"/>
        <v>0</v>
      </c>
      <c r="CT44" s="32">
        <f t="shared" ca="1" si="65"/>
        <v>0</v>
      </c>
      <c r="CU44" s="32">
        <f t="shared" ca="1" si="66"/>
        <v>0</v>
      </c>
      <c r="CV44" s="32">
        <f t="shared" ca="1" si="67"/>
        <v>0</v>
      </c>
      <c r="CW44" s="31">
        <f t="shared" ca="1" si="190"/>
        <v>0</v>
      </c>
      <c r="CX44" s="31">
        <f t="shared" ca="1" si="191"/>
        <v>0</v>
      </c>
      <c r="CY44" s="31">
        <f t="shared" ca="1" si="192"/>
        <v>-38.229999999999997</v>
      </c>
      <c r="CZ44" s="31">
        <f t="shared" ca="1" si="193"/>
        <v>0</v>
      </c>
      <c r="DA44" s="31">
        <f t="shared" ca="1" si="194"/>
        <v>0</v>
      </c>
      <c r="DB44" s="31">
        <f t="shared" ca="1" si="195"/>
        <v>0</v>
      </c>
      <c r="DC44" s="31">
        <f t="shared" ca="1" si="196"/>
        <v>0</v>
      </c>
      <c r="DD44" s="31">
        <f t="shared" ca="1" si="197"/>
        <v>0</v>
      </c>
      <c r="DE44" s="31">
        <f t="shared" ca="1" si="198"/>
        <v>0</v>
      </c>
      <c r="DF44" s="31">
        <f t="shared" ca="1" si="199"/>
        <v>0</v>
      </c>
      <c r="DG44" s="31">
        <f t="shared" ca="1" si="200"/>
        <v>0</v>
      </c>
      <c r="DH44" s="31">
        <f t="shared" ca="1" si="201"/>
        <v>0</v>
      </c>
      <c r="DI44" s="32">
        <f t="shared" ca="1" si="68"/>
        <v>0</v>
      </c>
      <c r="DJ44" s="32">
        <f t="shared" ca="1" si="69"/>
        <v>0</v>
      </c>
      <c r="DK44" s="32">
        <f t="shared" ca="1" si="70"/>
        <v>-1.91</v>
      </c>
      <c r="DL44" s="32">
        <f t="shared" ca="1" si="71"/>
        <v>0</v>
      </c>
      <c r="DM44" s="32">
        <f t="shared" ca="1" si="72"/>
        <v>0</v>
      </c>
      <c r="DN44" s="32">
        <f t="shared" ca="1" si="73"/>
        <v>0</v>
      </c>
      <c r="DO44" s="32">
        <f t="shared" ca="1" si="74"/>
        <v>0</v>
      </c>
      <c r="DP44" s="32">
        <f t="shared" ca="1" si="75"/>
        <v>0</v>
      </c>
      <c r="DQ44" s="32">
        <f t="shared" ca="1" si="76"/>
        <v>0</v>
      </c>
      <c r="DR44" s="32">
        <f t="shared" ca="1" si="77"/>
        <v>0</v>
      </c>
      <c r="DS44" s="32">
        <f t="shared" ca="1" si="78"/>
        <v>0</v>
      </c>
      <c r="DT44" s="32">
        <f t="shared" ca="1" si="79"/>
        <v>0</v>
      </c>
      <c r="DU44" s="31">
        <f t="shared" ca="1" si="80"/>
        <v>0</v>
      </c>
      <c r="DV44" s="31">
        <f t="shared" ca="1" si="81"/>
        <v>0</v>
      </c>
      <c r="DW44" s="31">
        <f t="shared" ca="1" si="82"/>
        <v>-18.350000000000001</v>
      </c>
      <c r="DX44" s="31">
        <f t="shared" ca="1" si="83"/>
        <v>0</v>
      </c>
      <c r="DY44" s="31">
        <f t="shared" ca="1" si="84"/>
        <v>0</v>
      </c>
      <c r="DZ44" s="31">
        <f t="shared" ca="1" si="85"/>
        <v>0</v>
      </c>
      <c r="EA44" s="31">
        <f t="shared" ca="1" si="86"/>
        <v>0</v>
      </c>
      <c r="EB44" s="31">
        <f t="shared" ca="1" si="87"/>
        <v>0</v>
      </c>
      <c r="EC44" s="31">
        <f t="shared" ca="1" si="88"/>
        <v>0</v>
      </c>
      <c r="ED44" s="31">
        <f t="shared" ca="1" si="89"/>
        <v>0</v>
      </c>
      <c r="EE44" s="31">
        <f t="shared" ca="1" si="90"/>
        <v>0</v>
      </c>
      <c r="EF44" s="31">
        <f t="shared" ca="1" si="91"/>
        <v>0</v>
      </c>
      <c r="EG44" s="32">
        <f t="shared" ca="1" si="92"/>
        <v>0</v>
      </c>
      <c r="EH44" s="32">
        <f t="shared" ca="1" si="93"/>
        <v>0</v>
      </c>
      <c r="EI44" s="32">
        <f t="shared" ca="1" si="94"/>
        <v>-58.489999999999995</v>
      </c>
      <c r="EJ44" s="32">
        <f t="shared" ca="1" si="95"/>
        <v>0</v>
      </c>
      <c r="EK44" s="32">
        <f t="shared" ca="1" si="96"/>
        <v>0</v>
      </c>
      <c r="EL44" s="32">
        <f t="shared" ca="1" si="97"/>
        <v>0</v>
      </c>
      <c r="EM44" s="32">
        <f t="shared" ca="1" si="98"/>
        <v>0</v>
      </c>
      <c r="EN44" s="32">
        <f t="shared" ca="1" si="99"/>
        <v>0</v>
      </c>
      <c r="EO44" s="32">
        <f t="shared" ca="1" si="100"/>
        <v>0</v>
      </c>
      <c r="EP44" s="32">
        <f t="shared" ca="1" si="101"/>
        <v>0</v>
      </c>
      <c r="EQ44" s="32">
        <f t="shared" ca="1" si="102"/>
        <v>0</v>
      </c>
      <c r="ER44" s="32">
        <f t="shared" ca="1" si="103"/>
        <v>0</v>
      </c>
    </row>
    <row r="45" spans="1:148">
      <c r="A45" t="s">
        <v>423</v>
      </c>
      <c r="B45" s="1" t="s">
        <v>57</v>
      </c>
      <c r="C45" t="str">
        <f t="shared" ca="1" si="215"/>
        <v>DAI1</v>
      </c>
      <c r="D45" t="str">
        <f t="shared" ca="1" si="216"/>
        <v>Daishowa-Marubeni</v>
      </c>
      <c r="E45" s="51">
        <v>404.34800000000001</v>
      </c>
      <c r="F45" s="51">
        <v>186.298</v>
      </c>
      <c r="G45" s="51">
        <v>344.86200000000002</v>
      </c>
      <c r="H45" s="51">
        <v>171.24799999999999</v>
      </c>
      <c r="I45" s="51">
        <v>573.88800000000003</v>
      </c>
      <c r="J45" s="51">
        <v>0</v>
      </c>
      <c r="K45" s="51">
        <v>2151.2399999999998</v>
      </c>
      <c r="L45" s="51">
        <v>1520.4</v>
      </c>
      <c r="M45" s="51">
        <v>2791.4459999999999</v>
      </c>
      <c r="N45" s="51">
        <v>2869.8180000000002</v>
      </c>
      <c r="O45" s="51">
        <v>1944.53</v>
      </c>
      <c r="P45" s="51">
        <v>2565.9479999999999</v>
      </c>
      <c r="Q45" s="32">
        <v>29260.33</v>
      </c>
      <c r="R45" s="32">
        <v>10974.21</v>
      </c>
      <c r="S45" s="32">
        <v>15739.89</v>
      </c>
      <c r="T45" s="32">
        <v>6249.68</v>
      </c>
      <c r="U45" s="32">
        <v>57300.98</v>
      </c>
      <c r="V45" s="32">
        <v>0</v>
      </c>
      <c r="W45" s="32">
        <v>415254.34</v>
      </c>
      <c r="X45" s="32">
        <v>151843.53</v>
      </c>
      <c r="Y45" s="32">
        <v>266500.05</v>
      </c>
      <c r="Z45" s="32">
        <v>495535.51</v>
      </c>
      <c r="AA45" s="32">
        <v>230274.51</v>
      </c>
      <c r="AB45" s="32">
        <v>189196.79</v>
      </c>
      <c r="AC45" s="2">
        <v>-4.0999999999999996</v>
      </c>
      <c r="AD45" s="2">
        <v>-4.0999999999999996</v>
      </c>
      <c r="AE45" s="2">
        <v>-4.0999999999999996</v>
      </c>
      <c r="AF45" s="2">
        <v>-4.0999999999999996</v>
      </c>
      <c r="AG45" s="2">
        <v>-4.0999999999999996</v>
      </c>
      <c r="AH45" s="2">
        <v>-4.0999999999999996</v>
      </c>
      <c r="AI45" s="2">
        <v>-4.0999999999999996</v>
      </c>
      <c r="AJ45" s="2">
        <v>-4.0999999999999996</v>
      </c>
      <c r="AK45" s="2">
        <v>-4.0999999999999996</v>
      </c>
      <c r="AL45" s="2">
        <v>-4.0999999999999996</v>
      </c>
      <c r="AM45" s="2">
        <v>-4.0999999999999996</v>
      </c>
      <c r="AN45" s="2">
        <v>-4.0999999999999996</v>
      </c>
      <c r="AO45" s="33">
        <v>-1199.67</v>
      </c>
      <c r="AP45" s="33">
        <v>-449.94</v>
      </c>
      <c r="AQ45" s="33">
        <v>-645.34</v>
      </c>
      <c r="AR45" s="33">
        <v>-256.24</v>
      </c>
      <c r="AS45" s="33">
        <v>-2349.34</v>
      </c>
      <c r="AT45" s="33">
        <v>0</v>
      </c>
      <c r="AU45" s="33">
        <v>-17025.43</v>
      </c>
      <c r="AV45" s="33">
        <v>-6225.58</v>
      </c>
      <c r="AW45" s="33">
        <v>-10926.5</v>
      </c>
      <c r="AX45" s="33">
        <v>-20316.96</v>
      </c>
      <c r="AY45" s="33">
        <v>-9441.26</v>
      </c>
      <c r="AZ45" s="33">
        <v>-7757.07</v>
      </c>
      <c r="BA45" s="31">
        <f t="shared" si="44"/>
        <v>0</v>
      </c>
      <c r="BB45" s="31">
        <f t="shared" si="45"/>
        <v>0</v>
      </c>
      <c r="BC45" s="31">
        <f t="shared" si="46"/>
        <v>0</v>
      </c>
      <c r="BD45" s="31">
        <f t="shared" si="47"/>
        <v>-4.37</v>
      </c>
      <c r="BE45" s="31">
        <f t="shared" si="48"/>
        <v>-40.11</v>
      </c>
      <c r="BF45" s="31">
        <f t="shared" si="49"/>
        <v>0</v>
      </c>
      <c r="BG45" s="31">
        <f t="shared" si="50"/>
        <v>-3238.98</v>
      </c>
      <c r="BH45" s="31">
        <f t="shared" si="51"/>
        <v>-1184.3800000000001</v>
      </c>
      <c r="BI45" s="31">
        <f t="shared" si="52"/>
        <v>-2078.6999999999998</v>
      </c>
      <c r="BJ45" s="31">
        <f t="shared" si="53"/>
        <v>-3072.32</v>
      </c>
      <c r="BK45" s="31">
        <f t="shared" si="54"/>
        <v>-1427.7</v>
      </c>
      <c r="BL45" s="31">
        <f t="shared" si="55"/>
        <v>-1173.02</v>
      </c>
      <c r="BM45" s="6">
        <f t="shared" ca="1" si="214"/>
        <v>-4.9700000000000001E-2</v>
      </c>
      <c r="BN45" s="6">
        <f t="shared" ca="1" si="214"/>
        <v>-4.9700000000000001E-2</v>
      </c>
      <c r="BO45" s="6">
        <f t="shared" ca="1" si="214"/>
        <v>-4.9700000000000001E-2</v>
      </c>
      <c r="BP45" s="6">
        <f t="shared" ca="1" si="214"/>
        <v>-4.9700000000000001E-2</v>
      </c>
      <c r="BQ45" s="6">
        <f t="shared" ca="1" si="214"/>
        <v>-4.9700000000000001E-2</v>
      </c>
      <c r="BR45" s="6">
        <f t="shared" ca="1" si="214"/>
        <v>-4.9700000000000001E-2</v>
      </c>
      <c r="BS45" s="6">
        <f t="shared" ca="1" si="214"/>
        <v>-4.9700000000000001E-2</v>
      </c>
      <c r="BT45" s="6">
        <f t="shared" ca="1" si="214"/>
        <v>-4.9700000000000001E-2</v>
      </c>
      <c r="BU45" s="6">
        <f t="shared" ca="1" si="214"/>
        <v>-4.9700000000000001E-2</v>
      </c>
      <c r="BV45" s="6">
        <f t="shared" ca="1" si="214"/>
        <v>-4.9700000000000001E-2</v>
      </c>
      <c r="BW45" s="6">
        <f t="shared" ca="1" si="214"/>
        <v>-4.9700000000000001E-2</v>
      </c>
      <c r="BX45" s="6">
        <f t="shared" ca="1" si="214"/>
        <v>-4.9700000000000001E-2</v>
      </c>
      <c r="BY45" s="31">
        <f t="shared" ca="1" si="202"/>
        <v>-1454.24</v>
      </c>
      <c r="BZ45" s="31">
        <f t="shared" ca="1" si="203"/>
        <v>-545.41999999999996</v>
      </c>
      <c r="CA45" s="31">
        <f t="shared" ca="1" si="204"/>
        <v>-782.27</v>
      </c>
      <c r="CB45" s="31">
        <f t="shared" ca="1" si="205"/>
        <v>-310.61</v>
      </c>
      <c r="CC45" s="31">
        <f t="shared" ca="1" si="206"/>
        <v>-2847.86</v>
      </c>
      <c r="CD45" s="31">
        <f t="shared" ca="1" si="207"/>
        <v>0</v>
      </c>
      <c r="CE45" s="31">
        <f t="shared" ca="1" si="208"/>
        <v>-20638.14</v>
      </c>
      <c r="CF45" s="31">
        <f t="shared" ca="1" si="209"/>
        <v>-7546.62</v>
      </c>
      <c r="CG45" s="31">
        <f t="shared" ca="1" si="210"/>
        <v>-13245.05</v>
      </c>
      <c r="CH45" s="31">
        <f t="shared" ca="1" si="211"/>
        <v>-24628.11</v>
      </c>
      <c r="CI45" s="31">
        <f t="shared" ca="1" si="212"/>
        <v>-11444.64</v>
      </c>
      <c r="CJ45" s="31">
        <f t="shared" ca="1" si="213"/>
        <v>-9403.08</v>
      </c>
      <c r="CK45" s="32">
        <f t="shared" ca="1" si="56"/>
        <v>87.78</v>
      </c>
      <c r="CL45" s="32">
        <f t="shared" ca="1" si="57"/>
        <v>32.92</v>
      </c>
      <c r="CM45" s="32">
        <f t="shared" ca="1" si="58"/>
        <v>47.22</v>
      </c>
      <c r="CN45" s="32">
        <f t="shared" ca="1" si="59"/>
        <v>18.75</v>
      </c>
      <c r="CO45" s="32">
        <f t="shared" ca="1" si="60"/>
        <v>171.9</v>
      </c>
      <c r="CP45" s="32">
        <f t="shared" ca="1" si="61"/>
        <v>0</v>
      </c>
      <c r="CQ45" s="32">
        <f t="shared" ca="1" si="62"/>
        <v>1245.76</v>
      </c>
      <c r="CR45" s="32">
        <f t="shared" ca="1" si="63"/>
        <v>455.53</v>
      </c>
      <c r="CS45" s="32">
        <f t="shared" ca="1" si="64"/>
        <v>799.5</v>
      </c>
      <c r="CT45" s="32">
        <f t="shared" ca="1" si="65"/>
        <v>1486.61</v>
      </c>
      <c r="CU45" s="32">
        <f t="shared" ca="1" si="66"/>
        <v>690.82</v>
      </c>
      <c r="CV45" s="32">
        <f t="shared" ca="1" si="67"/>
        <v>567.59</v>
      </c>
      <c r="CW45" s="31">
        <f t="shared" ca="1" si="190"/>
        <v>-166.78999999999996</v>
      </c>
      <c r="CX45" s="31">
        <f t="shared" ca="1" si="191"/>
        <v>-62.56</v>
      </c>
      <c r="CY45" s="31">
        <f t="shared" ca="1" si="192"/>
        <v>-89.709999999999923</v>
      </c>
      <c r="CZ45" s="31">
        <f t="shared" ca="1" si="193"/>
        <v>-31.250000000000004</v>
      </c>
      <c r="DA45" s="31">
        <f t="shared" ca="1" si="194"/>
        <v>-286.50999999999988</v>
      </c>
      <c r="DB45" s="31">
        <f t="shared" ca="1" si="195"/>
        <v>0</v>
      </c>
      <c r="DC45" s="31">
        <f t="shared" ca="1" si="196"/>
        <v>872.02999999999929</v>
      </c>
      <c r="DD45" s="31">
        <f t="shared" ca="1" si="197"/>
        <v>318.86999999999989</v>
      </c>
      <c r="DE45" s="31">
        <f t="shared" ca="1" si="198"/>
        <v>559.65000000000055</v>
      </c>
      <c r="DF45" s="31">
        <f t="shared" ca="1" si="199"/>
        <v>247.77999999999929</v>
      </c>
      <c r="DG45" s="31">
        <f t="shared" ca="1" si="200"/>
        <v>115.14000000000055</v>
      </c>
      <c r="DH45" s="31">
        <f t="shared" ca="1" si="201"/>
        <v>94.599999999999909</v>
      </c>
      <c r="DI45" s="32">
        <f t="shared" ca="1" si="68"/>
        <v>-8.34</v>
      </c>
      <c r="DJ45" s="32">
        <f t="shared" ca="1" si="69"/>
        <v>-3.13</v>
      </c>
      <c r="DK45" s="32">
        <f t="shared" ca="1" si="70"/>
        <v>-4.49</v>
      </c>
      <c r="DL45" s="32">
        <f t="shared" ca="1" si="71"/>
        <v>-1.56</v>
      </c>
      <c r="DM45" s="32">
        <f t="shared" ca="1" si="72"/>
        <v>-14.33</v>
      </c>
      <c r="DN45" s="32">
        <f t="shared" ca="1" si="73"/>
        <v>0</v>
      </c>
      <c r="DO45" s="32">
        <f t="shared" ca="1" si="74"/>
        <v>43.6</v>
      </c>
      <c r="DP45" s="32">
        <f t="shared" ca="1" si="75"/>
        <v>15.94</v>
      </c>
      <c r="DQ45" s="32">
        <f t="shared" ca="1" si="76"/>
        <v>27.98</v>
      </c>
      <c r="DR45" s="32">
        <f t="shared" ca="1" si="77"/>
        <v>12.39</v>
      </c>
      <c r="DS45" s="32">
        <f t="shared" ca="1" si="78"/>
        <v>5.76</v>
      </c>
      <c r="DT45" s="32">
        <f t="shared" ca="1" si="79"/>
        <v>4.7300000000000004</v>
      </c>
      <c r="DU45" s="31">
        <f t="shared" ca="1" si="80"/>
        <v>-81.459999999999994</v>
      </c>
      <c r="DV45" s="31">
        <f t="shared" ca="1" si="81"/>
        <v>-30.28</v>
      </c>
      <c r="DW45" s="31">
        <f t="shared" ca="1" si="82"/>
        <v>-43.05</v>
      </c>
      <c r="DX45" s="31">
        <f t="shared" ca="1" si="83"/>
        <v>-14.85</v>
      </c>
      <c r="DY45" s="31">
        <f t="shared" ca="1" si="84"/>
        <v>-134.81</v>
      </c>
      <c r="DZ45" s="31">
        <f t="shared" ca="1" si="85"/>
        <v>0</v>
      </c>
      <c r="EA45" s="31">
        <f t="shared" ca="1" si="86"/>
        <v>401.58</v>
      </c>
      <c r="EB45" s="31">
        <f t="shared" ca="1" si="87"/>
        <v>145.22</v>
      </c>
      <c r="EC45" s="31">
        <f t="shared" ca="1" si="88"/>
        <v>252.02</v>
      </c>
      <c r="ED45" s="31">
        <f t="shared" ca="1" si="89"/>
        <v>110.36</v>
      </c>
      <c r="EE45" s="31">
        <f t="shared" ca="1" si="90"/>
        <v>50.69</v>
      </c>
      <c r="EF45" s="31">
        <f t="shared" ca="1" si="91"/>
        <v>41.18</v>
      </c>
      <c r="EG45" s="32">
        <f t="shared" ca="1" si="92"/>
        <v>-256.58999999999997</v>
      </c>
      <c r="EH45" s="32">
        <f t="shared" ca="1" si="93"/>
        <v>-95.97</v>
      </c>
      <c r="EI45" s="32">
        <f t="shared" ca="1" si="94"/>
        <v>-137.24999999999991</v>
      </c>
      <c r="EJ45" s="32">
        <f t="shared" ca="1" si="95"/>
        <v>-47.660000000000004</v>
      </c>
      <c r="EK45" s="32">
        <f t="shared" ca="1" si="96"/>
        <v>-435.64999999999986</v>
      </c>
      <c r="EL45" s="32">
        <f t="shared" ca="1" si="97"/>
        <v>0</v>
      </c>
      <c r="EM45" s="32">
        <f t="shared" ca="1" si="98"/>
        <v>1317.2099999999994</v>
      </c>
      <c r="EN45" s="32">
        <f t="shared" ca="1" si="99"/>
        <v>480.02999999999986</v>
      </c>
      <c r="EO45" s="32">
        <f t="shared" ca="1" si="100"/>
        <v>839.65000000000055</v>
      </c>
      <c r="EP45" s="32">
        <f t="shared" ca="1" si="101"/>
        <v>370.52999999999929</v>
      </c>
      <c r="EQ45" s="32">
        <f t="shared" ca="1" si="102"/>
        <v>171.59000000000054</v>
      </c>
      <c r="ER45" s="32">
        <f t="shared" ca="1" si="103"/>
        <v>140.50999999999991</v>
      </c>
    </row>
    <row r="46" spans="1:148">
      <c r="A46" t="s">
        <v>537</v>
      </c>
      <c r="B46" s="1" t="s">
        <v>351</v>
      </c>
      <c r="C46" t="str">
        <f t="shared" ca="1" si="215"/>
        <v>BCHIMP</v>
      </c>
      <c r="D46" t="str">
        <f t="shared" ca="1" si="216"/>
        <v>Alberta-BC Intertie - Import</v>
      </c>
      <c r="J46" s="51">
        <v>1592</v>
      </c>
      <c r="Q46" s="32"/>
      <c r="R46" s="32"/>
      <c r="S46" s="32"/>
      <c r="T46" s="32"/>
      <c r="U46" s="32"/>
      <c r="V46" s="32">
        <v>72739.11</v>
      </c>
      <c r="W46" s="32"/>
      <c r="X46" s="32"/>
      <c r="Y46" s="32"/>
      <c r="Z46" s="32"/>
      <c r="AA46" s="32"/>
      <c r="AB46" s="32"/>
      <c r="AH46" s="2">
        <v>0.89</v>
      </c>
      <c r="AO46" s="33"/>
      <c r="AP46" s="33"/>
      <c r="AQ46" s="33"/>
      <c r="AR46" s="33"/>
      <c r="AS46" s="33"/>
      <c r="AT46" s="33">
        <v>647.38</v>
      </c>
      <c r="AU46" s="33"/>
      <c r="AV46" s="33"/>
      <c r="AW46" s="33"/>
      <c r="AX46" s="33"/>
      <c r="AY46" s="33"/>
      <c r="AZ46" s="33"/>
      <c r="BA46" s="31">
        <f t="shared" si="44"/>
        <v>0</v>
      </c>
      <c r="BB46" s="31">
        <f t="shared" si="45"/>
        <v>0</v>
      </c>
      <c r="BC46" s="31">
        <f t="shared" si="46"/>
        <v>0</v>
      </c>
      <c r="BD46" s="31">
        <f t="shared" si="47"/>
        <v>0</v>
      </c>
      <c r="BE46" s="31">
        <f t="shared" si="48"/>
        <v>0</v>
      </c>
      <c r="BF46" s="31">
        <f t="shared" si="49"/>
        <v>-50.92</v>
      </c>
      <c r="BG46" s="31">
        <f t="shared" si="50"/>
        <v>0</v>
      </c>
      <c r="BH46" s="31">
        <f t="shared" si="51"/>
        <v>0</v>
      </c>
      <c r="BI46" s="31">
        <f t="shared" si="52"/>
        <v>0</v>
      </c>
      <c r="BJ46" s="31">
        <f t="shared" si="53"/>
        <v>0</v>
      </c>
      <c r="BK46" s="31">
        <f t="shared" si="54"/>
        <v>0</v>
      </c>
      <c r="BL46" s="31">
        <f t="shared" si="55"/>
        <v>0</v>
      </c>
      <c r="BM46" s="6">
        <f t="shared" ca="1" si="214"/>
        <v>-2.4500000000000001E-2</v>
      </c>
      <c r="BN46" s="6">
        <f t="shared" ca="1" si="214"/>
        <v>-2.4500000000000001E-2</v>
      </c>
      <c r="BO46" s="6">
        <f t="shared" ca="1" si="214"/>
        <v>-2.4500000000000001E-2</v>
      </c>
      <c r="BP46" s="6">
        <f t="shared" ca="1" si="214"/>
        <v>-2.4500000000000001E-2</v>
      </c>
      <c r="BQ46" s="6">
        <f t="shared" ca="1" si="214"/>
        <v>-2.4500000000000001E-2</v>
      </c>
      <c r="BR46" s="6">
        <f t="shared" ca="1" si="214"/>
        <v>-2.4500000000000001E-2</v>
      </c>
      <c r="BS46" s="6">
        <f t="shared" ca="1" si="214"/>
        <v>-2.4500000000000001E-2</v>
      </c>
      <c r="BT46" s="6">
        <f t="shared" ca="1" si="214"/>
        <v>-2.4500000000000001E-2</v>
      </c>
      <c r="BU46" s="6">
        <f t="shared" ca="1" si="214"/>
        <v>-2.4500000000000001E-2</v>
      </c>
      <c r="BV46" s="6">
        <f t="shared" ca="1" si="214"/>
        <v>-2.4500000000000001E-2</v>
      </c>
      <c r="BW46" s="6">
        <f t="shared" ca="1" si="214"/>
        <v>-2.4500000000000001E-2</v>
      </c>
      <c r="BX46" s="6">
        <f t="shared" ca="1" si="214"/>
        <v>-2.4500000000000001E-2</v>
      </c>
      <c r="BY46" s="31">
        <f t="shared" ca="1" si="202"/>
        <v>0</v>
      </c>
      <c r="BZ46" s="31">
        <f t="shared" ca="1" si="203"/>
        <v>0</v>
      </c>
      <c r="CA46" s="31">
        <f t="shared" ca="1" si="204"/>
        <v>0</v>
      </c>
      <c r="CB46" s="31">
        <f t="shared" ca="1" si="205"/>
        <v>0</v>
      </c>
      <c r="CC46" s="31">
        <f t="shared" ca="1" si="206"/>
        <v>0</v>
      </c>
      <c r="CD46" s="31">
        <f t="shared" ca="1" si="207"/>
        <v>-1782.11</v>
      </c>
      <c r="CE46" s="31">
        <f t="shared" ca="1" si="208"/>
        <v>0</v>
      </c>
      <c r="CF46" s="31">
        <f t="shared" ca="1" si="209"/>
        <v>0</v>
      </c>
      <c r="CG46" s="31">
        <f t="shared" ca="1" si="210"/>
        <v>0</v>
      </c>
      <c r="CH46" s="31">
        <f t="shared" ca="1" si="211"/>
        <v>0</v>
      </c>
      <c r="CI46" s="31">
        <f t="shared" ca="1" si="212"/>
        <v>0</v>
      </c>
      <c r="CJ46" s="31">
        <f t="shared" ca="1" si="213"/>
        <v>0</v>
      </c>
      <c r="CK46" s="32">
        <f t="shared" ca="1" si="56"/>
        <v>0</v>
      </c>
      <c r="CL46" s="32">
        <f t="shared" ca="1" si="57"/>
        <v>0</v>
      </c>
      <c r="CM46" s="32">
        <f t="shared" ca="1" si="58"/>
        <v>0</v>
      </c>
      <c r="CN46" s="32">
        <f t="shared" ca="1" si="59"/>
        <v>0</v>
      </c>
      <c r="CO46" s="32">
        <f t="shared" ca="1" si="60"/>
        <v>0</v>
      </c>
      <c r="CP46" s="32">
        <f t="shared" ca="1" si="61"/>
        <v>218.22</v>
      </c>
      <c r="CQ46" s="32">
        <f t="shared" ca="1" si="62"/>
        <v>0</v>
      </c>
      <c r="CR46" s="32">
        <f t="shared" ca="1" si="63"/>
        <v>0</v>
      </c>
      <c r="CS46" s="32">
        <f t="shared" ca="1" si="64"/>
        <v>0</v>
      </c>
      <c r="CT46" s="32">
        <f t="shared" ca="1" si="65"/>
        <v>0</v>
      </c>
      <c r="CU46" s="32">
        <f t="shared" ca="1" si="66"/>
        <v>0</v>
      </c>
      <c r="CV46" s="32">
        <f t="shared" ca="1" si="67"/>
        <v>0</v>
      </c>
      <c r="CW46" s="31">
        <f t="shared" ca="1" si="190"/>
        <v>0</v>
      </c>
      <c r="CX46" s="31">
        <f t="shared" ca="1" si="191"/>
        <v>0</v>
      </c>
      <c r="CY46" s="31">
        <f t="shared" ca="1" si="192"/>
        <v>0</v>
      </c>
      <c r="CZ46" s="31">
        <f t="shared" ca="1" si="193"/>
        <v>0</v>
      </c>
      <c r="DA46" s="31">
        <f t="shared" ca="1" si="194"/>
        <v>0</v>
      </c>
      <c r="DB46" s="31">
        <f t="shared" ca="1" si="195"/>
        <v>-2160.35</v>
      </c>
      <c r="DC46" s="31">
        <f t="shared" ca="1" si="196"/>
        <v>0</v>
      </c>
      <c r="DD46" s="31">
        <f t="shared" ca="1" si="197"/>
        <v>0</v>
      </c>
      <c r="DE46" s="31">
        <f t="shared" ca="1" si="198"/>
        <v>0</v>
      </c>
      <c r="DF46" s="31">
        <f t="shared" ca="1" si="199"/>
        <v>0</v>
      </c>
      <c r="DG46" s="31">
        <f t="shared" ca="1" si="200"/>
        <v>0</v>
      </c>
      <c r="DH46" s="31">
        <f t="shared" ca="1" si="201"/>
        <v>0</v>
      </c>
      <c r="DI46" s="32">
        <f t="shared" ca="1" si="68"/>
        <v>0</v>
      </c>
      <c r="DJ46" s="32">
        <f t="shared" ca="1" si="69"/>
        <v>0</v>
      </c>
      <c r="DK46" s="32">
        <f t="shared" ca="1" si="70"/>
        <v>0</v>
      </c>
      <c r="DL46" s="32">
        <f t="shared" ca="1" si="71"/>
        <v>0</v>
      </c>
      <c r="DM46" s="32">
        <f t="shared" ca="1" si="72"/>
        <v>0</v>
      </c>
      <c r="DN46" s="32">
        <f t="shared" ca="1" si="73"/>
        <v>-108.02</v>
      </c>
      <c r="DO46" s="32">
        <f t="shared" ca="1" si="74"/>
        <v>0</v>
      </c>
      <c r="DP46" s="32">
        <f t="shared" ca="1" si="75"/>
        <v>0</v>
      </c>
      <c r="DQ46" s="32">
        <f t="shared" ca="1" si="76"/>
        <v>0</v>
      </c>
      <c r="DR46" s="32">
        <f t="shared" ca="1" si="77"/>
        <v>0</v>
      </c>
      <c r="DS46" s="32">
        <f t="shared" ca="1" si="78"/>
        <v>0</v>
      </c>
      <c r="DT46" s="32">
        <f t="shared" ca="1" si="79"/>
        <v>0</v>
      </c>
      <c r="DU46" s="31">
        <f t="shared" ca="1" si="80"/>
        <v>0</v>
      </c>
      <c r="DV46" s="31">
        <f t="shared" ca="1" si="81"/>
        <v>0</v>
      </c>
      <c r="DW46" s="31">
        <f t="shared" ca="1" si="82"/>
        <v>0</v>
      </c>
      <c r="DX46" s="31">
        <f t="shared" ca="1" si="83"/>
        <v>0</v>
      </c>
      <c r="DY46" s="31">
        <f t="shared" ca="1" si="84"/>
        <v>0</v>
      </c>
      <c r="DZ46" s="31">
        <f t="shared" ca="1" si="85"/>
        <v>-1005.51</v>
      </c>
      <c r="EA46" s="31">
        <f t="shared" ca="1" si="86"/>
        <v>0</v>
      </c>
      <c r="EB46" s="31">
        <f t="shared" ca="1" si="87"/>
        <v>0</v>
      </c>
      <c r="EC46" s="31">
        <f t="shared" ca="1" si="88"/>
        <v>0</v>
      </c>
      <c r="ED46" s="31">
        <f t="shared" ca="1" si="89"/>
        <v>0</v>
      </c>
      <c r="EE46" s="31">
        <f t="shared" ca="1" si="90"/>
        <v>0</v>
      </c>
      <c r="EF46" s="31">
        <f t="shared" ca="1" si="91"/>
        <v>0</v>
      </c>
      <c r="EG46" s="32">
        <f t="shared" ca="1" si="92"/>
        <v>0</v>
      </c>
      <c r="EH46" s="32">
        <f t="shared" ca="1" si="93"/>
        <v>0</v>
      </c>
      <c r="EI46" s="32">
        <f t="shared" ca="1" si="94"/>
        <v>0</v>
      </c>
      <c r="EJ46" s="32">
        <f t="shared" ca="1" si="95"/>
        <v>0</v>
      </c>
      <c r="EK46" s="32">
        <f t="shared" ca="1" si="96"/>
        <v>0</v>
      </c>
      <c r="EL46" s="32">
        <f t="shared" ca="1" si="97"/>
        <v>-3273.88</v>
      </c>
      <c r="EM46" s="32">
        <f t="shared" ca="1" si="98"/>
        <v>0</v>
      </c>
      <c r="EN46" s="32">
        <f t="shared" ca="1" si="99"/>
        <v>0</v>
      </c>
      <c r="EO46" s="32">
        <f t="shared" ca="1" si="100"/>
        <v>0</v>
      </c>
      <c r="EP46" s="32">
        <f t="shared" ca="1" si="101"/>
        <v>0</v>
      </c>
      <c r="EQ46" s="32">
        <f t="shared" ca="1" si="102"/>
        <v>0</v>
      </c>
      <c r="ER46" s="32">
        <f t="shared" ca="1" si="103"/>
        <v>0</v>
      </c>
    </row>
    <row r="47" spans="1:148">
      <c r="A47" t="s">
        <v>424</v>
      </c>
      <c r="B47" s="1" t="s">
        <v>58</v>
      </c>
      <c r="C47" t="str">
        <f t="shared" ca="1" si="215"/>
        <v>DOWGEN15M</v>
      </c>
      <c r="D47" t="str">
        <f t="shared" ca="1" si="216"/>
        <v>Dow Hydrocarbon Industrial Complex</v>
      </c>
      <c r="E47" s="51">
        <v>0</v>
      </c>
      <c r="F47" s="51">
        <v>0</v>
      </c>
      <c r="G47" s="51">
        <v>0</v>
      </c>
      <c r="H47" s="51">
        <v>3.2711000000000001</v>
      </c>
      <c r="I47" s="51">
        <v>0</v>
      </c>
      <c r="J47" s="51">
        <v>33.036000000000001</v>
      </c>
      <c r="K47" s="51">
        <v>340.9837</v>
      </c>
      <c r="L47" s="51">
        <v>927.70259999999996</v>
      </c>
      <c r="M47" s="51">
        <v>726.45249999999999</v>
      </c>
      <c r="N47" s="51">
        <v>24489.118999999999</v>
      </c>
      <c r="O47" s="51">
        <v>60731.753199999999</v>
      </c>
      <c r="P47" s="51">
        <v>27848.110499999999</v>
      </c>
      <c r="Q47" s="32">
        <v>0</v>
      </c>
      <c r="R47" s="32">
        <v>0</v>
      </c>
      <c r="S47" s="32">
        <v>0</v>
      </c>
      <c r="T47" s="32">
        <v>114.93</v>
      </c>
      <c r="U47" s="32">
        <v>0</v>
      </c>
      <c r="V47" s="32">
        <v>6462.14</v>
      </c>
      <c r="W47" s="32">
        <v>169819.22</v>
      </c>
      <c r="X47" s="32">
        <v>62787.44</v>
      </c>
      <c r="Y47" s="32">
        <v>93263.79</v>
      </c>
      <c r="Z47" s="32">
        <v>4343008.46</v>
      </c>
      <c r="AA47" s="32">
        <v>8027610.8399999999</v>
      </c>
      <c r="AB47" s="32">
        <v>2490827.2999999998</v>
      </c>
      <c r="AC47" s="2">
        <v>4.8600000000000003</v>
      </c>
      <c r="AD47" s="2">
        <v>4.8600000000000003</v>
      </c>
      <c r="AE47" s="2">
        <v>4.8600000000000003</v>
      </c>
      <c r="AF47" s="2">
        <v>4.8600000000000003</v>
      </c>
      <c r="AG47" s="2">
        <v>4.8600000000000003</v>
      </c>
      <c r="AH47" s="2">
        <v>4.8600000000000003</v>
      </c>
      <c r="AI47" s="2">
        <v>4.8600000000000003</v>
      </c>
      <c r="AJ47" s="2">
        <v>4.8600000000000003</v>
      </c>
      <c r="AK47" s="2">
        <v>4.8600000000000003</v>
      </c>
      <c r="AL47" s="2">
        <v>4.8600000000000003</v>
      </c>
      <c r="AM47" s="2">
        <v>4.8600000000000003</v>
      </c>
      <c r="AN47" s="2">
        <v>4.8600000000000003</v>
      </c>
      <c r="AO47" s="33">
        <v>0</v>
      </c>
      <c r="AP47" s="33">
        <v>0</v>
      </c>
      <c r="AQ47" s="33">
        <v>0</v>
      </c>
      <c r="AR47" s="33">
        <v>5.59</v>
      </c>
      <c r="AS47" s="33">
        <v>0</v>
      </c>
      <c r="AT47" s="33">
        <v>314.06</v>
      </c>
      <c r="AU47" s="33">
        <v>8253.2099999999991</v>
      </c>
      <c r="AV47" s="33">
        <v>3051.47</v>
      </c>
      <c r="AW47" s="33">
        <v>4532.62</v>
      </c>
      <c r="AX47" s="33">
        <v>211070.21</v>
      </c>
      <c r="AY47" s="33">
        <v>390141.89</v>
      </c>
      <c r="AZ47" s="33">
        <v>121054.21</v>
      </c>
      <c r="BA47" s="31">
        <f t="shared" si="44"/>
        <v>0</v>
      </c>
      <c r="BB47" s="31">
        <f t="shared" si="45"/>
        <v>0</v>
      </c>
      <c r="BC47" s="31">
        <f t="shared" si="46"/>
        <v>0</v>
      </c>
      <c r="BD47" s="31">
        <f t="shared" si="47"/>
        <v>-0.08</v>
      </c>
      <c r="BE47" s="31">
        <f t="shared" si="48"/>
        <v>0</v>
      </c>
      <c r="BF47" s="31">
        <f t="shared" si="49"/>
        <v>-4.5199999999999996</v>
      </c>
      <c r="BG47" s="31">
        <f t="shared" si="50"/>
        <v>-1324.59</v>
      </c>
      <c r="BH47" s="31">
        <f t="shared" si="51"/>
        <v>-489.74</v>
      </c>
      <c r="BI47" s="31">
        <f t="shared" si="52"/>
        <v>-727.46</v>
      </c>
      <c r="BJ47" s="31">
        <f t="shared" si="53"/>
        <v>-26926.65</v>
      </c>
      <c r="BK47" s="31">
        <f t="shared" si="54"/>
        <v>-49771.19</v>
      </c>
      <c r="BL47" s="31">
        <f t="shared" si="55"/>
        <v>-15443.13</v>
      </c>
      <c r="BM47" s="6">
        <f t="shared" ca="1" si="214"/>
        <v>4.82E-2</v>
      </c>
      <c r="BN47" s="6">
        <f t="shared" ca="1" si="214"/>
        <v>4.82E-2</v>
      </c>
      <c r="BO47" s="6">
        <f t="shared" ca="1" si="214"/>
        <v>4.82E-2</v>
      </c>
      <c r="BP47" s="6">
        <f t="shared" ca="1" si="214"/>
        <v>4.82E-2</v>
      </c>
      <c r="BQ47" s="6">
        <f t="shared" ca="1" si="214"/>
        <v>4.82E-2</v>
      </c>
      <c r="BR47" s="6">
        <f t="shared" ca="1" si="214"/>
        <v>4.82E-2</v>
      </c>
      <c r="BS47" s="6">
        <f t="shared" ca="1" si="214"/>
        <v>4.82E-2</v>
      </c>
      <c r="BT47" s="6">
        <f t="shared" ca="1" si="214"/>
        <v>4.82E-2</v>
      </c>
      <c r="BU47" s="6">
        <f t="shared" ca="1" si="214"/>
        <v>4.82E-2</v>
      </c>
      <c r="BV47" s="6">
        <f t="shared" ca="1" si="214"/>
        <v>4.82E-2</v>
      </c>
      <c r="BW47" s="6">
        <f t="shared" ca="1" si="214"/>
        <v>4.82E-2</v>
      </c>
      <c r="BX47" s="6">
        <f t="shared" ca="1" si="214"/>
        <v>4.82E-2</v>
      </c>
      <c r="BY47" s="31">
        <f t="shared" ca="1" si="202"/>
        <v>0</v>
      </c>
      <c r="BZ47" s="31">
        <f t="shared" ca="1" si="203"/>
        <v>0</v>
      </c>
      <c r="CA47" s="31">
        <f t="shared" ca="1" si="204"/>
        <v>0</v>
      </c>
      <c r="CB47" s="31">
        <f t="shared" ca="1" si="205"/>
        <v>5.54</v>
      </c>
      <c r="CC47" s="31">
        <f t="shared" ca="1" si="206"/>
        <v>0</v>
      </c>
      <c r="CD47" s="31">
        <f t="shared" ca="1" si="207"/>
        <v>311.48</v>
      </c>
      <c r="CE47" s="31">
        <f t="shared" ca="1" si="208"/>
        <v>8185.29</v>
      </c>
      <c r="CF47" s="31">
        <f t="shared" ca="1" si="209"/>
        <v>3026.35</v>
      </c>
      <c r="CG47" s="31">
        <f t="shared" ca="1" si="210"/>
        <v>4495.3100000000004</v>
      </c>
      <c r="CH47" s="31">
        <f t="shared" ca="1" si="211"/>
        <v>209333.01</v>
      </c>
      <c r="CI47" s="31">
        <f t="shared" ca="1" si="212"/>
        <v>386930.84</v>
      </c>
      <c r="CJ47" s="31">
        <f t="shared" ca="1" si="213"/>
        <v>120057.88</v>
      </c>
      <c r="CK47" s="32">
        <f t="shared" ca="1" si="56"/>
        <v>0</v>
      </c>
      <c r="CL47" s="32">
        <f t="shared" ca="1" si="57"/>
        <v>0</v>
      </c>
      <c r="CM47" s="32">
        <f t="shared" ca="1" si="58"/>
        <v>0</v>
      </c>
      <c r="CN47" s="32">
        <f t="shared" ca="1" si="59"/>
        <v>0.34</v>
      </c>
      <c r="CO47" s="32">
        <f t="shared" ca="1" si="60"/>
        <v>0</v>
      </c>
      <c r="CP47" s="32">
        <f t="shared" ca="1" si="61"/>
        <v>19.39</v>
      </c>
      <c r="CQ47" s="32">
        <f t="shared" ca="1" si="62"/>
        <v>509.46</v>
      </c>
      <c r="CR47" s="32">
        <f t="shared" ca="1" si="63"/>
        <v>188.36</v>
      </c>
      <c r="CS47" s="32">
        <f t="shared" ca="1" si="64"/>
        <v>279.79000000000002</v>
      </c>
      <c r="CT47" s="32">
        <f t="shared" ca="1" si="65"/>
        <v>13029.03</v>
      </c>
      <c r="CU47" s="32">
        <f t="shared" ca="1" si="66"/>
        <v>24082.83</v>
      </c>
      <c r="CV47" s="32">
        <f t="shared" ca="1" si="67"/>
        <v>7472.48</v>
      </c>
      <c r="CW47" s="31">
        <f t="shared" ca="1" si="190"/>
        <v>0</v>
      </c>
      <c r="CX47" s="31">
        <f t="shared" ca="1" si="191"/>
        <v>0</v>
      </c>
      <c r="CY47" s="31">
        <f t="shared" ca="1" si="192"/>
        <v>0</v>
      </c>
      <c r="CZ47" s="31">
        <f t="shared" ca="1" si="193"/>
        <v>0.37000000000000005</v>
      </c>
      <c r="DA47" s="31">
        <f t="shared" ca="1" si="194"/>
        <v>0</v>
      </c>
      <c r="DB47" s="31">
        <f t="shared" ca="1" si="195"/>
        <v>21.330000000000002</v>
      </c>
      <c r="DC47" s="31">
        <f t="shared" ca="1" si="196"/>
        <v>1766.1300000000008</v>
      </c>
      <c r="DD47" s="31">
        <f t="shared" ca="1" si="197"/>
        <v>652.98000000000025</v>
      </c>
      <c r="DE47" s="31">
        <f t="shared" ca="1" si="198"/>
        <v>969.94000000000051</v>
      </c>
      <c r="DF47" s="31">
        <f t="shared" ca="1" si="199"/>
        <v>38218.480000000018</v>
      </c>
      <c r="DG47" s="31">
        <f t="shared" ca="1" si="200"/>
        <v>70642.97000000003</v>
      </c>
      <c r="DH47" s="31">
        <f t="shared" ca="1" si="201"/>
        <v>21919.279999999992</v>
      </c>
      <c r="DI47" s="32">
        <f t="shared" ca="1" si="68"/>
        <v>0</v>
      </c>
      <c r="DJ47" s="32">
        <f t="shared" ca="1" si="69"/>
        <v>0</v>
      </c>
      <c r="DK47" s="32">
        <f t="shared" ca="1" si="70"/>
        <v>0</v>
      </c>
      <c r="DL47" s="32">
        <f t="shared" ca="1" si="71"/>
        <v>0.02</v>
      </c>
      <c r="DM47" s="32">
        <f t="shared" ca="1" si="72"/>
        <v>0</v>
      </c>
      <c r="DN47" s="32">
        <f t="shared" ca="1" si="73"/>
        <v>1.07</v>
      </c>
      <c r="DO47" s="32">
        <f t="shared" ca="1" si="74"/>
        <v>88.31</v>
      </c>
      <c r="DP47" s="32">
        <f t="shared" ca="1" si="75"/>
        <v>32.65</v>
      </c>
      <c r="DQ47" s="32">
        <f t="shared" ca="1" si="76"/>
        <v>48.5</v>
      </c>
      <c r="DR47" s="32">
        <f t="shared" ca="1" si="77"/>
        <v>1910.92</v>
      </c>
      <c r="DS47" s="32">
        <f t="shared" ca="1" si="78"/>
        <v>3532.15</v>
      </c>
      <c r="DT47" s="32">
        <f t="shared" ca="1" si="79"/>
        <v>1095.96</v>
      </c>
      <c r="DU47" s="31">
        <f t="shared" ca="1" si="80"/>
        <v>0</v>
      </c>
      <c r="DV47" s="31">
        <f t="shared" ca="1" si="81"/>
        <v>0</v>
      </c>
      <c r="DW47" s="31">
        <f t="shared" ca="1" si="82"/>
        <v>0</v>
      </c>
      <c r="DX47" s="31">
        <f t="shared" ca="1" si="83"/>
        <v>0.18</v>
      </c>
      <c r="DY47" s="31">
        <f t="shared" ca="1" si="84"/>
        <v>0</v>
      </c>
      <c r="DZ47" s="31">
        <f t="shared" ca="1" si="85"/>
        <v>9.93</v>
      </c>
      <c r="EA47" s="31">
        <f t="shared" ca="1" si="86"/>
        <v>813.32</v>
      </c>
      <c r="EB47" s="31">
        <f t="shared" ca="1" si="87"/>
        <v>297.37</v>
      </c>
      <c r="EC47" s="31">
        <f t="shared" ca="1" si="88"/>
        <v>436.78</v>
      </c>
      <c r="ED47" s="31">
        <f t="shared" ca="1" si="89"/>
        <v>17021.89</v>
      </c>
      <c r="EE47" s="31">
        <f t="shared" ca="1" si="90"/>
        <v>31103.24</v>
      </c>
      <c r="EF47" s="31">
        <f t="shared" ca="1" si="91"/>
        <v>9542.7000000000007</v>
      </c>
      <c r="EG47" s="32">
        <f t="shared" ca="1" si="92"/>
        <v>0</v>
      </c>
      <c r="EH47" s="32">
        <f t="shared" ca="1" si="93"/>
        <v>0</v>
      </c>
      <c r="EI47" s="32">
        <f t="shared" ca="1" si="94"/>
        <v>0</v>
      </c>
      <c r="EJ47" s="32">
        <f t="shared" ca="1" si="95"/>
        <v>0.57000000000000006</v>
      </c>
      <c r="EK47" s="32">
        <f t="shared" ca="1" si="96"/>
        <v>0</v>
      </c>
      <c r="EL47" s="32">
        <f t="shared" ca="1" si="97"/>
        <v>32.33</v>
      </c>
      <c r="EM47" s="32">
        <f t="shared" ca="1" si="98"/>
        <v>2667.7600000000007</v>
      </c>
      <c r="EN47" s="32">
        <f t="shared" ca="1" si="99"/>
        <v>983.00000000000023</v>
      </c>
      <c r="EO47" s="32">
        <f t="shared" ca="1" si="100"/>
        <v>1455.2200000000005</v>
      </c>
      <c r="EP47" s="32">
        <f t="shared" ca="1" si="101"/>
        <v>57151.290000000015</v>
      </c>
      <c r="EQ47" s="32">
        <f t="shared" ca="1" si="102"/>
        <v>105278.36000000003</v>
      </c>
      <c r="ER47" s="32">
        <f t="shared" ca="1" si="103"/>
        <v>32557.939999999991</v>
      </c>
    </row>
    <row r="48" spans="1:148">
      <c r="A48" t="s">
        <v>416</v>
      </c>
      <c r="B48" s="1" t="s">
        <v>516</v>
      </c>
      <c r="C48" t="str">
        <f t="shared" ca="1" si="215"/>
        <v>DOWLOD15M</v>
      </c>
      <c r="D48" t="str">
        <f t="shared" ca="1" si="216"/>
        <v>FortisAlberta DOS - DOW Fort Saskatchewan (166S)</v>
      </c>
      <c r="E48" s="51">
        <v>62364.278899999998</v>
      </c>
      <c r="F48" s="51">
        <v>59550.340799999998</v>
      </c>
      <c r="G48" s="51">
        <v>63242.413499999995</v>
      </c>
      <c r="H48" s="51">
        <v>50990.255600000004</v>
      </c>
      <c r="I48" s="51">
        <v>55774.462899999999</v>
      </c>
      <c r="J48" s="51">
        <v>38605.199500000002</v>
      </c>
      <c r="K48" s="51">
        <v>21812.389200000001</v>
      </c>
      <c r="L48" s="51">
        <v>17636.258600000001</v>
      </c>
      <c r="M48" s="51">
        <v>5236.9218000000001</v>
      </c>
      <c r="N48" s="51">
        <v>3456.9906000000001</v>
      </c>
      <c r="O48" s="51">
        <v>0</v>
      </c>
      <c r="P48" s="51">
        <v>0</v>
      </c>
      <c r="Q48" s="32">
        <v>4131743.89</v>
      </c>
      <c r="R48" s="32">
        <v>3078649.56</v>
      </c>
      <c r="S48" s="32">
        <v>2738323.77</v>
      </c>
      <c r="T48" s="32">
        <v>1988900.9699999997</v>
      </c>
      <c r="U48" s="32">
        <v>2530994.63</v>
      </c>
      <c r="V48" s="32">
        <v>1378104.66</v>
      </c>
      <c r="W48" s="32">
        <v>833094.76</v>
      </c>
      <c r="X48" s="32">
        <v>890869.72</v>
      </c>
      <c r="Y48" s="32">
        <v>190631.67</v>
      </c>
      <c r="Z48" s="32">
        <v>357297.78</v>
      </c>
      <c r="AA48" s="32">
        <v>0</v>
      </c>
      <c r="AB48" s="32">
        <v>0</v>
      </c>
      <c r="AC48" s="2">
        <v>-3.78</v>
      </c>
      <c r="AD48" s="2">
        <v>-3.78</v>
      </c>
      <c r="AE48" s="2">
        <v>-3.7800000000000002</v>
      </c>
      <c r="AF48" s="2">
        <v>-3.78</v>
      </c>
      <c r="AG48" s="2">
        <v>-3.78</v>
      </c>
      <c r="AH48" s="2">
        <v>-3.78</v>
      </c>
      <c r="AI48" s="2">
        <v>-3.78</v>
      </c>
      <c r="AJ48" s="2">
        <v>-3.78</v>
      </c>
      <c r="AK48" s="2">
        <v>-3.78</v>
      </c>
      <c r="AL48" s="2">
        <v>-3.78</v>
      </c>
      <c r="AM48" s="2">
        <v>-3.78</v>
      </c>
      <c r="AN48" s="2">
        <v>-3.78</v>
      </c>
      <c r="AO48" s="33">
        <v>-156179.92000000001</v>
      </c>
      <c r="AP48" s="33">
        <v>-116372.96</v>
      </c>
      <c r="AQ48" s="33">
        <v>-103508.64000000001</v>
      </c>
      <c r="AR48" s="33">
        <v>-75180.460000000006</v>
      </c>
      <c r="AS48" s="33">
        <v>-95671.59</v>
      </c>
      <c r="AT48" s="33">
        <v>-52092.36</v>
      </c>
      <c r="AU48" s="33">
        <v>-31490.99</v>
      </c>
      <c r="AV48" s="33">
        <v>-33674.870000000003</v>
      </c>
      <c r="AW48" s="33">
        <v>-7205.87</v>
      </c>
      <c r="AX48" s="33">
        <v>-13505.86</v>
      </c>
      <c r="AY48" s="33">
        <v>0</v>
      </c>
      <c r="AZ48" s="33">
        <v>0</v>
      </c>
      <c r="BA48" s="31">
        <f t="shared" si="44"/>
        <v>0</v>
      </c>
      <c r="BB48" s="31">
        <f t="shared" si="45"/>
        <v>0</v>
      </c>
      <c r="BC48" s="31">
        <f t="shared" si="46"/>
        <v>0</v>
      </c>
      <c r="BD48" s="31">
        <f t="shared" si="47"/>
        <v>-1392.23</v>
      </c>
      <c r="BE48" s="31">
        <f t="shared" si="48"/>
        <v>-1771.7</v>
      </c>
      <c r="BF48" s="31">
        <f t="shared" si="49"/>
        <v>-964.67</v>
      </c>
      <c r="BG48" s="31">
        <f t="shared" si="50"/>
        <v>-6498.14</v>
      </c>
      <c r="BH48" s="31">
        <f t="shared" si="51"/>
        <v>-6948.78</v>
      </c>
      <c r="BI48" s="31">
        <f t="shared" si="52"/>
        <v>-1486.93</v>
      </c>
      <c r="BJ48" s="31">
        <f t="shared" si="53"/>
        <v>-2215.25</v>
      </c>
      <c r="BK48" s="31">
        <f t="shared" si="54"/>
        <v>0</v>
      </c>
      <c r="BL48" s="31">
        <f t="shared" si="55"/>
        <v>0</v>
      </c>
      <c r="BM48" s="6">
        <f t="shared" ca="1" si="214"/>
        <v>4.3E-3</v>
      </c>
      <c r="BN48" s="6">
        <f t="shared" ca="1" si="214"/>
        <v>4.3E-3</v>
      </c>
      <c r="BO48" s="6">
        <f t="shared" ca="1" si="214"/>
        <v>4.3E-3</v>
      </c>
      <c r="BP48" s="6">
        <f t="shared" ca="1" si="214"/>
        <v>4.3E-3</v>
      </c>
      <c r="BQ48" s="6">
        <f t="shared" ca="1" si="214"/>
        <v>4.3E-3</v>
      </c>
      <c r="BR48" s="6">
        <f t="shared" ca="1" si="214"/>
        <v>4.3E-3</v>
      </c>
      <c r="BS48" s="6">
        <f t="shared" ca="1" si="214"/>
        <v>4.3E-3</v>
      </c>
      <c r="BT48" s="6">
        <f t="shared" ca="1" si="214"/>
        <v>4.3E-3</v>
      </c>
      <c r="BU48" s="6">
        <f t="shared" ca="1" si="214"/>
        <v>4.3E-3</v>
      </c>
      <c r="BV48" s="6">
        <f t="shared" ca="1" si="214"/>
        <v>4.3E-3</v>
      </c>
      <c r="BW48" s="6">
        <f t="shared" ca="1" si="214"/>
        <v>4.3E-3</v>
      </c>
      <c r="BX48" s="6">
        <f t="shared" ca="1" si="214"/>
        <v>4.3E-3</v>
      </c>
      <c r="BY48" s="31">
        <f t="shared" ca="1" si="202"/>
        <v>-118720.58000000002</v>
      </c>
      <c r="BZ48" s="31">
        <f t="shared" ca="1" si="203"/>
        <v>-75683.750000000015</v>
      </c>
      <c r="CA48" s="31">
        <f t="shared" ca="1" si="204"/>
        <v>-76148.920000000013</v>
      </c>
      <c r="CB48" s="31">
        <f t="shared" ca="1" si="205"/>
        <v>-50425.52</v>
      </c>
      <c r="CC48" s="31">
        <f t="shared" ca="1" si="206"/>
        <v>-95671.59</v>
      </c>
      <c r="CD48" s="31">
        <f t="shared" ca="1" si="207"/>
        <v>-52092.36</v>
      </c>
      <c r="CE48" s="31">
        <f t="shared" ca="1" si="208"/>
        <v>-31490.99</v>
      </c>
      <c r="CF48" s="31">
        <f t="shared" ca="1" si="209"/>
        <v>-33674.870000000003</v>
      </c>
      <c r="CG48" s="31">
        <f t="shared" ca="1" si="210"/>
        <v>-7205.87</v>
      </c>
      <c r="CH48" s="31">
        <f t="shared" ca="1" si="211"/>
        <v>-13505.86</v>
      </c>
      <c r="CI48" s="31">
        <f t="shared" ca="1" si="212"/>
        <v>0</v>
      </c>
      <c r="CJ48" s="31">
        <f t="shared" ca="1" si="213"/>
        <v>0</v>
      </c>
      <c r="CK48" s="32">
        <f t="shared" ca="1" si="56"/>
        <v>12395.23</v>
      </c>
      <c r="CL48" s="32">
        <f t="shared" ca="1" si="57"/>
        <v>9235.9500000000007</v>
      </c>
      <c r="CM48" s="32">
        <f t="shared" ca="1" si="58"/>
        <v>8214.9699999999993</v>
      </c>
      <c r="CN48" s="32">
        <f t="shared" ca="1" si="59"/>
        <v>5966.7</v>
      </c>
      <c r="CO48" s="32">
        <f t="shared" ca="1" si="60"/>
        <v>7592.98</v>
      </c>
      <c r="CP48" s="32">
        <f t="shared" ca="1" si="61"/>
        <v>4134.3100000000004</v>
      </c>
      <c r="CQ48" s="32">
        <f t="shared" ca="1" si="62"/>
        <v>2499.2800000000002</v>
      </c>
      <c r="CR48" s="32">
        <f t="shared" ca="1" si="63"/>
        <v>2672.61</v>
      </c>
      <c r="CS48" s="32">
        <f t="shared" ca="1" si="64"/>
        <v>571.9</v>
      </c>
      <c r="CT48" s="32">
        <f t="shared" ca="1" si="65"/>
        <v>1071.8900000000001</v>
      </c>
      <c r="CU48" s="32">
        <f t="shared" ca="1" si="66"/>
        <v>0</v>
      </c>
      <c r="CV48" s="32">
        <f t="shared" ca="1" si="67"/>
        <v>0</v>
      </c>
      <c r="CW48" s="31">
        <f t="shared" ca="1" si="190"/>
        <v>49854.569999999992</v>
      </c>
      <c r="CX48" s="31">
        <f t="shared" ca="1" si="191"/>
        <v>49925.159999999989</v>
      </c>
      <c r="CY48" s="31">
        <f t="shared" ca="1" si="192"/>
        <v>35574.69</v>
      </c>
      <c r="CZ48" s="31">
        <f t="shared" ca="1" si="193"/>
        <v>32113.870000000006</v>
      </c>
      <c r="DA48" s="31">
        <f t="shared" ca="1" si="194"/>
        <v>9364.6799999999967</v>
      </c>
      <c r="DB48" s="31">
        <f t="shared" ca="1" si="195"/>
        <v>5098.9799999999977</v>
      </c>
      <c r="DC48" s="31">
        <f t="shared" ca="1" si="196"/>
        <v>8997.4199999999983</v>
      </c>
      <c r="DD48" s="31">
        <f t="shared" ca="1" si="197"/>
        <v>9621.39</v>
      </c>
      <c r="DE48" s="31">
        <f t="shared" ca="1" si="198"/>
        <v>2058.83</v>
      </c>
      <c r="DF48" s="31">
        <f t="shared" ca="1" si="199"/>
        <v>3287.1399999999994</v>
      </c>
      <c r="DG48" s="31">
        <f t="shared" ca="1" si="200"/>
        <v>0</v>
      </c>
      <c r="DH48" s="31">
        <f t="shared" ca="1" si="201"/>
        <v>0</v>
      </c>
      <c r="DI48" s="32">
        <f t="shared" ca="1" si="68"/>
        <v>2492.73</v>
      </c>
      <c r="DJ48" s="32">
        <f t="shared" ca="1" si="69"/>
        <v>2496.2600000000002</v>
      </c>
      <c r="DK48" s="32">
        <f t="shared" ca="1" si="70"/>
        <v>1778.73</v>
      </c>
      <c r="DL48" s="32">
        <f t="shared" ca="1" si="71"/>
        <v>1605.69</v>
      </c>
      <c r="DM48" s="32">
        <f t="shared" ca="1" si="72"/>
        <v>468.23</v>
      </c>
      <c r="DN48" s="32">
        <f t="shared" ca="1" si="73"/>
        <v>254.95</v>
      </c>
      <c r="DO48" s="32">
        <f t="shared" ca="1" si="74"/>
        <v>449.87</v>
      </c>
      <c r="DP48" s="32">
        <f t="shared" ca="1" si="75"/>
        <v>481.07</v>
      </c>
      <c r="DQ48" s="32">
        <f t="shared" ca="1" si="76"/>
        <v>102.94</v>
      </c>
      <c r="DR48" s="32">
        <f t="shared" ca="1" si="77"/>
        <v>164.36</v>
      </c>
      <c r="DS48" s="32">
        <f t="shared" ca="1" si="78"/>
        <v>0</v>
      </c>
      <c r="DT48" s="32">
        <f t="shared" ca="1" si="79"/>
        <v>0</v>
      </c>
      <c r="DU48" s="31">
        <f t="shared" ca="1" si="80"/>
        <v>24349.87</v>
      </c>
      <c r="DV48" s="31">
        <f t="shared" ca="1" si="81"/>
        <v>24161.74</v>
      </c>
      <c r="DW48" s="31">
        <f t="shared" ca="1" si="82"/>
        <v>17073.419999999998</v>
      </c>
      <c r="DX48" s="31">
        <f t="shared" ca="1" si="83"/>
        <v>15262.45</v>
      </c>
      <c r="DY48" s="31">
        <f t="shared" ca="1" si="84"/>
        <v>4406.3999999999996</v>
      </c>
      <c r="DZ48" s="31">
        <f t="shared" ca="1" si="85"/>
        <v>2373.2600000000002</v>
      </c>
      <c r="EA48" s="31">
        <f t="shared" ca="1" si="86"/>
        <v>4143.38</v>
      </c>
      <c r="EB48" s="31">
        <f t="shared" ca="1" si="87"/>
        <v>4381.6899999999996</v>
      </c>
      <c r="EC48" s="31">
        <f t="shared" ca="1" si="88"/>
        <v>927.12</v>
      </c>
      <c r="ED48" s="31">
        <f t="shared" ca="1" si="89"/>
        <v>1464.04</v>
      </c>
      <c r="EE48" s="31">
        <f t="shared" ca="1" si="90"/>
        <v>0</v>
      </c>
      <c r="EF48" s="31">
        <f t="shared" ca="1" si="91"/>
        <v>0</v>
      </c>
      <c r="EG48" s="32">
        <f t="shared" ca="1" si="92"/>
        <v>76697.17</v>
      </c>
      <c r="EH48" s="32">
        <f t="shared" ca="1" si="93"/>
        <v>76583.159999999989</v>
      </c>
      <c r="EI48" s="32">
        <f t="shared" ca="1" si="94"/>
        <v>54426.840000000004</v>
      </c>
      <c r="EJ48" s="32">
        <f t="shared" ca="1" si="95"/>
        <v>48982.010000000009</v>
      </c>
      <c r="EK48" s="32">
        <f t="shared" ca="1" si="96"/>
        <v>14239.309999999996</v>
      </c>
      <c r="EL48" s="32">
        <f t="shared" ca="1" si="97"/>
        <v>7727.1899999999978</v>
      </c>
      <c r="EM48" s="32">
        <f t="shared" ca="1" si="98"/>
        <v>13590.669999999998</v>
      </c>
      <c r="EN48" s="32">
        <f t="shared" ca="1" si="99"/>
        <v>14484.149999999998</v>
      </c>
      <c r="EO48" s="32">
        <f t="shared" ca="1" si="100"/>
        <v>3088.89</v>
      </c>
      <c r="EP48" s="32">
        <f t="shared" ca="1" si="101"/>
        <v>4915.5399999999991</v>
      </c>
      <c r="EQ48" s="32">
        <f t="shared" ca="1" si="102"/>
        <v>0</v>
      </c>
      <c r="ER48" s="32">
        <f t="shared" ca="1" si="103"/>
        <v>0</v>
      </c>
    </row>
    <row r="49" spans="1:148">
      <c r="A49" t="s">
        <v>478</v>
      </c>
      <c r="B49" s="1" t="s">
        <v>32</v>
      </c>
      <c r="C49" t="str">
        <f t="shared" ca="1" si="215"/>
        <v>DRW1</v>
      </c>
      <c r="D49" t="str">
        <f t="shared" ca="1" si="216"/>
        <v>Drywood #1</v>
      </c>
      <c r="E49" s="51">
        <v>0</v>
      </c>
      <c r="F49" s="51">
        <v>0</v>
      </c>
      <c r="G49" s="51">
        <v>0</v>
      </c>
      <c r="H49" s="51">
        <v>0</v>
      </c>
      <c r="I49" s="51">
        <v>0</v>
      </c>
      <c r="Q49" s="32">
        <v>0</v>
      </c>
      <c r="R49" s="32">
        <v>0</v>
      </c>
      <c r="S49" s="32">
        <v>0</v>
      </c>
      <c r="T49" s="32">
        <v>0</v>
      </c>
      <c r="U49" s="32">
        <v>0</v>
      </c>
      <c r="V49" s="32"/>
      <c r="W49" s="32"/>
      <c r="X49" s="32"/>
      <c r="Y49" s="32"/>
      <c r="Z49" s="32"/>
      <c r="AA49" s="32"/>
      <c r="AB49" s="32"/>
      <c r="AC49" s="2">
        <v>1.38</v>
      </c>
      <c r="AD49" s="2">
        <v>1.38</v>
      </c>
      <c r="AE49" s="2">
        <v>1.38</v>
      </c>
      <c r="AF49" s="2">
        <v>1.38</v>
      </c>
      <c r="AG49" s="2">
        <v>1.38</v>
      </c>
      <c r="AO49" s="33">
        <v>0</v>
      </c>
      <c r="AP49" s="33">
        <v>0</v>
      </c>
      <c r="AQ49" s="33">
        <v>0</v>
      </c>
      <c r="AR49" s="33">
        <v>0</v>
      </c>
      <c r="AS49" s="33">
        <v>0</v>
      </c>
      <c r="AT49" s="33"/>
      <c r="AU49" s="33"/>
      <c r="AV49" s="33"/>
      <c r="AW49" s="33"/>
      <c r="AX49" s="33"/>
      <c r="AY49" s="33"/>
      <c r="AZ49" s="33"/>
      <c r="BA49" s="31">
        <f t="shared" si="44"/>
        <v>0</v>
      </c>
      <c r="BB49" s="31">
        <f t="shared" si="45"/>
        <v>0</v>
      </c>
      <c r="BC49" s="31">
        <f t="shared" si="46"/>
        <v>0</v>
      </c>
      <c r="BD49" s="31">
        <f t="shared" si="47"/>
        <v>0</v>
      </c>
      <c r="BE49" s="31">
        <f t="shared" si="48"/>
        <v>0</v>
      </c>
      <c r="BF49" s="31">
        <f t="shared" si="49"/>
        <v>0</v>
      </c>
      <c r="BG49" s="31">
        <f t="shared" si="50"/>
        <v>0</v>
      </c>
      <c r="BH49" s="31">
        <f t="shared" si="51"/>
        <v>0</v>
      </c>
      <c r="BI49" s="31">
        <f t="shared" si="52"/>
        <v>0</v>
      </c>
      <c r="BJ49" s="31">
        <f t="shared" si="53"/>
        <v>0</v>
      </c>
      <c r="BK49" s="31">
        <f t="shared" si="54"/>
        <v>0</v>
      </c>
      <c r="BL49" s="31">
        <f t="shared" si="55"/>
        <v>0</v>
      </c>
      <c r="BM49" s="6">
        <f t="shared" ca="1" si="214"/>
        <v>-1.7899999999999999E-2</v>
      </c>
      <c r="BN49" s="6">
        <f t="shared" ca="1" si="214"/>
        <v>-1.7899999999999999E-2</v>
      </c>
      <c r="BO49" s="6">
        <f t="shared" ca="1" si="214"/>
        <v>-1.7899999999999999E-2</v>
      </c>
      <c r="BP49" s="6">
        <f t="shared" ca="1" si="214"/>
        <v>-1.7899999999999999E-2</v>
      </c>
      <c r="BQ49" s="6">
        <f t="shared" ca="1" si="214"/>
        <v>-1.7899999999999999E-2</v>
      </c>
      <c r="BR49" s="6">
        <f t="shared" ca="1" si="214"/>
        <v>-1.7899999999999999E-2</v>
      </c>
      <c r="BS49" s="6">
        <f t="shared" ca="1" si="214"/>
        <v>-1.7899999999999999E-2</v>
      </c>
      <c r="BT49" s="6">
        <f t="shared" ca="1" si="214"/>
        <v>-1.7899999999999999E-2</v>
      </c>
      <c r="BU49" s="6">
        <f t="shared" ca="1" si="214"/>
        <v>-1.7899999999999999E-2</v>
      </c>
      <c r="BV49" s="6">
        <f t="shared" ca="1" si="214"/>
        <v>-1.7899999999999999E-2</v>
      </c>
      <c r="BW49" s="6">
        <f t="shared" ca="1" si="214"/>
        <v>-1.7899999999999999E-2</v>
      </c>
      <c r="BX49" s="6">
        <f t="shared" ca="1" si="214"/>
        <v>-1.7899999999999999E-2</v>
      </c>
      <c r="BY49" s="31">
        <f t="shared" ca="1" si="202"/>
        <v>0</v>
      </c>
      <c r="BZ49" s="31">
        <f t="shared" ca="1" si="203"/>
        <v>0</v>
      </c>
      <c r="CA49" s="31">
        <f t="shared" ca="1" si="204"/>
        <v>0</v>
      </c>
      <c r="CB49" s="31">
        <f t="shared" ca="1" si="205"/>
        <v>0</v>
      </c>
      <c r="CC49" s="31">
        <f t="shared" ca="1" si="206"/>
        <v>0</v>
      </c>
      <c r="CD49" s="31">
        <f t="shared" ca="1" si="207"/>
        <v>0</v>
      </c>
      <c r="CE49" s="31">
        <f t="shared" ca="1" si="208"/>
        <v>0</v>
      </c>
      <c r="CF49" s="31">
        <f t="shared" ca="1" si="209"/>
        <v>0</v>
      </c>
      <c r="CG49" s="31">
        <f t="shared" ca="1" si="210"/>
        <v>0</v>
      </c>
      <c r="CH49" s="31">
        <f t="shared" ca="1" si="211"/>
        <v>0</v>
      </c>
      <c r="CI49" s="31">
        <f t="shared" ca="1" si="212"/>
        <v>0</v>
      </c>
      <c r="CJ49" s="31">
        <f t="shared" ca="1" si="213"/>
        <v>0</v>
      </c>
      <c r="CK49" s="32">
        <f t="shared" ca="1" si="56"/>
        <v>0</v>
      </c>
      <c r="CL49" s="32">
        <f t="shared" ca="1" si="57"/>
        <v>0</v>
      </c>
      <c r="CM49" s="32">
        <f t="shared" ca="1" si="58"/>
        <v>0</v>
      </c>
      <c r="CN49" s="32">
        <f t="shared" ca="1" si="59"/>
        <v>0</v>
      </c>
      <c r="CO49" s="32">
        <f t="shared" ca="1" si="60"/>
        <v>0</v>
      </c>
      <c r="CP49" s="32">
        <f t="shared" ca="1" si="61"/>
        <v>0</v>
      </c>
      <c r="CQ49" s="32">
        <f t="shared" ca="1" si="62"/>
        <v>0</v>
      </c>
      <c r="CR49" s="32">
        <f t="shared" ca="1" si="63"/>
        <v>0</v>
      </c>
      <c r="CS49" s="32">
        <f t="shared" ca="1" si="64"/>
        <v>0</v>
      </c>
      <c r="CT49" s="32">
        <f t="shared" ca="1" si="65"/>
        <v>0</v>
      </c>
      <c r="CU49" s="32">
        <f t="shared" ca="1" si="66"/>
        <v>0</v>
      </c>
      <c r="CV49" s="32">
        <f t="shared" ca="1" si="67"/>
        <v>0</v>
      </c>
      <c r="CW49" s="31">
        <f t="shared" ca="1" si="190"/>
        <v>0</v>
      </c>
      <c r="CX49" s="31">
        <f t="shared" ca="1" si="191"/>
        <v>0</v>
      </c>
      <c r="CY49" s="31">
        <f t="shared" ca="1" si="192"/>
        <v>0</v>
      </c>
      <c r="CZ49" s="31">
        <f t="shared" ca="1" si="193"/>
        <v>0</v>
      </c>
      <c r="DA49" s="31">
        <f t="shared" ca="1" si="194"/>
        <v>0</v>
      </c>
      <c r="DB49" s="31">
        <f t="shared" ca="1" si="195"/>
        <v>0</v>
      </c>
      <c r="DC49" s="31">
        <f t="shared" ca="1" si="196"/>
        <v>0</v>
      </c>
      <c r="DD49" s="31">
        <f t="shared" ca="1" si="197"/>
        <v>0</v>
      </c>
      <c r="DE49" s="31">
        <f t="shared" ca="1" si="198"/>
        <v>0</v>
      </c>
      <c r="DF49" s="31">
        <f t="shared" ca="1" si="199"/>
        <v>0</v>
      </c>
      <c r="DG49" s="31">
        <f t="shared" ca="1" si="200"/>
        <v>0</v>
      </c>
      <c r="DH49" s="31">
        <f t="shared" ca="1" si="201"/>
        <v>0</v>
      </c>
      <c r="DI49" s="32">
        <f t="shared" ca="1" si="68"/>
        <v>0</v>
      </c>
      <c r="DJ49" s="32">
        <f t="shared" ca="1" si="69"/>
        <v>0</v>
      </c>
      <c r="DK49" s="32">
        <f t="shared" ca="1" si="70"/>
        <v>0</v>
      </c>
      <c r="DL49" s="32">
        <f t="shared" ca="1" si="71"/>
        <v>0</v>
      </c>
      <c r="DM49" s="32">
        <f t="shared" ca="1" si="72"/>
        <v>0</v>
      </c>
      <c r="DN49" s="32">
        <f t="shared" ca="1" si="73"/>
        <v>0</v>
      </c>
      <c r="DO49" s="32">
        <f t="shared" ca="1" si="74"/>
        <v>0</v>
      </c>
      <c r="DP49" s="32">
        <f t="shared" ca="1" si="75"/>
        <v>0</v>
      </c>
      <c r="DQ49" s="32">
        <f t="shared" ca="1" si="76"/>
        <v>0</v>
      </c>
      <c r="DR49" s="32">
        <f t="shared" ca="1" si="77"/>
        <v>0</v>
      </c>
      <c r="DS49" s="32">
        <f t="shared" ca="1" si="78"/>
        <v>0</v>
      </c>
      <c r="DT49" s="32">
        <f t="shared" ca="1" si="79"/>
        <v>0</v>
      </c>
      <c r="DU49" s="31">
        <f t="shared" ca="1" si="80"/>
        <v>0</v>
      </c>
      <c r="DV49" s="31">
        <f t="shared" ca="1" si="81"/>
        <v>0</v>
      </c>
      <c r="DW49" s="31">
        <f t="shared" ca="1" si="82"/>
        <v>0</v>
      </c>
      <c r="DX49" s="31">
        <f t="shared" ca="1" si="83"/>
        <v>0</v>
      </c>
      <c r="DY49" s="31">
        <f t="shared" ca="1" si="84"/>
        <v>0</v>
      </c>
      <c r="DZ49" s="31">
        <f t="shared" ca="1" si="85"/>
        <v>0</v>
      </c>
      <c r="EA49" s="31">
        <f t="shared" ca="1" si="86"/>
        <v>0</v>
      </c>
      <c r="EB49" s="31">
        <f t="shared" ca="1" si="87"/>
        <v>0</v>
      </c>
      <c r="EC49" s="31">
        <f t="shared" ca="1" si="88"/>
        <v>0</v>
      </c>
      <c r="ED49" s="31">
        <f t="shared" ca="1" si="89"/>
        <v>0</v>
      </c>
      <c r="EE49" s="31">
        <f t="shared" ca="1" si="90"/>
        <v>0</v>
      </c>
      <c r="EF49" s="31">
        <f t="shared" ca="1" si="91"/>
        <v>0</v>
      </c>
      <c r="EG49" s="32">
        <f t="shared" ca="1" si="92"/>
        <v>0</v>
      </c>
      <c r="EH49" s="32">
        <f t="shared" ca="1" si="93"/>
        <v>0</v>
      </c>
      <c r="EI49" s="32">
        <f t="shared" ca="1" si="94"/>
        <v>0</v>
      </c>
      <c r="EJ49" s="32">
        <f t="shared" ca="1" si="95"/>
        <v>0</v>
      </c>
      <c r="EK49" s="32">
        <f t="shared" ca="1" si="96"/>
        <v>0</v>
      </c>
      <c r="EL49" s="32">
        <f t="shared" ca="1" si="97"/>
        <v>0</v>
      </c>
      <c r="EM49" s="32">
        <f t="shared" ca="1" si="98"/>
        <v>0</v>
      </c>
      <c r="EN49" s="32">
        <f t="shared" ca="1" si="99"/>
        <v>0</v>
      </c>
      <c r="EO49" s="32">
        <f t="shared" ca="1" si="100"/>
        <v>0</v>
      </c>
      <c r="EP49" s="32">
        <f t="shared" ca="1" si="101"/>
        <v>0</v>
      </c>
      <c r="EQ49" s="32">
        <f t="shared" ca="1" si="102"/>
        <v>0</v>
      </c>
      <c r="ER49" s="32">
        <f t="shared" ca="1" si="103"/>
        <v>0</v>
      </c>
    </row>
    <row r="50" spans="1:148">
      <c r="A50" t="s">
        <v>529</v>
      </c>
      <c r="B50" s="1" t="s">
        <v>32</v>
      </c>
      <c r="C50" t="str">
        <f t="shared" ca="1" si="215"/>
        <v>DRW1</v>
      </c>
      <c r="D50" t="str">
        <f t="shared" ca="1" si="216"/>
        <v>Drywood #1</v>
      </c>
      <c r="K50" s="51">
        <v>0</v>
      </c>
      <c r="L50" s="51">
        <v>0</v>
      </c>
      <c r="M50" s="51">
        <v>0</v>
      </c>
      <c r="N50" s="51">
        <v>0</v>
      </c>
      <c r="O50" s="51">
        <v>0</v>
      </c>
      <c r="P50" s="51">
        <v>0</v>
      </c>
      <c r="Q50" s="32"/>
      <c r="R50" s="32"/>
      <c r="S50" s="32"/>
      <c r="T50" s="32"/>
      <c r="U50" s="32"/>
      <c r="V50" s="32"/>
      <c r="W50" s="32">
        <v>0</v>
      </c>
      <c r="X50" s="32">
        <v>0</v>
      </c>
      <c r="Y50" s="32">
        <v>0</v>
      </c>
      <c r="Z50" s="32">
        <v>0</v>
      </c>
      <c r="AA50" s="32">
        <v>0</v>
      </c>
      <c r="AB50" s="32">
        <v>0</v>
      </c>
      <c r="AI50" s="2">
        <v>1.38</v>
      </c>
      <c r="AJ50" s="2">
        <v>1.38</v>
      </c>
      <c r="AK50" s="2">
        <v>1.38</v>
      </c>
      <c r="AL50" s="2">
        <v>1.38</v>
      </c>
      <c r="AM50" s="2">
        <v>1.38</v>
      </c>
      <c r="AN50" s="2">
        <v>1.38</v>
      </c>
      <c r="AO50" s="33"/>
      <c r="AP50" s="33"/>
      <c r="AQ50" s="33"/>
      <c r="AR50" s="33"/>
      <c r="AS50" s="33"/>
      <c r="AT50" s="33"/>
      <c r="AU50" s="33">
        <v>0</v>
      </c>
      <c r="AV50" s="33">
        <v>0</v>
      </c>
      <c r="AW50" s="33">
        <v>0</v>
      </c>
      <c r="AX50" s="33">
        <v>0</v>
      </c>
      <c r="AY50" s="33">
        <v>0</v>
      </c>
      <c r="AZ50" s="33">
        <v>0</v>
      </c>
      <c r="BA50" s="31">
        <f t="shared" si="44"/>
        <v>0</v>
      </c>
      <c r="BB50" s="31">
        <f t="shared" si="45"/>
        <v>0</v>
      </c>
      <c r="BC50" s="31">
        <f t="shared" si="46"/>
        <v>0</v>
      </c>
      <c r="BD50" s="31">
        <f t="shared" si="47"/>
        <v>0</v>
      </c>
      <c r="BE50" s="31">
        <f t="shared" si="48"/>
        <v>0</v>
      </c>
      <c r="BF50" s="31">
        <f t="shared" si="49"/>
        <v>0</v>
      </c>
      <c r="BG50" s="31">
        <f t="shared" si="50"/>
        <v>0</v>
      </c>
      <c r="BH50" s="31">
        <f t="shared" si="51"/>
        <v>0</v>
      </c>
      <c r="BI50" s="31">
        <f t="shared" si="52"/>
        <v>0</v>
      </c>
      <c r="BJ50" s="31">
        <f t="shared" si="53"/>
        <v>0</v>
      </c>
      <c r="BK50" s="31">
        <f t="shared" si="54"/>
        <v>0</v>
      </c>
      <c r="BL50" s="31">
        <f t="shared" si="55"/>
        <v>0</v>
      </c>
      <c r="BM50" s="6">
        <f t="shared" ca="1" si="214"/>
        <v>-1.7899999999999999E-2</v>
      </c>
      <c r="BN50" s="6">
        <f t="shared" ca="1" si="214"/>
        <v>-1.7899999999999999E-2</v>
      </c>
      <c r="BO50" s="6">
        <f t="shared" ca="1" si="214"/>
        <v>-1.7899999999999999E-2</v>
      </c>
      <c r="BP50" s="6">
        <f t="shared" ca="1" si="214"/>
        <v>-1.7899999999999999E-2</v>
      </c>
      <c r="BQ50" s="6">
        <f t="shared" ca="1" si="214"/>
        <v>-1.7899999999999999E-2</v>
      </c>
      <c r="BR50" s="6">
        <f t="shared" ca="1" si="214"/>
        <v>-1.7899999999999999E-2</v>
      </c>
      <c r="BS50" s="6">
        <f t="shared" ca="1" si="214"/>
        <v>-1.7899999999999999E-2</v>
      </c>
      <c r="BT50" s="6">
        <f t="shared" ca="1" si="214"/>
        <v>-1.7899999999999999E-2</v>
      </c>
      <c r="BU50" s="6">
        <f t="shared" ca="1" si="214"/>
        <v>-1.7899999999999999E-2</v>
      </c>
      <c r="BV50" s="6">
        <f t="shared" ca="1" si="214"/>
        <v>-1.7899999999999999E-2</v>
      </c>
      <c r="BW50" s="6">
        <f t="shared" ca="1" si="214"/>
        <v>-1.7899999999999999E-2</v>
      </c>
      <c r="BX50" s="6">
        <f t="shared" ca="1" si="214"/>
        <v>-1.7899999999999999E-2</v>
      </c>
      <c r="BY50" s="31">
        <f t="shared" ca="1" si="202"/>
        <v>0</v>
      </c>
      <c r="BZ50" s="31">
        <f t="shared" ca="1" si="203"/>
        <v>0</v>
      </c>
      <c r="CA50" s="31">
        <f t="shared" ca="1" si="204"/>
        <v>0</v>
      </c>
      <c r="CB50" s="31">
        <f t="shared" ca="1" si="205"/>
        <v>0</v>
      </c>
      <c r="CC50" s="31">
        <f t="shared" ca="1" si="206"/>
        <v>0</v>
      </c>
      <c r="CD50" s="31">
        <f t="shared" ca="1" si="207"/>
        <v>0</v>
      </c>
      <c r="CE50" s="31">
        <f t="shared" ca="1" si="208"/>
        <v>0</v>
      </c>
      <c r="CF50" s="31">
        <f t="shared" ca="1" si="209"/>
        <v>0</v>
      </c>
      <c r="CG50" s="31">
        <f t="shared" ca="1" si="210"/>
        <v>0</v>
      </c>
      <c r="CH50" s="31">
        <f t="shared" ca="1" si="211"/>
        <v>0</v>
      </c>
      <c r="CI50" s="31">
        <f t="shared" ca="1" si="212"/>
        <v>0</v>
      </c>
      <c r="CJ50" s="31">
        <f t="shared" ca="1" si="213"/>
        <v>0</v>
      </c>
      <c r="CK50" s="32">
        <f t="shared" ca="1" si="56"/>
        <v>0</v>
      </c>
      <c r="CL50" s="32">
        <f t="shared" ca="1" si="57"/>
        <v>0</v>
      </c>
      <c r="CM50" s="32">
        <f t="shared" ca="1" si="58"/>
        <v>0</v>
      </c>
      <c r="CN50" s="32">
        <f t="shared" ca="1" si="59"/>
        <v>0</v>
      </c>
      <c r="CO50" s="32">
        <f t="shared" ca="1" si="60"/>
        <v>0</v>
      </c>
      <c r="CP50" s="32">
        <f t="shared" ca="1" si="61"/>
        <v>0</v>
      </c>
      <c r="CQ50" s="32">
        <f t="shared" ca="1" si="62"/>
        <v>0</v>
      </c>
      <c r="CR50" s="32">
        <f t="shared" ca="1" si="63"/>
        <v>0</v>
      </c>
      <c r="CS50" s="32">
        <f t="shared" ca="1" si="64"/>
        <v>0</v>
      </c>
      <c r="CT50" s="32">
        <f t="shared" ca="1" si="65"/>
        <v>0</v>
      </c>
      <c r="CU50" s="32">
        <f t="shared" ca="1" si="66"/>
        <v>0</v>
      </c>
      <c r="CV50" s="32">
        <f t="shared" ca="1" si="67"/>
        <v>0</v>
      </c>
      <c r="CW50" s="31">
        <f t="shared" ca="1" si="190"/>
        <v>0</v>
      </c>
      <c r="CX50" s="31">
        <f t="shared" ca="1" si="191"/>
        <v>0</v>
      </c>
      <c r="CY50" s="31">
        <f t="shared" ca="1" si="192"/>
        <v>0</v>
      </c>
      <c r="CZ50" s="31">
        <f t="shared" ca="1" si="193"/>
        <v>0</v>
      </c>
      <c r="DA50" s="31">
        <f t="shared" ca="1" si="194"/>
        <v>0</v>
      </c>
      <c r="DB50" s="31">
        <f t="shared" ca="1" si="195"/>
        <v>0</v>
      </c>
      <c r="DC50" s="31">
        <f t="shared" ca="1" si="196"/>
        <v>0</v>
      </c>
      <c r="DD50" s="31">
        <f t="shared" ca="1" si="197"/>
        <v>0</v>
      </c>
      <c r="DE50" s="31">
        <f t="shared" ca="1" si="198"/>
        <v>0</v>
      </c>
      <c r="DF50" s="31">
        <f t="shared" ca="1" si="199"/>
        <v>0</v>
      </c>
      <c r="DG50" s="31">
        <f t="shared" ca="1" si="200"/>
        <v>0</v>
      </c>
      <c r="DH50" s="31">
        <f t="shared" ca="1" si="201"/>
        <v>0</v>
      </c>
      <c r="DI50" s="32">
        <f t="shared" ca="1" si="68"/>
        <v>0</v>
      </c>
      <c r="DJ50" s="32">
        <f t="shared" ca="1" si="69"/>
        <v>0</v>
      </c>
      <c r="DK50" s="32">
        <f t="shared" ca="1" si="70"/>
        <v>0</v>
      </c>
      <c r="DL50" s="32">
        <f t="shared" ca="1" si="71"/>
        <v>0</v>
      </c>
      <c r="DM50" s="32">
        <f t="shared" ca="1" si="72"/>
        <v>0</v>
      </c>
      <c r="DN50" s="32">
        <f t="shared" ca="1" si="73"/>
        <v>0</v>
      </c>
      <c r="DO50" s="32">
        <f t="shared" ca="1" si="74"/>
        <v>0</v>
      </c>
      <c r="DP50" s="32">
        <f t="shared" ca="1" si="75"/>
        <v>0</v>
      </c>
      <c r="DQ50" s="32">
        <f t="shared" ca="1" si="76"/>
        <v>0</v>
      </c>
      <c r="DR50" s="32">
        <f t="shared" ca="1" si="77"/>
        <v>0</v>
      </c>
      <c r="DS50" s="32">
        <f t="shared" ca="1" si="78"/>
        <v>0</v>
      </c>
      <c r="DT50" s="32">
        <f t="shared" ca="1" si="79"/>
        <v>0</v>
      </c>
      <c r="DU50" s="31">
        <f t="shared" ca="1" si="80"/>
        <v>0</v>
      </c>
      <c r="DV50" s="31">
        <f t="shared" ca="1" si="81"/>
        <v>0</v>
      </c>
      <c r="DW50" s="31">
        <f t="shared" ca="1" si="82"/>
        <v>0</v>
      </c>
      <c r="DX50" s="31">
        <f t="shared" ca="1" si="83"/>
        <v>0</v>
      </c>
      <c r="DY50" s="31">
        <f t="shared" ca="1" si="84"/>
        <v>0</v>
      </c>
      <c r="DZ50" s="31">
        <f t="shared" ca="1" si="85"/>
        <v>0</v>
      </c>
      <c r="EA50" s="31">
        <f t="shared" ca="1" si="86"/>
        <v>0</v>
      </c>
      <c r="EB50" s="31">
        <f t="shared" ca="1" si="87"/>
        <v>0</v>
      </c>
      <c r="EC50" s="31">
        <f t="shared" ca="1" si="88"/>
        <v>0</v>
      </c>
      <c r="ED50" s="31">
        <f t="shared" ca="1" si="89"/>
        <v>0</v>
      </c>
      <c r="EE50" s="31">
        <f t="shared" ca="1" si="90"/>
        <v>0</v>
      </c>
      <c r="EF50" s="31">
        <f t="shared" ca="1" si="91"/>
        <v>0</v>
      </c>
      <c r="EG50" s="32">
        <f t="shared" ca="1" si="92"/>
        <v>0</v>
      </c>
      <c r="EH50" s="32">
        <f t="shared" ca="1" si="93"/>
        <v>0</v>
      </c>
      <c r="EI50" s="32">
        <f t="shared" ca="1" si="94"/>
        <v>0</v>
      </c>
      <c r="EJ50" s="32">
        <f t="shared" ca="1" si="95"/>
        <v>0</v>
      </c>
      <c r="EK50" s="32">
        <f t="shared" ca="1" si="96"/>
        <v>0</v>
      </c>
      <c r="EL50" s="32">
        <f t="shared" ca="1" si="97"/>
        <v>0</v>
      </c>
      <c r="EM50" s="32">
        <f t="shared" ca="1" si="98"/>
        <v>0</v>
      </c>
      <c r="EN50" s="32">
        <f t="shared" ca="1" si="99"/>
        <v>0</v>
      </c>
      <c r="EO50" s="32">
        <f t="shared" ca="1" si="100"/>
        <v>0</v>
      </c>
      <c r="EP50" s="32">
        <f t="shared" ca="1" si="101"/>
        <v>0</v>
      </c>
      <c r="EQ50" s="32">
        <f t="shared" ca="1" si="102"/>
        <v>0</v>
      </c>
      <c r="ER50" s="32">
        <f t="shared" ca="1" si="103"/>
        <v>0</v>
      </c>
    </row>
    <row r="51" spans="1:148">
      <c r="A51" t="s">
        <v>479</v>
      </c>
      <c r="B51" s="1" t="s">
        <v>78</v>
      </c>
      <c r="C51" t="str">
        <f t="shared" ca="1" si="215"/>
        <v>EC01</v>
      </c>
      <c r="D51" t="str">
        <f t="shared" ca="1" si="216"/>
        <v>Cavalier</v>
      </c>
      <c r="E51" s="51">
        <v>28537.442599999998</v>
      </c>
      <c r="F51" s="51">
        <v>33046.860699999997</v>
      </c>
      <c r="G51" s="51">
        <v>22103.965800000002</v>
      </c>
      <c r="H51" s="51">
        <v>16616.703399999999</v>
      </c>
      <c r="I51" s="51">
        <v>27139.7634</v>
      </c>
      <c r="J51" s="51">
        <v>28615.891100000001</v>
      </c>
      <c r="K51" s="51">
        <v>46180.128199999999</v>
      </c>
      <c r="L51" s="51">
        <v>35813.292699999998</v>
      </c>
      <c r="M51" s="51">
        <v>45847.652699999999</v>
      </c>
      <c r="N51" s="51">
        <v>65953.123000000007</v>
      </c>
      <c r="O51" s="51">
        <v>49140.087800000001</v>
      </c>
      <c r="P51" s="51">
        <v>33580.593500000003</v>
      </c>
      <c r="Q51" s="32">
        <v>2834409.91</v>
      </c>
      <c r="R51" s="32">
        <v>2263653.65</v>
      </c>
      <c r="S51" s="32">
        <v>1417793.84</v>
      </c>
      <c r="T51" s="32">
        <v>1300974.26</v>
      </c>
      <c r="U51" s="32">
        <v>2507125.5499999998</v>
      </c>
      <c r="V51" s="32">
        <v>2817783.77</v>
      </c>
      <c r="W51" s="32">
        <v>8406724.6500000004</v>
      </c>
      <c r="X51" s="32">
        <v>3644943.7</v>
      </c>
      <c r="Y51" s="32">
        <v>4762982.28</v>
      </c>
      <c r="Z51" s="32">
        <v>12615894.140000001</v>
      </c>
      <c r="AA51" s="32">
        <v>6629299.6900000004</v>
      </c>
      <c r="AB51" s="32">
        <v>3561957.65</v>
      </c>
      <c r="AC51" s="2">
        <v>0.16</v>
      </c>
      <c r="AD51" s="2">
        <v>0.16</v>
      </c>
      <c r="AE51" s="2">
        <v>0.16</v>
      </c>
      <c r="AF51" s="2">
        <v>0.16</v>
      </c>
      <c r="AG51" s="2">
        <v>0.16</v>
      </c>
      <c r="AH51" s="2">
        <v>0.16</v>
      </c>
      <c r="AI51" s="2">
        <v>0.16</v>
      </c>
      <c r="AJ51" s="2">
        <v>0.16</v>
      </c>
      <c r="AK51" s="2">
        <v>0.16</v>
      </c>
      <c r="AL51" s="2">
        <v>0.16</v>
      </c>
      <c r="AM51" s="2">
        <v>0.16</v>
      </c>
      <c r="AN51" s="2">
        <v>0.16</v>
      </c>
      <c r="AO51" s="33">
        <v>4535.0600000000004</v>
      </c>
      <c r="AP51" s="33">
        <v>3621.85</v>
      </c>
      <c r="AQ51" s="33">
        <v>2268.4699999999998</v>
      </c>
      <c r="AR51" s="33">
        <v>2081.56</v>
      </c>
      <c r="AS51" s="33">
        <v>4011.4</v>
      </c>
      <c r="AT51" s="33">
        <v>4508.45</v>
      </c>
      <c r="AU51" s="33">
        <v>13450.76</v>
      </c>
      <c r="AV51" s="33">
        <v>5831.91</v>
      </c>
      <c r="AW51" s="33">
        <v>7620.77</v>
      </c>
      <c r="AX51" s="33">
        <v>20185.43</v>
      </c>
      <c r="AY51" s="33">
        <v>10606.88</v>
      </c>
      <c r="AZ51" s="33">
        <v>5699.13</v>
      </c>
      <c r="BA51" s="31">
        <f t="shared" si="44"/>
        <v>0</v>
      </c>
      <c r="BB51" s="31">
        <f t="shared" si="45"/>
        <v>0</v>
      </c>
      <c r="BC51" s="31">
        <f t="shared" si="46"/>
        <v>0</v>
      </c>
      <c r="BD51" s="31">
        <f t="shared" si="47"/>
        <v>-910.68</v>
      </c>
      <c r="BE51" s="31">
        <f t="shared" si="48"/>
        <v>-1754.99</v>
      </c>
      <c r="BF51" s="31">
        <f t="shared" si="49"/>
        <v>-1972.45</v>
      </c>
      <c r="BG51" s="31">
        <f t="shared" si="50"/>
        <v>-65572.45</v>
      </c>
      <c r="BH51" s="31">
        <f t="shared" si="51"/>
        <v>-28430.560000000001</v>
      </c>
      <c r="BI51" s="31">
        <f t="shared" si="52"/>
        <v>-37151.26</v>
      </c>
      <c r="BJ51" s="31">
        <f t="shared" si="53"/>
        <v>-78218.539999999994</v>
      </c>
      <c r="BK51" s="31">
        <f t="shared" si="54"/>
        <v>-41101.660000000003</v>
      </c>
      <c r="BL51" s="31">
        <f t="shared" si="55"/>
        <v>-22084.14</v>
      </c>
      <c r="BM51" s="6">
        <f t="shared" ca="1" si="214"/>
        <v>-4.9700000000000001E-2</v>
      </c>
      <c r="BN51" s="6">
        <f t="shared" ca="1" si="214"/>
        <v>-4.9700000000000001E-2</v>
      </c>
      <c r="BO51" s="6">
        <f t="shared" ca="1" si="214"/>
        <v>-4.9700000000000001E-2</v>
      </c>
      <c r="BP51" s="6">
        <f t="shared" ca="1" si="214"/>
        <v>-4.9700000000000001E-2</v>
      </c>
      <c r="BQ51" s="6">
        <f t="shared" ca="1" si="214"/>
        <v>-4.9700000000000001E-2</v>
      </c>
      <c r="BR51" s="6">
        <f t="shared" ca="1" si="214"/>
        <v>-4.9700000000000001E-2</v>
      </c>
      <c r="BS51" s="6">
        <f t="shared" ca="1" si="214"/>
        <v>-4.9700000000000001E-2</v>
      </c>
      <c r="BT51" s="6">
        <f t="shared" ca="1" si="214"/>
        <v>-4.9700000000000001E-2</v>
      </c>
      <c r="BU51" s="6">
        <f t="shared" ca="1" si="214"/>
        <v>-4.9700000000000001E-2</v>
      </c>
      <c r="BV51" s="6">
        <f t="shared" ca="1" si="214"/>
        <v>-4.9700000000000001E-2</v>
      </c>
      <c r="BW51" s="6">
        <f t="shared" ca="1" si="214"/>
        <v>-4.9700000000000001E-2</v>
      </c>
      <c r="BX51" s="6">
        <f t="shared" ca="1" si="214"/>
        <v>-4.9700000000000001E-2</v>
      </c>
      <c r="BY51" s="31">
        <f t="shared" ca="1" si="202"/>
        <v>-140870.17000000001</v>
      </c>
      <c r="BZ51" s="31">
        <f t="shared" ca="1" si="203"/>
        <v>-112503.59</v>
      </c>
      <c r="CA51" s="31">
        <f t="shared" ca="1" si="204"/>
        <v>-70464.350000000006</v>
      </c>
      <c r="CB51" s="31">
        <f t="shared" ca="1" si="205"/>
        <v>-64658.42</v>
      </c>
      <c r="CC51" s="31">
        <f t="shared" ca="1" si="206"/>
        <v>-124604.14</v>
      </c>
      <c r="CD51" s="31">
        <f t="shared" ca="1" si="207"/>
        <v>-140043.85</v>
      </c>
      <c r="CE51" s="31">
        <f t="shared" ca="1" si="208"/>
        <v>-417814.22</v>
      </c>
      <c r="CF51" s="31">
        <f t="shared" ca="1" si="209"/>
        <v>-181153.7</v>
      </c>
      <c r="CG51" s="31">
        <f t="shared" ca="1" si="210"/>
        <v>-236720.22</v>
      </c>
      <c r="CH51" s="31">
        <f t="shared" ca="1" si="211"/>
        <v>-627009.93999999994</v>
      </c>
      <c r="CI51" s="31">
        <f t="shared" ca="1" si="212"/>
        <v>-329476.19</v>
      </c>
      <c r="CJ51" s="31">
        <f t="shared" ca="1" si="213"/>
        <v>-177029.3</v>
      </c>
      <c r="CK51" s="32">
        <f t="shared" ca="1" si="56"/>
        <v>8503.23</v>
      </c>
      <c r="CL51" s="32">
        <f t="shared" ca="1" si="57"/>
        <v>6790.96</v>
      </c>
      <c r="CM51" s="32">
        <f t="shared" ca="1" si="58"/>
        <v>4253.38</v>
      </c>
      <c r="CN51" s="32">
        <f t="shared" ca="1" si="59"/>
        <v>3902.92</v>
      </c>
      <c r="CO51" s="32">
        <f t="shared" ca="1" si="60"/>
        <v>7521.38</v>
      </c>
      <c r="CP51" s="32">
        <f t="shared" ca="1" si="61"/>
        <v>8453.35</v>
      </c>
      <c r="CQ51" s="32">
        <f t="shared" ca="1" si="62"/>
        <v>25220.17</v>
      </c>
      <c r="CR51" s="32">
        <f t="shared" ca="1" si="63"/>
        <v>10934.83</v>
      </c>
      <c r="CS51" s="32">
        <f t="shared" ca="1" si="64"/>
        <v>14288.95</v>
      </c>
      <c r="CT51" s="32">
        <f t="shared" ca="1" si="65"/>
        <v>37847.68</v>
      </c>
      <c r="CU51" s="32">
        <f t="shared" ca="1" si="66"/>
        <v>19887.900000000001</v>
      </c>
      <c r="CV51" s="32">
        <f t="shared" ca="1" si="67"/>
        <v>10685.87</v>
      </c>
      <c r="CW51" s="31">
        <f t="shared" ca="1" si="190"/>
        <v>-136902</v>
      </c>
      <c r="CX51" s="31">
        <f t="shared" ca="1" si="191"/>
        <v>-109334.48</v>
      </c>
      <c r="CY51" s="31">
        <f t="shared" ca="1" si="192"/>
        <v>-68479.44</v>
      </c>
      <c r="CZ51" s="31">
        <f t="shared" ca="1" si="193"/>
        <v>-61926.38</v>
      </c>
      <c r="DA51" s="31">
        <f t="shared" ca="1" si="194"/>
        <v>-119339.16999999998</v>
      </c>
      <c r="DB51" s="31">
        <f t="shared" ca="1" si="195"/>
        <v>-134126.5</v>
      </c>
      <c r="DC51" s="31">
        <f t="shared" ca="1" si="196"/>
        <v>-340472.36</v>
      </c>
      <c r="DD51" s="31">
        <f t="shared" ca="1" si="197"/>
        <v>-147620.22000000003</v>
      </c>
      <c r="DE51" s="31">
        <f t="shared" ca="1" si="198"/>
        <v>-192900.77999999997</v>
      </c>
      <c r="DF51" s="31">
        <f t="shared" ca="1" si="199"/>
        <v>-531129.14999999991</v>
      </c>
      <c r="DG51" s="31">
        <f t="shared" ca="1" si="200"/>
        <v>-279093.51</v>
      </c>
      <c r="DH51" s="31">
        <f t="shared" ca="1" si="201"/>
        <v>-149958.41999999998</v>
      </c>
      <c r="DI51" s="32">
        <f t="shared" ca="1" si="68"/>
        <v>-6845.1</v>
      </c>
      <c r="DJ51" s="32">
        <f t="shared" ca="1" si="69"/>
        <v>-5466.72</v>
      </c>
      <c r="DK51" s="32">
        <f t="shared" ca="1" si="70"/>
        <v>-3423.97</v>
      </c>
      <c r="DL51" s="32">
        <f t="shared" ca="1" si="71"/>
        <v>-3096.32</v>
      </c>
      <c r="DM51" s="32">
        <f t="shared" ca="1" si="72"/>
        <v>-5966.96</v>
      </c>
      <c r="DN51" s="32">
        <f t="shared" ca="1" si="73"/>
        <v>-6706.33</v>
      </c>
      <c r="DO51" s="32">
        <f t="shared" ca="1" si="74"/>
        <v>-17023.62</v>
      </c>
      <c r="DP51" s="32">
        <f t="shared" ca="1" si="75"/>
        <v>-7381.01</v>
      </c>
      <c r="DQ51" s="32">
        <f t="shared" ca="1" si="76"/>
        <v>-9645.0400000000009</v>
      </c>
      <c r="DR51" s="32">
        <f t="shared" ca="1" si="77"/>
        <v>-26556.46</v>
      </c>
      <c r="DS51" s="32">
        <f t="shared" ca="1" si="78"/>
        <v>-13954.68</v>
      </c>
      <c r="DT51" s="32">
        <f t="shared" ca="1" si="79"/>
        <v>-7497.92</v>
      </c>
      <c r="DU51" s="31">
        <f t="shared" ca="1" si="80"/>
        <v>-66865.399999999994</v>
      </c>
      <c r="DV51" s="31">
        <f t="shared" ca="1" si="81"/>
        <v>-52913.42</v>
      </c>
      <c r="DW51" s="31">
        <f t="shared" ca="1" si="82"/>
        <v>-32865.449999999997</v>
      </c>
      <c r="DX51" s="31">
        <f t="shared" ca="1" si="83"/>
        <v>-29431.16</v>
      </c>
      <c r="DY51" s="31">
        <f t="shared" ca="1" si="84"/>
        <v>-56153.19</v>
      </c>
      <c r="DZ51" s="31">
        <f t="shared" ca="1" si="85"/>
        <v>-62427.65</v>
      </c>
      <c r="EA51" s="31">
        <f t="shared" ca="1" si="86"/>
        <v>-156789.92000000001</v>
      </c>
      <c r="EB51" s="31">
        <f t="shared" ca="1" si="87"/>
        <v>-67227.899999999994</v>
      </c>
      <c r="EC51" s="31">
        <f t="shared" ca="1" si="88"/>
        <v>-86866.17</v>
      </c>
      <c r="ED51" s="31">
        <f t="shared" ca="1" si="89"/>
        <v>-236556.3</v>
      </c>
      <c r="EE51" s="31">
        <f t="shared" ca="1" si="90"/>
        <v>-122881.49</v>
      </c>
      <c r="EF51" s="31">
        <f t="shared" ca="1" si="91"/>
        <v>-65285.35</v>
      </c>
      <c r="EG51" s="32">
        <f t="shared" ca="1" si="92"/>
        <v>-210612.5</v>
      </c>
      <c r="EH51" s="32">
        <f t="shared" ca="1" si="93"/>
        <v>-167714.62</v>
      </c>
      <c r="EI51" s="32">
        <f t="shared" ca="1" si="94"/>
        <v>-104768.86</v>
      </c>
      <c r="EJ51" s="32">
        <f t="shared" ca="1" si="95"/>
        <v>-94453.86</v>
      </c>
      <c r="EK51" s="32">
        <f t="shared" ca="1" si="96"/>
        <v>-181459.32</v>
      </c>
      <c r="EL51" s="32">
        <f t="shared" ca="1" si="97"/>
        <v>-203260.47999999998</v>
      </c>
      <c r="EM51" s="32">
        <f t="shared" ca="1" si="98"/>
        <v>-514285.9</v>
      </c>
      <c r="EN51" s="32">
        <f t="shared" ca="1" si="99"/>
        <v>-222229.13000000003</v>
      </c>
      <c r="EO51" s="32">
        <f t="shared" ca="1" si="100"/>
        <v>-289411.99</v>
      </c>
      <c r="EP51" s="32">
        <f t="shared" ca="1" si="101"/>
        <v>-794241.90999999992</v>
      </c>
      <c r="EQ51" s="32">
        <f t="shared" ca="1" si="102"/>
        <v>-415929.68</v>
      </c>
      <c r="ER51" s="32">
        <f t="shared" ca="1" si="103"/>
        <v>-222741.69</v>
      </c>
    </row>
    <row r="52" spans="1:148">
      <c r="A52" t="s">
        <v>479</v>
      </c>
      <c r="B52" s="1" t="s">
        <v>73</v>
      </c>
      <c r="C52" t="str">
        <f t="shared" ca="1" si="215"/>
        <v>EC04</v>
      </c>
      <c r="D52" t="str">
        <f t="shared" ca="1" si="216"/>
        <v>Foster Creek Industrial System</v>
      </c>
      <c r="E52" s="51">
        <v>52261.458400000003</v>
      </c>
      <c r="F52" s="51">
        <v>47723.104899999998</v>
      </c>
      <c r="G52" s="51">
        <v>38431.811199999996</v>
      </c>
      <c r="H52" s="51">
        <v>39942.170899999997</v>
      </c>
      <c r="I52" s="51">
        <v>45117.729800000001</v>
      </c>
      <c r="J52" s="51">
        <v>41438.590600000003</v>
      </c>
      <c r="K52" s="51">
        <v>42186.44</v>
      </c>
      <c r="L52" s="51">
        <v>37859.863400000002</v>
      </c>
      <c r="M52" s="51">
        <v>40875.2811</v>
      </c>
      <c r="N52" s="51">
        <v>37283.405400000003</v>
      </c>
      <c r="O52" s="51">
        <v>39943.304900000003</v>
      </c>
      <c r="P52" s="51">
        <v>48851.154900000001</v>
      </c>
      <c r="Q52" s="32">
        <v>3724790.45</v>
      </c>
      <c r="R52" s="32">
        <v>2575450.3199999998</v>
      </c>
      <c r="S52" s="32">
        <v>1608722.14</v>
      </c>
      <c r="T52" s="32">
        <v>1687070.89</v>
      </c>
      <c r="U52" s="32">
        <v>2341475.86</v>
      </c>
      <c r="V52" s="32">
        <v>2478905.2000000002</v>
      </c>
      <c r="W52" s="32">
        <v>5146904.2300000004</v>
      </c>
      <c r="X52" s="32">
        <v>2746583.21</v>
      </c>
      <c r="Y52" s="32">
        <v>3306955.12</v>
      </c>
      <c r="Z52" s="32">
        <v>6347146.0300000003</v>
      </c>
      <c r="AA52" s="32">
        <v>4368913.8</v>
      </c>
      <c r="AB52" s="32">
        <v>3561838.26</v>
      </c>
      <c r="AC52" s="2">
        <v>6.97</v>
      </c>
      <c r="AD52" s="2">
        <v>6.97</v>
      </c>
      <c r="AE52" s="2">
        <v>6.97</v>
      </c>
      <c r="AF52" s="2">
        <v>6.97</v>
      </c>
      <c r="AG52" s="2">
        <v>6.97</v>
      </c>
      <c r="AH52" s="2">
        <v>6.97</v>
      </c>
      <c r="AI52" s="2">
        <v>6.97</v>
      </c>
      <c r="AJ52" s="2">
        <v>6.97</v>
      </c>
      <c r="AK52" s="2">
        <v>6.97</v>
      </c>
      <c r="AL52" s="2">
        <v>6.97</v>
      </c>
      <c r="AM52" s="2">
        <v>6.97</v>
      </c>
      <c r="AN52" s="2">
        <v>6.97</v>
      </c>
      <c r="AO52" s="33">
        <v>259617.89</v>
      </c>
      <c r="AP52" s="33">
        <v>179508.89</v>
      </c>
      <c r="AQ52" s="33">
        <v>112127.93</v>
      </c>
      <c r="AR52" s="33">
        <v>117588.84</v>
      </c>
      <c r="AS52" s="33">
        <v>163200.87</v>
      </c>
      <c r="AT52" s="33">
        <v>172779.69</v>
      </c>
      <c r="AU52" s="33">
        <v>358739.22</v>
      </c>
      <c r="AV52" s="33">
        <v>191436.85</v>
      </c>
      <c r="AW52" s="33">
        <v>230494.77</v>
      </c>
      <c r="AX52" s="33">
        <v>442396.08</v>
      </c>
      <c r="AY52" s="33">
        <v>304513.28999999998</v>
      </c>
      <c r="AZ52" s="33">
        <v>248260.13</v>
      </c>
      <c r="BA52" s="31">
        <f t="shared" si="44"/>
        <v>0</v>
      </c>
      <c r="BB52" s="31">
        <f t="shared" si="45"/>
        <v>0</v>
      </c>
      <c r="BC52" s="31">
        <f t="shared" si="46"/>
        <v>0</v>
      </c>
      <c r="BD52" s="31">
        <f t="shared" si="47"/>
        <v>-1180.95</v>
      </c>
      <c r="BE52" s="31">
        <f t="shared" si="48"/>
        <v>-1639.03</v>
      </c>
      <c r="BF52" s="31">
        <f t="shared" si="49"/>
        <v>-1735.23</v>
      </c>
      <c r="BG52" s="31">
        <f t="shared" si="50"/>
        <v>-40145.85</v>
      </c>
      <c r="BH52" s="31">
        <f t="shared" si="51"/>
        <v>-21423.35</v>
      </c>
      <c r="BI52" s="31">
        <f t="shared" si="52"/>
        <v>-25794.25</v>
      </c>
      <c r="BJ52" s="31">
        <f t="shared" si="53"/>
        <v>-39352.31</v>
      </c>
      <c r="BK52" s="31">
        <f t="shared" si="54"/>
        <v>-27087.27</v>
      </c>
      <c r="BL52" s="31">
        <f t="shared" si="55"/>
        <v>-22083.4</v>
      </c>
      <c r="BM52" s="6">
        <f t="shared" ca="1" si="214"/>
        <v>7.3300000000000004E-2</v>
      </c>
      <c r="BN52" s="6">
        <f t="shared" ca="1" si="214"/>
        <v>7.3300000000000004E-2</v>
      </c>
      <c r="BO52" s="6">
        <f t="shared" ca="1" si="214"/>
        <v>7.3300000000000004E-2</v>
      </c>
      <c r="BP52" s="6">
        <f t="shared" ca="1" si="214"/>
        <v>7.3300000000000004E-2</v>
      </c>
      <c r="BQ52" s="6">
        <f t="shared" ca="1" si="214"/>
        <v>7.3300000000000004E-2</v>
      </c>
      <c r="BR52" s="6">
        <f t="shared" ca="1" si="214"/>
        <v>7.3300000000000004E-2</v>
      </c>
      <c r="BS52" s="6">
        <f t="shared" ca="1" si="214"/>
        <v>7.3300000000000004E-2</v>
      </c>
      <c r="BT52" s="6">
        <f t="shared" ca="1" si="214"/>
        <v>7.3300000000000004E-2</v>
      </c>
      <c r="BU52" s="6">
        <f t="shared" ca="1" si="214"/>
        <v>7.3300000000000004E-2</v>
      </c>
      <c r="BV52" s="6">
        <f t="shared" ca="1" si="214"/>
        <v>7.3300000000000004E-2</v>
      </c>
      <c r="BW52" s="6">
        <f t="shared" ca="1" si="214"/>
        <v>7.3300000000000004E-2</v>
      </c>
      <c r="BX52" s="6">
        <f t="shared" ca="1" si="214"/>
        <v>7.3300000000000004E-2</v>
      </c>
      <c r="BY52" s="31">
        <f t="shared" ca="1" si="202"/>
        <v>273027.14</v>
      </c>
      <c r="BZ52" s="31">
        <f t="shared" ca="1" si="203"/>
        <v>188780.51</v>
      </c>
      <c r="CA52" s="31">
        <f t="shared" ca="1" si="204"/>
        <v>117919.33</v>
      </c>
      <c r="CB52" s="31">
        <f t="shared" ca="1" si="205"/>
        <v>123662.3</v>
      </c>
      <c r="CC52" s="31">
        <f t="shared" ca="1" si="206"/>
        <v>171630.18</v>
      </c>
      <c r="CD52" s="31">
        <f t="shared" ca="1" si="207"/>
        <v>181703.75</v>
      </c>
      <c r="CE52" s="31">
        <f t="shared" ca="1" si="208"/>
        <v>377268.08</v>
      </c>
      <c r="CF52" s="31">
        <f t="shared" ca="1" si="209"/>
        <v>201324.55</v>
      </c>
      <c r="CG52" s="31">
        <f t="shared" ca="1" si="210"/>
        <v>242399.81</v>
      </c>
      <c r="CH52" s="31">
        <f t="shared" ca="1" si="211"/>
        <v>465245.8</v>
      </c>
      <c r="CI52" s="31">
        <f t="shared" ca="1" si="212"/>
        <v>320241.38</v>
      </c>
      <c r="CJ52" s="31">
        <f t="shared" ca="1" si="213"/>
        <v>261082.74</v>
      </c>
      <c r="CK52" s="32">
        <f t="shared" ca="1" si="56"/>
        <v>11174.37</v>
      </c>
      <c r="CL52" s="32">
        <f t="shared" ca="1" si="57"/>
        <v>7726.35</v>
      </c>
      <c r="CM52" s="32">
        <f t="shared" ca="1" si="58"/>
        <v>4826.17</v>
      </c>
      <c r="CN52" s="32">
        <f t="shared" ca="1" si="59"/>
        <v>5061.21</v>
      </c>
      <c r="CO52" s="32">
        <f t="shared" ca="1" si="60"/>
        <v>7024.43</v>
      </c>
      <c r="CP52" s="32">
        <f t="shared" ca="1" si="61"/>
        <v>7436.72</v>
      </c>
      <c r="CQ52" s="32">
        <f t="shared" ca="1" si="62"/>
        <v>15440.71</v>
      </c>
      <c r="CR52" s="32">
        <f t="shared" ca="1" si="63"/>
        <v>8239.75</v>
      </c>
      <c r="CS52" s="32">
        <f t="shared" ca="1" si="64"/>
        <v>9920.8700000000008</v>
      </c>
      <c r="CT52" s="32">
        <f t="shared" ca="1" si="65"/>
        <v>19041.439999999999</v>
      </c>
      <c r="CU52" s="32">
        <f t="shared" ca="1" si="66"/>
        <v>13106.74</v>
      </c>
      <c r="CV52" s="32">
        <f t="shared" ca="1" si="67"/>
        <v>10685.51</v>
      </c>
      <c r="CW52" s="31">
        <f t="shared" ca="1" si="190"/>
        <v>24583.619999999995</v>
      </c>
      <c r="CX52" s="31">
        <f t="shared" ca="1" si="191"/>
        <v>16997.97</v>
      </c>
      <c r="CY52" s="31">
        <f t="shared" ca="1" si="192"/>
        <v>10617.570000000007</v>
      </c>
      <c r="CZ52" s="31">
        <f t="shared" ca="1" si="193"/>
        <v>12315.620000000014</v>
      </c>
      <c r="DA52" s="31">
        <f t="shared" ca="1" si="194"/>
        <v>17092.76999999999</v>
      </c>
      <c r="DB52" s="31">
        <f t="shared" ca="1" si="195"/>
        <v>18096.009999999998</v>
      </c>
      <c r="DC52" s="31">
        <f t="shared" ca="1" si="196"/>
        <v>74115.420000000071</v>
      </c>
      <c r="DD52" s="31">
        <f t="shared" ca="1" si="197"/>
        <v>39550.799999999981</v>
      </c>
      <c r="DE52" s="31">
        <f t="shared" ca="1" si="198"/>
        <v>47620.160000000003</v>
      </c>
      <c r="DF52" s="31">
        <f t="shared" ca="1" si="199"/>
        <v>81243.469999999972</v>
      </c>
      <c r="DG52" s="31">
        <f t="shared" ca="1" si="200"/>
        <v>55922.10000000002</v>
      </c>
      <c r="DH52" s="31">
        <f t="shared" ca="1" si="201"/>
        <v>45591.519999999997</v>
      </c>
      <c r="DI52" s="32">
        <f t="shared" ca="1" si="68"/>
        <v>1229.18</v>
      </c>
      <c r="DJ52" s="32">
        <f t="shared" ca="1" si="69"/>
        <v>849.9</v>
      </c>
      <c r="DK52" s="32">
        <f t="shared" ca="1" si="70"/>
        <v>530.88</v>
      </c>
      <c r="DL52" s="32">
        <f t="shared" ca="1" si="71"/>
        <v>615.78</v>
      </c>
      <c r="DM52" s="32">
        <f t="shared" ca="1" si="72"/>
        <v>854.64</v>
      </c>
      <c r="DN52" s="32">
        <f t="shared" ca="1" si="73"/>
        <v>904.8</v>
      </c>
      <c r="DO52" s="32">
        <f t="shared" ca="1" si="74"/>
        <v>3705.77</v>
      </c>
      <c r="DP52" s="32">
        <f t="shared" ca="1" si="75"/>
        <v>1977.54</v>
      </c>
      <c r="DQ52" s="32">
        <f t="shared" ca="1" si="76"/>
        <v>2381.0100000000002</v>
      </c>
      <c r="DR52" s="32">
        <f t="shared" ca="1" si="77"/>
        <v>4062.17</v>
      </c>
      <c r="DS52" s="32">
        <f t="shared" ca="1" si="78"/>
        <v>2796.11</v>
      </c>
      <c r="DT52" s="32">
        <f t="shared" ca="1" si="79"/>
        <v>2279.58</v>
      </c>
      <c r="DU52" s="31">
        <f t="shared" ca="1" si="80"/>
        <v>12007.08</v>
      </c>
      <c r="DV52" s="31">
        <f t="shared" ca="1" si="81"/>
        <v>8226.32</v>
      </c>
      <c r="DW52" s="31">
        <f t="shared" ca="1" si="82"/>
        <v>5095.71</v>
      </c>
      <c r="DX52" s="31">
        <f t="shared" ca="1" si="83"/>
        <v>5853.13</v>
      </c>
      <c r="DY52" s="31">
        <f t="shared" ca="1" si="84"/>
        <v>8042.74</v>
      </c>
      <c r="DZ52" s="31">
        <f t="shared" ca="1" si="85"/>
        <v>8422.58</v>
      </c>
      <c r="EA52" s="31">
        <f t="shared" ca="1" si="86"/>
        <v>34130.67</v>
      </c>
      <c r="EB52" s="31">
        <f t="shared" ca="1" si="87"/>
        <v>18011.88</v>
      </c>
      <c r="EC52" s="31">
        <f t="shared" ca="1" si="88"/>
        <v>21444.09</v>
      </c>
      <c r="ED52" s="31">
        <f t="shared" ca="1" si="89"/>
        <v>36184.519999999997</v>
      </c>
      <c r="EE52" s="31">
        <f t="shared" ca="1" si="90"/>
        <v>24621.82</v>
      </c>
      <c r="EF52" s="31">
        <f t="shared" ca="1" si="91"/>
        <v>19848.560000000001</v>
      </c>
      <c r="EG52" s="32">
        <f t="shared" ca="1" si="92"/>
        <v>37819.879999999997</v>
      </c>
      <c r="EH52" s="32">
        <f t="shared" ca="1" si="93"/>
        <v>26074.190000000002</v>
      </c>
      <c r="EI52" s="32">
        <f t="shared" ca="1" si="94"/>
        <v>16244.160000000007</v>
      </c>
      <c r="EJ52" s="32">
        <f t="shared" ca="1" si="95"/>
        <v>18784.530000000013</v>
      </c>
      <c r="EK52" s="32">
        <f t="shared" ca="1" si="96"/>
        <v>25990.149999999987</v>
      </c>
      <c r="EL52" s="32">
        <f t="shared" ca="1" si="97"/>
        <v>27423.39</v>
      </c>
      <c r="EM52" s="32">
        <f t="shared" ca="1" si="98"/>
        <v>111951.86000000007</v>
      </c>
      <c r="EN52" s="32">
        <f t="shared" ca="1" si="99"/>
        <v>59540.219999999987</v>
      </c>
      <c r="EO52" s="32">
        <f t="shared" ca="1" si="100"/>
        <v>71445.260000000009</v>
      </c>
      <c r="EP52" s="32">
        <f t="shared" ca="1" si="101"/>
        <v>121490.15999999997</v>
      </c>
      <c r="EQ52" s="32">
        <f t="shared" ca="1" si="102"/>
        <v>83340.030000000028</v>
      </c>
      <c r="ER52" s="32">
        <f t="shared" ca="1" si="103"/>
        <v>67719.66</v>
      </c>
    </row>
    <row r="53" spans="1:148">
      <c r="A53" t="s">
        <v>425</v>
      </c>
      <c r="B53" s="1" t="s">
        <v>74</v>
      </c>
      <c r="C53" t="str">
        <f t="shared" ca="1" si="215"/>
        <v>BCHIMP</v>
      </c>
      <c r="D53" t="str">
        <f t="shared" ca="1" si="216"/>
        <v>Alberta-BC Intertie - Import</v>
      </c>
      <c r="E53" s="51">
        <v>284</v>
      </c>
      <c r="F53" s="51">
        <v>691</v>
      </c>
      <c r="G53" s="51">
        <v>470</v>
      </c>
      <c r="H53" s="51">
        <v>9100</v>
      </c>
      <c r="I53" s="51">
        <v>8124</v>
      </c>
      <c r="J53" s="51">
        <v>2432</v>
      </c>
      <c r="K53" s="51">
        <v>3379</v>
      </c>
      <c r="L53" s="51">
        <v>1395</v>
      </c>
      <c r="M53" s="51">
        <v>878</v>
      </c>
      <c r="N53" s="51">
        <v>6380</v>
      </c>
      <c r="O53" s="51">
        <v>1467</v>
      </c>
      <c r="P53" s="51">
        <v>3813</v>
      </c>
      <c r="Q53" s="32">
        <v>53363.29</v>
      </c>
      <c r="R53" s="32">
        <v>59159.07</v>
      </c>
      <c r="S53" s="32">
        <v>33580</v>
      </c>
      <c r="T53" s="32">
        <v>429336.17</v>
      </c>
      <c r="U53" s="32">
        <v>416626.97</v>
      </c>
      <c r="V53" s="32">
        <v>105291.7</v>
      </c>
      <c r="W53" s="32">
        <v>871796.43</v>
      </c>
      <c r="X53" s="32">
        <v>160821.6</v>
      </c>
      <c r="Y53" s="32">
        <v>190430.32</v>
      </c>
      <c r="Z53" s="32">
        <v>947955.62</v>
      </c>
      <c r="AA53" s="32">
        <v>189990.01</v>
      </c>
      <c r="AB53" s="32">
        <v>342111.8</v>
      </c>
      <c r="AC53" s="2">
        <v>0.89</v>
      </c>
      <c r="AD53" s="2">
        <v>0.89</v>
      </c>
      <c r="AE53" s="2">
        <v>0.89</v>
      </c>
      <c r="AF53" s="2">
        <v>0.89</v>
      </c>
      <c r="AG53" s="2">
        <v>0.89</v>
      </c>
      <c r="AH53" s="2">
        <v>0.89</v>
      </c>
      <c r="AI53" s="2">
        <v>0.89</v>
      </c>
      <c r="AJ53" s="2">
        <v>0.89</v>
      </c>
      <c r="AK53" s="2">
        <v>0.89</v>
      </c>
      <c r="AL53" s="2">
        <v>0.89</v>
      </c>
      <c r="AM53" s="2">
        <v>0.89</v>
      </c>
      <c r="AN53" s="2">
        <v>0.89</v>
      </c>
      <c r="AO53" s="33">
        <v>474.93</v>
      </c>
      <c r="AP53" s="33">
        <v>526.52</v>
      </c>
      <c r="AQ53" s="33">
        <v>298.86</v>
      </c>
      <c r="AR53" s="33">
        <v>3821.09</v>
      </c>
      <c r="AS53" s="33">
        <v>3707.98</v>
      </c>
      <c r="AT53" s="33">
        <v>937.1</v>
      </c>
      <c r="AU53" s="33">
        <v>7758.99</v>
      </c>
      <c r="AV53" s="33">
        <v>1431.31</v>
      </c>
      <c r="AW53" s="33">
        <v>1694.83</v>
      </c>
      <c r="AX53" s="33">
        <v>8436.81</v>
      </c>
      <c r="AY53" s="33">
        <v>1690.91</v>
      </c>
      <c r="AZ53" s="33">
        <v>3044.8</v>
      </c>
      <c r="BA53" s="31">
        <f t="shared" si="44"/>
        <v>0</v>
      </c>
      <c r="BB53" s="31">
        <f t="shared" si="45"/>
        <v>0</v>
      </c>
      <c r="BC53" s="31">
        <f t="shared" si="46"/>
        <v>0</v>
      </c>
      <c r="BD53" s="31">
        <f t="shared" si="47"/>
        <v>-300.54000000000002</v>
      </c>
      <c r="BE53" s="31">
        <f t="shared" si="48"/>
        <v>-291.64</v>
      </c>
      <c r="BF53" s="31">
        <f t="shared" si="49"/>
        <v>-73.7</v>
      </c>
      <c r="BG53" s="31">
        <f t="shared" si="50"/>
        <v>-6800.01</v>
      </c>
      <c r="BH53" s="31">
        <f t="shared" si="51"/>
        <v>-1254.4100000000001</v>
      </c>
      <c r="BI53" s="31">
        <f t="shared" si="52"/>
        <v>-1485.36</v>
      </c>
      <c r="BJ53" s="31">
        <f t="shared" si="53"/>
        <v>-5877.32</v>
      </c>
      <c r="BK53" s="31">
        <f t="shared" si="54"/>
        <v>-1177.94</v>
      </c>
      <c r="BL53" s="31">
        <f t="shared" si="55"/>
        <v>-2121.09</v>
      </c>
      <c r="BM53" s="6">
        <f t="shared" ca="1" si="214"/>
        <v>-2.4500000000000001E-2</v>
      </c>
      <c r="BN53" s="6">
        <f t="shared" ca="1" si="214"/>
        <v>-2.4500000000000001E-2</v>
      </c>
      <c r="BO53" s="6">
        <f t="shared" ca="1" si="214"/>
        <v>-2.4500000000000001E-2</v>
      </c>
      <c r="BP53" s="6">
        <f t="shared" ca="1" si="214"/>
        <v>-2.4500000000000001E-2</v>
      </c>
      <c r="BQ53" s="6">
        <f t="shared" ca="1" si="214"/>
        <v>-2.4500000000000001E-2</v>
      </c>
      <c r="BR53" s="6">
        <f t="shared" ca="1" si="214"/>
        <v>-2.4500000000000001E-2</v>
      </c>
      <c r="BS53" s="6">
        <f t="shared" ca="1" si="214"/>
        <v>-2.4500000000000001E-2</v>
      </c>
      <c r="BT53" s="6">
        <f t="shared" ca="1" si="214"/>
        <v>-2.4500000000000001E-2</v>
      </c>
      <c r="BU53" s="6">
        <f t="shared" ca="1" si="214"/>
        <v>-2.4500000000000001E-2</v>
      </c>
      <c r="BV53" s="6">
        <f t="shared" ca="1" si="214"/>
        <v>-2.4500000000000001E-2</v>
      </c>
      <c r="BW53" s="6">
        <f t="shared" ca="1" si="214"/>
        <v>-2.4500000000000001E-2</v>
      </c>
      <c r="BX53" s="6">
        <f t="shared" ca="1" si="214"/>
        <v>-2.4500000000000001E-2</v>
      </c>
      <c r="BY53" s="31">
        <f t="shared" ca="1" si="202"/>
        <v>-1307.4000000000001</v>
      </c>
      <c r="BZ53" s="31">
        <f t="shared" ca="1" si="203"/>
        <v>-1449.4</v>
      </c>
      <c r="CA53" s="31">
        <f t="shared" ca="1" si="204"/>
        <v>-822.71</v>
      </c>
      <c r="CB53" s="31">
        <f t="shared" ca="1" si="205"/>
        <v>-10518.74</v>
      </c>
      <c r="CC53" s="31">
        <f t="shared" ca="1" si="206"/>
        <v>-10207.36</v>
      </c>
      <c r="CD53" s="31">
        <f t="shared" ca="1" si="207"/>
        <v>-2579.65</v>
      </c>
      <c r="CE53" s="31">
        <f t="shared" ca="1" si="208"/>
        <v>-21359.01</v>
      </c>
      <c r="CF53" s="31">
        <f t="shared" ca="1" si="209"/>
        <v>-3940.13</v>
      </c>
      <c r="CG53" s="31">
        <f t="shared" ca="1" si="210"/>
        <v>-4665.54</v>
      </c>
      <c r="CH53" s="31">
        <f t="shared" ca="1" si="211"/>
        <v>-23224.91</v>
      </c>
      <c r="CI53" s="31">
        <f t="shared" ca="1" si="212"/>
        <v>-4654.76</v>
      </c>
      <c r="CJ53" s="31">
        <f t="shared" ca="1" si="213"/>
        <v>-8381.74</v>
      </c>
      <c r="CK53" s="32">
        <f t="shared" ca="1" si="56"/>
        <v>160.09</v>
      </c>
      <c r="CL53" s="32">
        <f t="shared" ca="1" si="57"/>
        <v>177.48</v>
      </c>
      <c r="CM53" s="32">
        <f t="shared" ca="1" si="58"/>
        <v>100.74</v>
      </c>
      <c r="CN53" s="32">
        <f t="shared" ca="1" si="59"/>
        <v>1288.01</v>
      </c>
      <c r="CO53" s="32">
        <f t="shared" ca="1" si="60"/>
        <v>1249.8800000000001</v>
      </c>
      <c r="CP53" s="32">
        <f t="shared" ca="1" si="61"/>
        <v>315.88</v>
      </c>
      <c r="CQ53" s="32">
        <f t="shared" ca="1" si="62"/>
        <v>2615.39</v>
      </c>
      <c r="CR53" s="32">
        <f t="shared" ca="1" si="63"/>
        <v>482.46</v>
      </c>
      <c r="CS53" s="32">
        <f t="shared" ca="1" si="64"/>
        <v>571.29</v>
      </c>
      <c r="CT53" s="32">
        <f t="shared" ca="1" si="65"/>
        <v>2843.87</v>
      </c>
      <c r="CU53" s="32">
        <f t="shared" ca="1" si="66"/>
        <v>569.97</v>
      </c>
      <c r="CV53" s="32">
        <f t="shared" ca="1" si="67"/>
        <v>1026.3399999999999</v>
      </c>
      <c r="CW53" s="31">
        <f t="shared" ca="1" si="190"/>
        <v>-1622.2400000000002</v>
      </c>
      <c r="CX53" s="31">
        <f t="shared" ca="1" si="191"/>
        <v>-1798.44</v>
      </c>
      <c r="CY53" s="31">
        <f t="shared" ca="1" si="192"/>
        <v>-1020.83</v>
      </c>
      <c r="CZ53" s="31">
        <f t="shared" ca="1" si="193"/>
        <v>-12751.279999999999</v>
      </c>
      <c r="DA53" s="31">
        <f t="shared" ca="1" si="194"/>
        <v>-12373.82</v>
      </c>
      <c r="DB53" s="31">
        <f t="shared" ca="1" si="195"/>
        <v>-3127.17</v>
      </c>
      <c r="DC53" s="31">
        <f t="shared" ca="1" si="196"/>
        <v>-19702.599999999999</v>
      </c>
      <c r="DD53" s="31">
        <f t="shared" ca="1" si="197"/>
        <v>-3634.5699999999997</v>
      </c>
      <c r="DE53" s="31">
        <f t="shared" ca="1" si="198"/>
        <v>-4303.72</v>
      </c>
      <c r="DF53" s="31">
        <f t="shared" ca="1" si="199"/>
        <v>-22940.53</v>
      </c>
      <c r="DG53" s="31">
        <f t="shared" ca="1" si="200"/>
        <v>-4597.76</v>
      </c>
      <c r="DH53" s="31">
        <f t="shared" ca="1" si="201"/>
        <v>-8279.11</v>
      </c>
      <c r="DI53" s="32">
        <f t="shared" ca="1" si="68"/>
        <v>-81.11</v>
      </c>
      <c r="DJ53" s="32">
        <f t="shared" ca="1" si="69"/>
        <v>-89.92</v>
      </c>
      <c r="DK53" s="32">
        <f t="shared" ca="1" si="70"/>
        <v>-51.04</v>
      </c>
      <c r="DL53" s="32">
        <f t="shared" ca="1" si="71"/>
        <v>-637.55999999999995</v>
      </c>
      <c r="DM53" s="32">
        <f t="shared" ca="1" si="72"/>
        <v>-618.69000000000005</v>
      </c>
      <c r="DN53" s="32">
        <f t="shared" ca="1" si="73"/>
        <v>-156.36000000000001</v>
      </c>
      <c r="DO53" s="32">
        <f t="shared" ca="1" si="74"/>
        <v>-985.13</v>
      </c>
      <c r="DP53" s="32">
        <f t="shared" ca="1" si="75"/>
        <v>-181.73</v>
      </c>
      <c r="DQ53" s="32">
        <f t="shared" ca="1" si="76"/>
        <v>-215.19</v>
      </c>
      <c r="DR53" s="32">
        <f t="shared" ca="1" si="77"/>
        <v>-1147.03</v>
      </c>
      <c r="DS53" s="32">
        <f t="shared" ca="1" si="78"/>
        <v>-229.89</v>
      </c>
      <c r="DT53" s="32">
        <f t="shared" ca="1" si="79"/>
        <v>-413.96</v>
      </c>
      <c r="DU53" s="31">
        <f t="shared" ca="1" si="80"/>
        <v>-792.33</v>
      </c>
      <c r="DV53" s="31">
        <f t="shared" ca="1" si="81"/>
        <v>-870.37</v>
      </c>
      <c r="DW53" s="31">
        <f t="shared" ca="1" si="82"/>
        <v>-489.93</v>
      </c>
      <c r="DX53" s="31">
        <f t="shared" ca="1" si="83"/>
        <v>-6060.18</v>
      </c>
      <c r="DY53" s="31">
        <f t="shared" ca="1" si="84"/>
        <v>-5822.31</v>
      </c>
      <c r="DZ53" s="31">
        <f t="shared" ca="1" si="85"/>
        <v>-1455.51</v>
      </c>
      <c r="EA53" s="31">
        <f t="shared" ca="1" si="86"/>
        <v>-9073.19</v>
      </c>
      <c r="EB53" s="31">
        <f t="shared" ca="1" si="87"/>
        <v>-1655.22</v>
      </c>
      <c r="EC53" s="31">
        <f t="shared" ca="1" si="88"/>
        <v>-1938.03</v>
      </c>
      <c r="ED53" s="31">
        <f t="shared" ca="1" si="89"/>
        <v>-10217.34</v>
      </c>
      <c r="EE53" s="31">
        <f t="shared" ca="1" si="90"/>
        <v>-2024.34</v>
      </c>
      <c r="EF53" s="31">
        <f t="shared" ca="1" si="91"/>
        <v>-3604.36</v>
      </c>
      <c r="EG53" s="32">
        <f t="shared" ca="1" si="92"/>
        <v>-2495.6800000000003</v>
      </c>
      <c r="EH53" s="32">
        <f t="shared" ca="1" si="93"/>
        <v>-2758.73</v>
      </c>
      <c r="EI53" s="32">
        <f t="shared" ca="1" si="94"/>
        <v>-1561.8000000000002</v>
      </c>
      <c r="EJ53" s="32">
        <f t="shared" ca="1" si="95"/>
        <v>-19449.019999999997</v>
      </c>
      <c r="EK53" s="32">
        <f t="shared" ca="1" si="96"/>
        <v>-18814.82</v>
      </c>
      <c r="EL53" s="32">
        <f t="shared" ca="1" si="97"/>
        <v>-4739.04</v>
      </c>
      <c r="EM53" s="32">
        <f t="shared" ca="1" si="98"/>
        <v>-29760.92</v>
      </c>
      <c r="EN53" s="32">
        <f t="shared" ca="1" si="99"/>
        <v>-5471.5199999999995</v>
      </c>
      <c r="EO53" s="32">
        <f t="shared" ca="1" si="100"/>
        <v>-6456.94</v>
      </c>
      <c r="EP53" s="32">
        <f t="shared" ca="1" si="101"/>
        <v>-34304.899999999994</v>
      </c>
      <c r="EQ53" s="32">
        <f t="shared" ca="1" si="102"/>
        <v>-6851.9900000000007</v>
      </c>
      <c r="ER53" s="32">
        <f t="shared" ca="1" si="103"/>
        <v>-12297.43</v>
      </c>
    </row>
    <row r="54" spans="1:148">
      <c r="A54" t="s">
        <v>425</v>
      </c>
      <c r="B54" s="1" t="s">
        <v>76</v>
      </c>
      <c r="C54" t="str">
        <f t="shared" ca="1" si="215"/>
        <v>SPCIMP</v>
      </c>
      <c r="D54" t="str">
        <f t="shared" ca="1" si="216"/>
        <v>Alberta-Saskatchewan Intertie - Import</v>
      </c>
      <c r="E54" s="51">
        <v>400</v>
      </c>
      <c r="J54" s="51">
        <v>18</v>
      </c>
      <c r="K54" s="51">
        <v>45</v>
      </c>
      <c r="L54" s="51">
        <v>32</v>
      </c>
      <c r="M54" s="51">
        <v>75</v>
      </c>
      <c r="O54" s="51">
        <v>16</v>
      </c>
      <c r="P54" s="51">
        <v>101</v>
      </c>
      <c r="Q54" s="32">
        <v>62791</v>
      </c>
      <c r="R54" s="32"/>
      <c r="S54" s="32"/>
      <c r="T54" s="32"/>
      <c r="U54" s="32"/>
      <c r="V54" s="32">
        <v>5505.66</v>
      </c>
      <c r="W54" s="32">
        <v>4967.57</v>
      </c>
      <c r="X54" s="32">
        <v>1410.08</v>
      </c>
      <c r="Y54" s="32">
        <v>11531.09</v>
      </c>
      <c r="Z54" s="32"/>
      <c r="AA54" s="32">
        <v>709.28</v>
      </c>
      <c r="AB54" s="32">
        <v>4961.13</v>
      </c>
      <c r="AC54" s="2">
        <v>0.17</v>
      </c>
      <c r="AH54" s="2">
        <v>0.17</v>
      </c>
      <c r="AI54" s="2">
        <v>0.17</v>
      </c>
      <c r="AJ54" s="2">
        <v>0.17</v>
      </c>
      <c r="AK54" s="2">
        <v>0.17</v>
      </c>
      <c r="AM54" s="2">
        <v>0.17</v>
      </c>
      <c r="AN54" s="2">
        <v>0.17</v>
      </c>
      <c r="AO54" s="33">
        <v>106.74</v>
      </c>
      <c r="AP54" s="33"/>
      <c r="AQ54" s="33"/>
      <c r="AR54" s="33"/>
      <c r="AS54" s="33"/>
      <c r="AT54" s="33">
        <v>9.36</v>
      </c>
      <c r="AU54" s="33">
        <v>8.44</v>
      </c>
      <c r="AV54" s="33">
        <v>2.4</v>
      </c>
      <c r="AW54" s="33">
        <v>19.600000000000001</v>
      </c>
      <c r="AX54" s="33"/>
      <c r="AY54" s="33">
        <v>1.21</v>
      </c>
      <c r="AZ54" s="33">
        <v>8.43</v>
      </c>
      <c r="BA54" s="31">
        <f t="shared" si="44"/>
        <v>0</v>
      </c>
      <c r="BB54" s="31">
        <f t="shared" si="45"/>
        <v>0</v>
      </c>
      <c r="BC54" s="31">
        <f t="shared" si="46"/>
        <v>0</v>
      </c>
      <c r="BD54" s="31">
        <f t="shared" si="47"/>
        <v>0</v>
      </c>
      <c r="BE54" s="31">
        <f t="shared" si="48"/>
        <v>0</v>
      </c>
      <c r="BF54" s="31">
        <f t="shared" si="49"/>
        <v>-3.85</v>
      </c>
      <c r="BG54" s="31">
        <f t="shared" si="50"/>
        <v>-38.75</v>
      </c>
      <c r="BH54" s="31">
        <f t="shared" si="51"/>
        <v>-11</v>
      </c>
      <c r="BI54" s="31">
        <f t="shared" si="52"/>
        <v>-89.94</v>
      </c>
      <c r="BJ54" s="31">
        <f t="shared" si="53"/>
        <v>0</v>
      </c>
      <c r="BK54" s="31">
        <f t="shared" si="54"/>
        <v>-4.4000000000000004</v>
      </c>
      <c r="BL54" s="31">
        <f t="shared" si="55"/>
        <v>-30.76</v>
      </c>
      <c r="BM54" s="6">
        <f t="shared" ca="1" si="214"/>
        <v>-1.0500000000000001E-2</v>
      </c>
      <c r="BN54" s="6">
        <f t="shared" ca="1" si="214"/>
        <v>-1.0500000000000001E-2</v>
      </c>
      <c r="BO54" s="6">
        <f t="shared" ca="1" si="214"/>
        <v>-1.0500000000000001E-2</v>
      </c>
      <c r="BP54" s="6">
        <f t="shared" ca="1" si="214"/>
        <v>-1.0500000000000001E-2</v>
      </c>
      <c r="BQ54" s="6">
        <f t="shared" ca="1" si="214"/>
        <v>-1.0500000000000001E-2</v>
      </c>
      <c r="BR54" s="6">
        <f t="shared" ca="1" si="214"/>
        <v>-1.0500000000000001E-2</v>
      </c>
      <c r="BS54" s="6">
        <f t="shared" ca="1" si="214"/>
        <v>-1.0500000000000001E-2</v>
      </c>
      <c r="BT54" s="6">
        <f t="shared" ca="1" si="214"/>
        <v>-1.0500000000000001E-2</v>
      </c>
      <c r="BU54" s="6">
        <f t="shared" ca="1" si="214"/>
        <v>-1.0500000000000001E-2</v>
      </c>
      <c r="BV54" s="6">
        <f t="shared" ca="1" si="214"/>
        <v>-1.0500000000000001E-2</v>
      </c>
      <c r="BW54" s="6">
        <f t="shared" ca="1" si="214"/>
        <v>-1.0500000000000001E-2</v>
      </c>
      <c r="BX54" s="6">
        <f t="shared" ca="1" si="214"/>
        <v>-1.0500000000000001E-2</v>
      </c>
      <c r="BY54" s="31">
        <f t="shared" ca="1" si="202"/>
        <v>-659.31</v>
      </c>
      <c r="BZ54" s="31">
        <f t="shared" ca="1" si="203"/>
        <v>0</v>
      </c>
      <c r="CA54" s="31">
        <f t="shared" ca="1" si="204"/>
        <v>0</v>
      </c>
      <c r="CB54" s="31">
        <f t="shared" ca="1" si="205"/>
        <v>0</v>
      </c>
      <c r="CC54" s="31">
        <f t="shared" ca="1" si="206"/>
        <v>0</v>
      </c>
      <c r="CD54" s="31">
        <f t="shared" ca="1" si="207"/>
        <v>-57.81</v>
      </c>
      <c r="CE54" s="31">
        <f t="shared" ca="1" si="208"/>
        <v>-52.16</v>
      </c>
      <c r="CF54" s="31">
        <f t="shared" ca="1" si="209"/>
        <v>-14.81</v>
      </c>
      <c r="CG54" s="31">
        <f t="shared" ca="1" si="210"/>
        <v>-121.08</v>
      </c>
      <c r="CH54" s="31">
        <f t="shared" ca="1" si="211"/>
        <v>0</v>
      </c>
      <c r="CI54" s="31">
        <f t="shared" ca="1" si="212"/>
        <v>-7.45</v>
      </c>
      <c r="CJ54" s="31">
        <f t="shared" ca="1" si="213"/>
        <v>-52.09</v>
      </c>
      <c r="CK54" s="32">
        <f t="shared" ca="1" si="56"/>
        <v>188.37</v>
      </c>
      <c r="CL54" s="32">
        <f t="shared" ca="1" si="57"/>
        <v>0</v>
      </c>
      <c r="CM54" s="32">
        <f t="shared" ca="1" si="58"/>
        <v>0</v>
      </c>
      <c r="CN54" s="32">
        <f t="shared" ca="1" si="59"/>
        <v>0</v>
      </c>
      <c r="CO54" s="32">
        <f t="shared" ca="1" si="60"/>
        <v>0</v>
      </c>
      <c r="CP54" s="32">
        <f t="shared" ca="1" si="61"/>
        <v>16.52</v>
      </c>
      <c r="CQ54" s="32">
        <f t="shared" ca="1" si="62"/>
        <v>14.9</v>
      </c>
      <c r="CR54" s="32">
        <f t="shared" ca="1" si="63"/>
        <v>4.2300000000000004</v>
      </c>
      <c r="CS54" s="32">
        <f t="shared" ca="1" si="64"/>
        <v>34.590000000000003</v>
      </c>
      <c r="CT54" s="32">
        <f t="shared" ca="1" si="65"/>
        <v>0</v>
      </c>
      <c r="CU54" s="32">
        <f t="shared" ca="1" si="66"/>
        <v>2.13</v>
      </c>
      <c r="CV54" s="32">
        <f t="shared" ca="1" si="67"/>
        <v>14.88</v>
      </c>
      <c r="CW54" s="31">
        <f t="shared" ca="1" si="190"/>
        <v>-577.67999999999995</v>
      </c>
      <c r="CX54" s="31">
        <f t="shared" ca="1" si="191"/>
        <v>0</v>
      </c>
      <c r="CY54" s="31">
        <f t="shared" ca="1" si="192"/>
        <v>0</v>
      </c>
      <c r="CZ54" s="31">
        <f t="shared" ca="1" si="193"/>
        <v>0</v>
      </c>
      <c r="DA54" s="31">
        <f t="shared" ca="1" si="194"/>
        <v>0</v>
      </c>
      <c r="DB54" s="31">
        <f t="shared" ca="1" si="195"/>
        <v>-46.800000000000004</v>
      </c>
      <c r="DC54" s="31">
        <f t="shared" ca="1" si="196"/>
        <v>-6.9499999999999957</v>
      </c>
      <c r="DD54" s="31">
        <f t="shared" ca="1" si="197"/>
        <v>-1.9800000000000004</v>
      </c>
      <c r="DE54" s="31">
        <f t="shared" ca="1" si="198"/>
        <v>-16.150000000000006</v>
      </c>
      <c r="DF54" s="31">
        <f t="shared" ca="1" si="199"/>
        <v>0</v>
      </c>
      <c r="DG54" s="31">
        <f t="shared" ca="1" si="200"/>
        <v>-2.13</v>
      </c>
      <c r="DH54" s="31">
        <f t="shared" ca="1" si="201"/>
        <v>-14.879999999999999</v>
      </c>
      <c r="DI54" s="32">
        <f t="shared" ca="1" si="68"/>
        <v>-28.88</v>
      </c>
      <c r="DJ54" s="32">
        <f t="shared" ca="1" si="69"/>
        <v>0</v>
      </c>
      <c r="DK54" s="32">
        <f t="shared" ca="1" si="70"/>
        <v>0</v>
      </c>
      <c r="DL54" s="32">
        <f t="shared" ca="1" si="71"/>
        <v>0</v>
      </c>
      <c r="DM54" s="32">
        <f t="shared" ca="1" si="72"/>
        <v>0</v>
      </c>
      <c r="DN54" s="32">
        <f t="shared" ca="1" si="73"/>
        <v>-2.34</v>
      </c>
      <c r="DO54" s="32">
        <f t="shared" ca="1" si="74"/>
        <v>-0.35</v>
      </c>
      <c r="DP54" s="32">
        <f t="shared" ca="1" si="75"/>
        <v>-0.1</v>
      </c>
      <c r="DQ54" s="32">
        <f t="shared" ca="1" si="76"/>
        <v>-0.81</v>
      </c>
      <c r="DR54" s="32">
        <f t="shared" ca="1" si="77"/>
        <v>0</v>
      </c>
      <c r="DS54" s="32">
        <f t="shared" ca="1" si="78"/>
        <v>-0.11</v>
      </c>
      <c r="DT54" s="32">
        <f t="shared" ca="1" si="79"/>
        <v>-0.74</v>
      </c>
      <c r="DU54" s="31">
        <f t="shared" ca="1" si="80"/>
        <v>-282.14999999999998</v>
      </c>
      <c r="DV54" s="31">
        <f t="shared" ca="1" si="81"/>
        <v>0</v>
      </c>
      <c r="DW54" s="31">
        <f t="shared" ca="1" si="82"/>
        <v>0</v>
      </c>
      <c r="DX54" s="31">
        <f t="shared" ca="1" si="83"/>
        <v>0</v>
      </c>
      <c r="DY54" s="31">
        <f t="shared" ca="1" si="84"/>
        <v>0</v>
      </c>
      <c r="DZ54" s="31">
        <f t="shared" ca="1" si="85"/>
        <v>-21.78</v>
      </c>
      <c r="EA54" s="31">
        <f t="shared" ca="1" si="86"/>
        <v>-3.2</v>
      </c>
      <c r="EB54" s="31">
        <f t="shared" ca="1" si="87"/>
        <v>-0.9</v>
      </c>
      <c r="EC54" s="31">
        <f t="shared" ca="1" si="88"/>
        <v>-7.27</v>
      </c>
      <c r="ED54" s="31">
        <f t="shared" ca="1" si="89"/>
        <v>0</v>
      </c>
      <c r="EE54" s="31">
        <f t="shared" ca="1" si="90"/>
        <v>-0.94</v>
      </c>
      <c r="EF54" s="31">
        <f t="shared" ca="1" si="91"/>
        <v>-6.48</v>
      </c>
      <c r="EG54" s="32">
        <f t="shared" ca="1" si="92"/>
        <v>-888.70999999999992</v>
      </c>
      <c r="EH54" s="32">
        <f t="shared" ca="1" si="93"/>
        <v>0</v>
      </c>
      <c r="EI54" s="32">
        <f t="shared" ca="1" si="94"/>
        <v>0</v>
      </c>
      <c r="EJ54" s="32">
        <f t="shared" ca="1" si="95"/>
        <v>0</v>
      </c>
      <c r="EK54" s="32">
        <f t="shared" ca="1" si="96"/>
        <v>0</v>
      </c>
      <c r="EL54" s="32">
        <f t="shared" ca="1" si="97"/>
        <v>-70.92</v>
      </c>
      <c r="EM54" s="32">
        <f t="shared" ca="1" si="98"/>
        <v>-10.499999999999996</v>
      </c>
      <c r="EN54" s="32">
        <f t="shared" ca="1" si="99"/>
        <v>-2.9800000000000004</v>
      </c>
      <c r="EO54" s="32">
        <f t="shared" ca="1" si="100"/>
        <v>-24.230000000000004</v>
      </c>
      <c r="EP54" s="32">
        <f t="shared" ca="1" si="101"/>
        <v>0</v>
      </c>
      <c r="EQ54" s="32">
        <f t="shared" ca="1" si="102"/>
        <v>-3.1799999999999997</v>
      </c>
      <c r="ER54" s="32">
        <f t="shared" ca="1" si="103"/>
        <v>-22.1</v>
      </c>
    </row>
    <row r="55" spans="1:148">
      <c r="A55" t="s">
        <v>426</v>
      </c>
      <c r="B55" s="1" t="s">
        <v>66</v>
      </c>
      <c r="C55" t="str">
        <f t="shared" ca="1" si="215"/>
        <v>BCHIMP</v>
      </c>
      <c r="D55" t="str">
        <f t="shared" ca="1" si="216"/>
        <v>Alberta-BC Intertie - Import</v>
      </c>
      <c r="E55" s="51">
        <v>4597</v>
      </c>
      <c r="F55" s="51">
        <v>1140</v>
      </c>
      <c r="G55" s="51">
        <v>2978</v>
      </c>
      <c r="H55" s="51">
        <v>6478</v>
      </c>
      <c r="I55" s="51">
        <v>5839</v>
      </c>
      <c r="J55" s="51">
        <v>2664</v>
      </c>
      <c r="K55" s="51">
        <v>3431</v>
      </c>
      <c r="L55" s="51">
        <v>1943</v>
      </c>
      <c r="M55" s="51">
        <v>4489</v>
      </c>
      <c r="N55" s="51">
        <v>9203</v>
      </c>
      <c r="O55" s="51">
        <v>5073</v>
      </c>
      <c r="P55" s="51">
        <v>2395</v>
      </c>
      <c r="Q55" s="32">
        <v>384611.37</v>
      </c>
      <c r="R55" s="32">
        <v>85675.85</v>
      </c>
      <c r="S55" s="32">
        <v>243759.11</v>
      </c>
      <c r="T55" s="32">
        <v>316174.82</v>
      </c>
      <c r="U55" s="32">
        <v>301079.46000000002</v>
      </c>
      <c r="V55" s="32">
        <v>140643.63</v>
      </c>
      <c r="W55" s="32">
        <v>987837.55</v>
      </c>
      <c r="X55" s="32">
        <v>290915.05</v>
      </c>
      <c r="Y55" s="32">
        <v>398300.84</v>
      </c>
      <c r="Z55" s="32">
        <v>1278256.27</v>
      </c>
      <c r="AA55" s="32">
        <v>722546.5</v>
      </c>
      <c r="AB55" s="32">
        <v>414388.45</v>
      </c>
      <c r="AC55" s="2">
        <v>0.89</v>
      </c>
      <c r="AD55" s="2">
        <v>0.89</v>
      </c>
      <c r="AE55" s="2">
        <v>0.89</v>
      </c>
      <c r="AF55" s="2">
        <v>0.89</v>
      </c>
      <c r="AG55" s="2">
        <v>0.89</v>
      </c>
      <c r="AH55" s="2">
        <v>0.89</v>
      </c>
      <c r="AI55" s="2">
        <v>0.89</v>
      </c>
      <c r="AJ55" s="2">
        <v>0.89</v>
      </c>
      <c r="AK55" s="2">
        <v>0.89</v>
      </c>
      <c r="AL55" s="2">
        <v>0.89</v>
      </c>
      <c r="AM55" s="2">
        <v>0.89</v>
      </c>
      <c r="AN55" s="2">
        <v>0.89</v>
      </c>
      <c r="AO55" s="33">
        <v>3423.04</v>
      </c>
      <c r="AP55" s="33">
        <v>762.52</v>
      </c>
      <c r="AQ55" s="33">
        <v>2169.46</v>
      </c>
      <c r="AR55" s="33">
        <v>2813.96</v>
      </c>
      <c r="AS55" s="33">
        <v>2679.61</v>
      </c>
      <c r="AT55" s="33">
        <v>1251.73</v>
      </c>
      <c r="AU55" s="33">
        <v>8791.75</v>
      </c>
      <c r="AV55" s="33">
        <v>2589.14</v>
      </c>
      <c r="AW55" s="33">
        <v>3544.88</v>
      </c>
      <c r="AX55" s="33">
        <v>11376.48</v>
      </c>
      <c r="AY55" s="33">
        <v>6430.66</v>
      </c>
      <c r="AZ55" s="33">
        <v>3688.06</v>
      </c>
      <c r="BA55" s="31">
        <f t="shared" si="44"/>
        <v>0</v>
      </c>
      <c r="BB55" s="31">
        <f t="shared" si="45"/>
        <v>0</v>
      </c>
      <c r="BC55" s="31">
        <f t="shared" si="46"/>
        <v>0</v>
      </c>
      <c r="BD55" s="31">
        <f t="shared" si="47"/>
        <v>-221.32</v>
      </c>
      <c r="BE55" s="31">
        <f t="shared" si="48"/>
        <v>-210.76</v>
      </c>
      <c r="BF55" s="31">
        <f t="shared" si="49"/>
        <v>-98.45</v>
      </c>
      <c r="BG55" s="31">
        <f t="shared" si="50"/>
        <v>-7705.13</v>
      </c>
      <c r="BH55" s="31">
        <f t="shared" si="51"/>
        <v>-2269.14</v>
      </c>
      <c r="BI55" s="31">
        <f t="shared" si="52"/>
        <v>-3106.75</v>
      </c>
      <c r="BJ55" s="31">
        <f t="shared" si="53"/>
        <v>-7925.19</v>
      </c>
      <c r="BK55" s="31">
        <f t="shared" si="54"/>
        <v>-4479.79</v>
      </c>
      <c r="BL55" s="31">
        <f t="shared" si="55"/>
        <v>-2569.21</v>
      </c>
      <c r="BM55" s="6">
        <f t="shared" ca="1" si="214"/>
        <v>-2.4500000000000001E-2</v>
      </c>
      <c r="BN55" s="6">
        <f t="shared" ca="1" si="214"/>
        <v>-2.4500000000000001E-2</v>
      </c>
      <c r="BO55" s="6">
        <f t="shared" ca="1" si="214"/>
        <v>-2.4500000000000001E-2</v>
      </c>
      <c r="BP55" s="6">
        <f t="shared" ca="1" si="214"/>
        <v>-2.4500000000000001E-2</v>
      </c>
      <c r="BQ55" s="6">
        <f t="shared" ca="1" si="214"/>
        <v>-2.4500000000000001E-2</v>
      </c>
      <c r="BR55" s="6">
        <f t="shared" ca="1" si="214"/>
        <v>-2.4500000000000001E-2</v>
      </c>
      <c r="BS55" s="6">
        <f t="shared" ca="1" si="214"/>
        <v>-2.4500000000000001E-2</v>
      </c>
      <c r="BT55" s="6">
        <f t="shared" ca="1" si="214"/>
        <v>-2.4500000000000001E-2</v>
      </c>
      <c r="BU55" s="6">
        <f t="shared" ca="1" si="214"/>
        <v>-2.4500000000000001E-2</v>
      </c>
      <c r="BV55" s="6">
        <f t="shared" ca="1" si="214"/>
        <v>-2.4500000000000001E-2</v>
      </c>
      <c r="BW55" s="6">
        <f t="shared" ca="1" si="214"/>
        <v>-2.4500000000000001E-2</v>
      </c>
      <c r="BX55" s="6">
        <f t="shared" ca="1" si="214"/>
        <v>-2.4500000000000001E-2</v>
      </c>
      <c r="BY55" s="31">
        <f t="shared" ca="1" si="202"/>
        <v>-9422.98</v>
      </c>
      <c r="BZ55" s="31">
        <f t="shared" ca="1" si="203"/>
        <v>-2099.06</v>
      </c>
      <c r="CA55" s="31">
        <f t="shared" ca="1" si="204"/>
        <v>-5972.1</v>
      </c>
      <c r="CB55" s="31">
        <f t="shared" ca="1" si="205"/>
        <v>-7746.28</v>
      </c>
      <c r="CC55" s="31">
        <f t="shared" ca="1" si="206"/>
        <v>-7376.45</v>
      </c>
      <c r="CD55" s="31">
        <f t="shared" ca="1" si="207"/>
        <v>-3445.77</v>
      </c>
      <c r="CE55" s="31">
        <f t="shared" ca="1" si="208"/>
        <v>-24202.02</v>
      </c>
      <c r="CF55" s="31">
        <f t="shared" ca="1" si="209"/>
        <v>-7127.42</v>
      </c>
      <c r="CG55" s="31">
        <f t="shared" ca="1" si="210"/>
        <v>-9758.3700000000008</v>
      </c>
      <c r="CH55" s="31">
        <f t="shared" ca="1" si="211"/>
        <v>-31317.279999999999</v>
      </c>
      <c r="CI55" s="31">
        <f t="shared" ca="1" si="212"/>
        <v>-17702.39</v>
      </c>
      <c r="CJ55" s="31">
        <f t="shared" ca="1" si="213"/>
        <v>-10152.52</v>
      </c>
      <c r="CK55" s="32">
        <f t="shared" ca="1" si="56"/>
        <v>1153.83</v>
      </c>
      <c r="CL55" s="32">
        <f t="shared" ca="1" si="57"/>
        <v>257.02999999999997</v>
      </c>
      <c r="CM55" s="32">
        <f t="shared" ca="1" si="58"/>
        <v>731.28</v>
      </c>
      <c r="CN55" s="32">
        <f t="shared" ca="1" si="59"/>
        <v>948.52</v>
      </c>
      <c r="CO55" s="32">
        <f t="shared" ca="1" si="60"/>
        <v>903.24</v>
      </c>
      <c r="CP55" s="32">
        <f t="shared" ca="1" si="61"/>
        <v>421.93</v>
      </c>
      <c r="CQ55" s="32">
        <f t="shared" ca="1" si="62"/>
        <v>2963.51</v>
      </c>
      <c r="CR55" s="32">
        <f t="shared" ca="1" si="63"/>
        <v>872.75</v>
      </c>
      <c r="CS55" s="32">
        <f t="shared" ca="1" si="64"/>
        <v>1194.9000000000001</v>
      </c>
      <c r="CT55" s="32">
        <f t="shared" ca="1" si="65"/>
        <v>3834.77</v>
      </c>
      <c r="CU55" s="32">
        <f t="shared" ca="1" si="66"/>
        <v>2167.64</v>
      </c>
      <c r="CV55" s="32">
        <f t="shared" ca="1" si="67"/>
        <v>1243.17</v>
      </c>
      <c r="CW55" s="31">
        <f t="shared" ca="1" si="190"/>
        <v>-11692.189999999999</v>
      </c>
      <c r="CX55" s="31">
        <f t="shared" ca="1" si="191"/>
        <v>-2604.5500000000002</v>
      </c>
      <c r="CY55" s="31">
        <f t="shared" ca="1" si="192"/>
        <v>-7410.2800000000007</v>
      </c>
      <c r="CZ55" s="31">
        <f t="shared" ca="1" si="193"/>
        <v>-9390.4000000000015</v>
      </c>
      <c r="DA55" s="31">
        <f t="shared" ca="1" si="194"/>
        <v>-8942.06</v>
      </c>
      <c r="DB55" s="31">
        <f t="shared" ca="1" si="195"/>
        <v>-4177.12</v>
      </c>
      <c r="DC55" s="31">
        <f t="shared" ca="1" si="196"/>
        <v>-22325.13</v>
      </c>
      <c r="DD55" s="31">
        <f t="shared" ca="1" si="197"/>
        <v>-6574.67</v>
      </c>
      <c r="DE55" s="31">
        <f t="shared" ca="1" si="198"/>
        <v>-9001.6000000000022</v>
      </c>
      <c r="DF55" s="31">
        <f t="shared" ca="1" si="199"/>
        <v>-30933.8</v>
      </c>
      <c r="DG55" s="31">
        <f t="shared" ca="1" si="200"/>
        <v>-17485.62</v>
      </c>
      <c r="DH55" s="31">
        <f t="shared" ca="1" si="201"/>
        <v>-10028.200000000001</v>
      </c>
      <c r="DI55" s="32">
        <f t="shared" ca="1" si="68"/>
        <v>-584.61</v>
      </c>
      <c r="DJ55" s="32">
        <f t="shared" ca="1" si="69"/>
        <v>-130.22999999999999</v>
      </c>
      <c r="DK55" s="32">
        <f t="shared" ca="1" si="70"/>
        <v>-370.51</v>
      </c>
      <c r="DL55" s="32">
        <f t="shared" ca="1" si="71"/>
        <v>-469.52</v>
      </c>
      <c r="DM55" s="32">
        <f t="shared" ca="1" si="72"/>
        <v>-447.1</v>
      </c>
      <c r="DN55" s="32">
        <f t="shared" ca="1" si="73"/>
        <v>-208.86</v>
      </c>
      <c r="DO55" s="32">
        <f t="shared" ca="1" si="74"/>
        <v>-1116.26</v>
      </c>
      <c r="DP55" s="32">
        <f t="shared" ca="1" si="75"/>
        <v>-328.73</v>
      </c>
      <c r="DQ55" s="32">
        <f t="shared" ca="1" si="76"/>
        <v>-450.08</v>
      </c>
      <c r="DR55" s="32">
        <f t="shared" ca="1" si="77"/>
        <v>-1546.69</v>
      </c>
      <c r="DS55" s="32">
        <f t="shared" ca="1" si="78"/>
        <v>-874.28</v>
      </c>
      <c r="DT55" s="32">
        <f t="shared" ca="1" si="79"/>
        <v>-501.41</v>
      </c>
      <c r="DU55" s="31">
        <f t="shared" ca="1" si="80"/>
        <v>-5710.68</v>
      </c>
      <c r="DV55" s="31">
        <f t="shared" ca="1" si="81"/>
        <v>-1260.5</v>
      </c>
      <c r="DW55" s="31">
        <f t="shared" ca="1" si="82"/>
        <v>-3556.43</v>
      </c>
      <c r="DX55" s="31">
        <f t="shared" ca="1" si="83"/>
        <v>-4462.8900000000003</v>
      </c>
      <c r="DY55" s="31">
        <f t="shared" ca="1" si="84"/>
        <v>-4207.55</v>
      </c>
      <c r="DZ55" s="31">
        <f t="shared" ca="1" si="85"/>
        <v>-1944.19</v>
      </c>
      <c r="EA55" s="31">
        <f t="shared" ca="1" si="86"/>
        <v>-10280.879999999999</v>
      </c>
      <c r="EB55" s="31">
        <f t="shared" ca="1" si="87"/>
        <v>-2994.18</v>
      </c>
      <c r="EC55" s="31">
        <f t="shared" ca="1" si="88"/>
        <v>-4053.56</v>
      </c>
      <c r="ED55" s="31">
        <f t="shared" ca="1" si="89"/>
        <v>-13777.41</v>
      </c>
      <c r="EE55" s="31">
        <f t="shared" ca="1" si="90"/>
        <v>-7698.71</v>
      </c>
      <c r="EF55" s="31">
        <f t="shared" ca="1" si="91"/>
        <v>-4365.84</v>
      </c>
      <c r="EG55" s="32">
        <f t="shared" ca="1" si="92"/>
        <v>-17987.48</v>
      </c>
      <c r="EH55" s="32">
        <f t="shared" ca="1" si="93"/>
        <v>-3995.28</v>
      </c>
      <c r="EI55" s="32">
        <f t="shared" ca="1" si="94"/>
        <v>-11337.220000000001</v>
      </c>
      <c r="EJ55" s="32">
        <f t="shared" ca="1" si="95"/>
        <v>-14322.810000000001</v>
      </c>
      <c r="EK55" s="32">
        <f t="shared" ca="1" si="96"/>
        <v>-13596.71</v>
      </c>
      <c r="EL55" s="32">
        <f t="shared" ca="1" si="97"/>
        <v>-6330.17</v>
      </c>
      <c r="EM55" s="32">
        <f t="shared" ca="1" si="98"/>
        <v>-33722.269999999997</v>
      </c>
      <c r="EN55" s="32">
        <f t="shared" ca="1" si="99"/>
        <v>-9897.58</v>
      </c>
      <c r="EO55" s="32">
        <f t="shared" ca="1" si="100"/>
        <v>-13505.240000000002</v>
      </c>
      <c r="EP55" s="32">
        <f t="shared" ca="1" si="101"/>
        <v>-46257.899999999994</v>
      </c>
      <c r="EQ55" s="32">
        <f t="shared" ca="1" si="102"/>
        <v>-26058.609999999997</v>
      </c>
      <c r="ER55" s="32">
        <f t="shared" ca="1" si="103"/>
        <v>-14895.45</v>
      </c>
    </row>
    <row r="56" spans="1:148">
      <c r="A56" t="s">
        <v>426</v>
      </c>
      <c r="B56" s="1" t="s">
        <v>67</v>
      </c>
      <c r="C56" t="str">
        <f t="shared" ca="1" si="215"/>
        <v>BCHEXP</v>
      </c>
      <c r="D56" t="str">
        <f t="shared" ca="1" si="216"/>
        <v>Alberta-BC Intertie - Export</v>
      </c>
      <c r="G56" s="51">
        <v>25</v>
      </c>
      <c r="L56" s="51">
        <v>25</v>
      </c>
      <c r="M56" s="51">
        <v>316</v>
      </c>
      <c r="N56" s="51">
        <v>635</v>
      </c>
      <c r="P56" s="51">
        <v>134</v>
      </c>
      <c r="Q56" s="32"/>
      <c r="R56" s="32"/>
      <c r="S56" s="32">
        <v>210.75</v>
      </c>
      <c r="T56" s="32"/>
      <c r="U56" s="32"/>
      <c r="V56" s="32"/>
      <c r="W56" s="32"/>
      <c r="X56" s="32">
        <v>621.5</v>
      </c>
      <c r="Y56" s="32">
        <v>11186.54</v>
      </c>
      <c r="Z56" s="32">
        <v>24373.7</v>
      </c>
      <c r="AA56" s="32"/>
      <c r="AB56" s="32">
        <v>3483.91</v>
      </c>
      <c r="AE56" s="2">
        <v>5.58</v>
      </c>
      <c r="AJ56" s="2">
        <v>5.58</v>
      </c>
      <c r="AK56" s="2">
        <v>5.58</v>
      </c>
      <c r="AL56" s="2">
        <v>5.58</v>
      </c>
      <c r="AN56" s="2">
        <v>5.58</v>
      </c>
      <c r="AO56" s="33"/>
      <c r="AP56" s="33"/>
      <c r="AQ56" s="33">
        <v>11.76</v>
      </c>
      <c r="AR56" s="33"/>
      <c r="AS56" s="33"/>
      <c r="AT56" s="33"/>
      <c r="AU56" s="33"/>
      <c r="AV56" s="33">
        <v>34.68</v>
      </c>
      <c r="AW56" s="33">
        <v>624.21</v>
      </c>
      <c r="AX56" s="33">
        <v>1360.05</v>
      </c>
      <c r="AY56" s="33"/>
      <c r="AZ56" s="33">
        <v>194.4</v>
      </c>
      <c r="BA56" s="31">
        <f t="shared" si="44"/>
        <v>0</v>
      </c>
      <c r="BB56" s="31">
        <f t="shared" si="45"/>
        <v>0</v>
      </c>
      <c r="BC56" s="31">
        <f t="shared" si="46"/>
        <v>0</v>
      </c>
      <c r="BD56" s="31">
        <f t="shared" si="47"/>
        <v>0</v>
      </c>
      <c r="BE56" s="31">
        <f t="shared" si="48"/>
        <v>0</v>
      </c>
      <c r="BF56" s="31">
        <f t="shared" si="49"/>
        <v>0</v>
      </c>
      <c r="BG56" s="31">
        <f t="shared" si="50"/>
        <v>0</v>
      </c>
      <c r="BH56" s="31">
        <f t="shared" si="51"/>
        <v>-4.8499999999999996</v>
      </c>
      <c r="BI56" s="31">
        <f t="shared" si="52"/>
        <v>-87.26</v>
      </c>
      <c r="BJ56" s="31">
        <f t="shared" si="53"/>
        <v>-151.12</v>
      </c>
      <c r="BK56" s="31">
        <f t="shared" si="54"/>
        <v>0</v>
      </c>
      <c r="BL56" s="31">
        <f t="shared" si="55"/>
        <v>-21.6</v>
      </c>
      <c r="BM56" s="6">
        <f t="shared" ca="1" si="214"/>
        <v>7.1999999999999998E-3</v>
      </c>
      <c r="BN56" s="6">
        <f t="shared" ca="1" si="214"/>
        <v>7.1999999999999998E-3</v>
      </c>
      <c r="BO56" s="6">
        <f t="shared" ca="1" si="214"/>
        <v>7.1999999999999998E-3</v>
      </c>
      <c r="BP56" s="6">
        <f t="shared" ca="1" si="214"/>
        <v>7.1999999999999998E-3</v>
      </c>
      <c r="BQ56" s="6">
        <f t="shared" ca="1" si="214"/>
        <v>7.1999999999999998E-3</v>
      </c>
      <c r="BR56" s="6">
        <f t="shared" ca="1" si="214"/>
        <v>7.1999999999999998E-3</v>
      </c>
      <c r="BS56" s="6">
        <f t="shared" ca="1" si="214"/>
        <v>7.1999999999999998E-3</v>
      </c>
      <c r="BT56" s="6">
        <f t="shared" ca="1" si="214"/>
        <v>7.1999999999999998E-3</v>
      </c>
      <c r="BU56" s="6">
        <f t="shared" ca="1" si="214"/>
        <v>7.1999999999999998E-3</v>
      </c>
      <c r="BV56" s="6">
        <f t="shared" ca="1" si="214"/>
        <v>7.1999999999999998E-3</v>
      </c>
      <c r="BW56" s="6">
        <f t="shared" ca="1" si="214"/>
        <v>7.1999999999999998E-3</v>
      </c>
      <c r="BX56" s="6">
        <f t="shared" ca="1" si="214"/>
        <v>7.1999999999999998E-3</v>
      </c>
      <c r="BY56" s="31">
        <f t="shared" ca="1" si="202"/>
        <v>0</v>
      </c>
      <c r="BZ56" s="31">
        <f t="shared" ca="1" si="203"/>
        <v>0</v>
      </c>
      <c r="CA56" s="31">
        <f t="shared" ca="1" si="204"/>
        <v>1.52</v>
      </c>
      <c r="CB56" s="31">
        <f t="shared" ca="1" si="205"/>
        <v>0</v>
      </c>
      <c r="CC56" s="31">
        <f t="shared" ca="1" si="206"/>
        <v>0</v>
      </c>
      <c r="CD56" s="31">
        <f t="shared" ca="1" si="207"/>
        <v>0</v>
      </c>
      <c r="CE56" s="31">
        <f t="shared" ca="1" si="208"/>
        <v>0</v>
      </c>
      <c r="CF56" s="31">
        <f t="shared" ca="1" si="209"/>
        <v>4.47</v>
      </c>
      <c r="CG56" s="31">
        <f t="shared" ca="1" si="210"/>
        <v>80.540000000000006</v>
      </c>
      <c r="CH56" s="31">
        <f t="shared" ca="1" si="211"/>
        <v>175.49</v>
      </c>
      <c r="CI56" s="31">
        <f t="shared" ca="1" si="212"/>
        <v>0</v>
      </c>
      <c r="CJ56" s="31">
        <f t="shared" ca="1" si="213"/>
        <v>25.08</v>
      </c>
      <c r="CK56" s="32">
        <f t="shared" ca="1" si="56"/>
        <v>0</v>
      </c>
      <c r="CL56" s="32">
        <f t="shared" ca="1" si="57"/>
        <v>0</v>
      </c>
      <c r="CM56" s="32">
        <f t="shared" ca="1" si="58"/>
        <v>0.63</v>
      </c>
      <c r="CN56" s="32">
        <f t="shared" ca="1" si="59"/>
        <v>0</v>
      </c>
      <c r="CO56" s="32">
        <f t="shared" ca="1" si="60"/>
        <v>0</v>
      </c>
      <c r="CP56" s="32">
        <f t="shared" ca="1" si="61"/>
        <v>0</v>
      </c>
      <c r="CQ56" s="32">
        <f t="shared" ca="1" si="62"/>
        <v>0</v>
      </c>
      <c r="CR56" s="32">
        <f t="shared" ca="1" si="63"/>
        <v>1.86</v>
      </c>
      <c r="CS56" s="32">
        <f t="shared" ca="1" si="64"/>
        <v>33.56</v>
      </c>
      <c r="CT56" s="32">
        <f t="shared" ca="1" si="65"/>
        <v>73.12</v>
      </c>
      <c r="CU56" s="32">
        <f t="shared" ca="1" si="66"/>
        <v>0</v>
      </c>
      <c r="CV56" s="32">
        <f t="shared" ca="1" si="67"/>
        <v>10.45</v>
      </c>
      <c r="CW56" s="31">
        <f t="shared" ca="1" si="190"/>
        <v>0</v>
      </c>
      <c r="CX56" s="31">
        <f t="shared" ca="1" si="191"/>
        <v>0</v>
      </c>
      <c r="CY56" s="31">
        <f t="shared" ca="1" si="192"/>
        <v>-9.61</v>
      </c>
      <c r="CZ56" s="31">
        <f t="shared" ca="1" si="193"/>
        <v>0</v>
      </c>
      <c r="DA56" s="31">
        <f t="shared" ca="1" si="194"/>
        <v>0</v>
      </c>
      <c r="DB56" s="31">
        <f t="shared" ca="1" si="195"/>
        <v>0</v>
      </c>
      <c r="DC56" s="31">
        <f t="shared" ca="1" si="196"/>
        <v>0</v>
      </c>
      <c r="DD56" s="31">
        <f t="shared" ca="1" si="197"/>
        <v>-23.5</v>
      </c>
      <c r="DE56" s="31">
        <f t="shared" ca="1" si="198"/>
        <v>-422.85</v>
      </c>
      <c r="DF56" s="31">
        <f t="shared" ca="1" si="199"/>
        <v>-960.32</v>
      </c>
      <c r="DG56" s="31">
        <f t="shared" ca="1" si="200"/>
        <v>0</v>
      </c>
      <c r="DH56" s="31">
        <f t="shared" ca="1" si="201"/>
        <v>-137.27000000000001</v>
      </c>
      <c r="DI56" s="32">
        <f t="shared" ca="1" si="68"/>
        <v>0</v>
      </c>
      <c r="DJ56" s="32">
        <f t="shared" ca="1" si="69"/>
        <v>0</v>
      </c>
      <c r="DK56" s="32">
        <f t="shared" ca="1" si="70"/>
        <v>-0.48</v>
      </c>
      <c r="DL56" s="32">
        <f t="shared" ca="1" si="71"/>
        <v>0</v>
      </c>
      <c r="DM56" s="32">
        <f t="shared" ca="1" si="72"/>
        <v>0</v>
      </c>
      <c r="DN56" s="32">
        <f t="shared" ca="1" si="73"/>
        <v>0</v>
      </c>
      <c r="DO56" s="32">
        <f t="shared" ca="1" si="74"/>
        <v>0</v>
      </c>
      <c r="DP56" s="32">
        <f t="shared" ca="1" si="75"/>
        <v>-1.18</v>
      </c>
      <c r="DQ56" s="32">
        <f t="shared" ca="1" si="76"/>
        <v>-21.14</v>
      </c>
      <c r="DR56" s="32">
        <f t="shared" ca="1" si="77"/>
        <v>-48.02</v>
      </c>
      <c r="DS56" s="32">
        <f t="shared" ca="1" si="78"/>
        <v>0</v>
      </c>
      <c r="DT56" s="32">
        <f t="shared" ca="1" si="79"/>
        <v>-6.86</v>
      </c>
      <c r="DU56" s="31">
        <f t="shared" ca="1" si="80"/>
        <v>0</v>
      </c>
      <c r="DV56" s="31">
        <f t="shared" ca="1" si="81"/>
        <v>0</v>
      </c>
      <c r="DW56" s="31">
        <f t="shared" ca="1" si="82"/>
        <v>-4.6100000000000003</v>
      </c>
      <c r="DX56" s="31">
        <f t="shared" ca="1" si="83"/>
        <v>0</v>
      </c>
      <c r="DY56" s="31">
        <f t="shared" ca="1" si="84"/>
        <v>0</v>
      </c>
      <c r="DZ56" s="31">
        <f t="shared" ca="1" si="85"/>
        <v>0</v>
      </c>
      <c r="EA56" s="31">
        <f t="shared" ca="1" si="86"/>
        <v>0</v>
      </c>
      <c r="EB56" s="31">
        <f t="shared" ca="1" si="87"/>
        <v>-10.7</v>
      </c>
      <c r="EC56" s="31">
        <f t="shared" ca="1" si="88"/>
        <v>-190.42</v>
      </c>
      <c r="ED56" s="31">
        <f t="shared" ca="1" si="89"/>
        <v>-427.71</v>
      </c>
      <c r="EE56" s="31">
        <f t="shared" ca="1" si="90"/>
        <v>0</v>
      </c>
      <c r="EF56" s="31">
        <f t="shared" ca="1" si="91"/>
        <v>-59.76</v>
      </c>
      <c r="EG56" s="32">
        <f t="shared" ca="1" si="92"/>
        <v>0</v>
      </c>
      <c r="EH56" s="32">
        <f t="shared" ca="1" si="93"/>
        <v>0</v>
      </c>
      <c r="EI56" s="32">
        <f t="shared" ca="1" si="94"/>
        <v>-14.7</v>
      </c>
      <c r="EJ56" s="32">
        <f t="shared" ca="1" si="95"/>
        <v>0</v>
      </c>
      <c r="EK56" s="32">
        <f t="shared" ca="1" si="96"/>
        <v>0</v>
      </c>
      <c r="EL56" s="32">
        <f t="shared" ca="1" si="97"/>
        <v>0</v>
      </c>
      <c r="EM56" s="32">
        <f t="shared" ca="1" si="98"/>
        <v>0</v>
      </c>
      <c r="EN56" s="32">
        <f t="shared" ca="1" si="99"/>
        <v>-35.379999999999995</v>
      </c>
      <c r="EO56" s="32">
        <f t="shared" ca="1" si="100"/>
        <v>-634.41</v>
      </c>
      <c r="EP56" s="32">
        <f t="shared" ca="1" si="101"/>
        <v>-1436.05</v>
      </c>
      <c r="EQ56" s="32">
        <f t="shared" ca="1" si="102"/>
        <v>0</v>
      </c>
      <c r="ER56" s="32">
        <f t="shared" ca="1" si="103"/>
        <v>-203.89000000000001</v>
      </c>
    </row>
    <row r="57" spans="1:148">
      <c r="A57" t="s">
        <v>425</v>
      </c>
      <c r="B57" s="1" t="s">
        <v>77</v>
      </c>
      <c r="C57" t="str">
        <f t="shared" ca="1" si="215"/>
        <v>BCHEXP</v>
      </c>
      <c r="D57" t="str">
        <f t="shared" ca="1" si="216"/>
        <v>Alberta-BC Intertie - Export</v>
      </c>
      <c r="E57" s="51">
        <v>316.75</v>
      </c>
      <c r="F57" s="51">
        <v>230</v>
      </c>
      <c r="G57" s="51">
        <v>423</v>
      </c>
      <c r="I57" s="51">
        <v>56.25</v>
      </c>
      <c r="J57" s="51">
        <v>45</v>
      </c>
      <c r="K57" s="51">
        <v>1311.75</v>
      </c>
      <c r="L57" s="51">
        <v>9239</v>
      </c>
      <c r="M57" s="51">
        <v>4592.5</v>
      </c>
      <c r="N57" s="51">
        <v>1816.25</v>
      </c>
      <c r="O57" s="51">
        <v>2304.75</v>
      </c>
      <c r="P57" s="51">
        <v>1364.5</v>
      </c>
      <c r="Q57" s="32">
        <v>15197.9</v>
      </c>
      <c r="R57" s="32">
        <v>3278.2</v>
      </c>
      <c r="S57" s="32">
        <v>5925.21</v>
      </c>
      <c r="T57" s="32"/>
      <c r="U57" s="32">
        <v>1075.8800000000001</v>
      </c>
      <c r="V57" s="32">
        <v>1821.98</v>
      </c>
      <c r="W57" s="32">
        <v>36414.949999999997</v>
      </c>
      <c r="X57" s="32">
        <v>386842.41</v>
      </c>
      <c r="Y57" s="32">
        <v>183964.95</v>
      </c>
      <c r="Z57" s="32">
        <v>100644.05</v>
      </c>
      <c r="AA57" s="32">
        <v>107863.37</v>
      </c>
      <c r="AB57" s="32">
        <v>57616.25</v>
      </c>
      <c r="AC57" s="2">
        <v>5.58</v>
      </c>
      <c r="AD57" s="2">
        <v>5.58</v>
      </c>
      <c r="AE57" s="2">
        <v>5.58</v>
      </c>
      <c r="AG57" s="2">
        <v>5.58</v>
      </c>
      <c r="AH57" s="2">
        <v>5.58</v>
      </c>
      <c r="AI57" s="2">
        <v>5.58</v>
      </c>
      <c r="AJ57" s="2">
        <v>5.58</v>
      </c>
      <c r="AK57" s="2">
        <v>5.58</v>
      </c>
      <c r="AL57" s="2">
        <v>5.58</v>
      </c>
      <c r="AM57" s="2">
        <v>5.58</v>
      </c>
      <c r="AN57" s="2">
        <v>5.58</v>
      </c>
      <c r="AO57" s="33">
        <v>848.04</v>
      </c>
      <c r="AP57" s="33">
        <v>182.92</v>
      </c>
      <c r="AQ57" s="33">
        <v>330.63</v>
      </c>
      <c r="AR57" s="33"/>
      <c r="AS57" s="33">
        <v>60.03</v>
      </c>
      <c r="AT57" s="33">
        <v>101.67</v>
      </c>
      <c r="AU57" s="33">
        <v>2031.95</v>
      </c>
      <c r="AV57" s="33">
        <v>21585.81</v>
      </c>
      <c r="AW57" s="33">
        <v>10265.24</v>
      </c>
      <c r="AX57" s="33">
        <v>5615.94</v>
      </c>
      <c r="AY57" s="33">
        <v>6018.78</v>
      </c>
      <c r="AZ57" s="33">
        <v>3214.99</v>
      </c>
      <c r="BA57" s="31">
        <f t="shared" si="44"/>
        <v>0</v>
      </c>
      <c r="BB57" s="31">
        <f t="shared" si="45"/>
        <v>0</v>
      </c>
      <c r="BC57" s="31">
        <f t="shared" si="46"/>
        <v>0</v>
      </c>
      <c r="BD57" s="31">
        <f t="shared" si="47"/>
        <v>0</v>
      </c>
      <c r="BE57" s="31">
        <f t="shared" si="48"/>
        <v>-0.75</v>
      </c>
      <c r="BF57" s="31">
        <f t="shared" si="49"/>
        <v>-1.28</v>
      </c>
      <c r="BG57" s="31">
        <f t="shared" si="50"/>
        <v>-284.04000000000002</v>
      </c>
      <c r="BH57" s="31">
        <f t="shared" si="51"/>
        <v>-3017.37</v>
      </c>
      <c r="BI57" s="31">
        <f t="shared" si="52"/>
        <v>-1434.93</v>
      </c>
      <c r="BJ57" s="31">
        <f t="shared" si="53"/>
        <v>-623.99</v>
      </c>
      <c r="BK57" s="31">
        <f t="shared" si="54"/>
        <v>-668.75</v>
      </c>
      <c r="BL57" s="31">
        <f t="shared" si="55"/>
        <v>-357.22</v>
      </c>
      <c r="BM57" s="6">
        <f t="shared" ca="1" si="214"/>
        <v>7.1999999999999998E-3</v>
      </c>
      <c r="BN57" s="6">
        <f t="shared" ca="1" si="214"/>
        <v>7.1999999999999998E-3</v>
      </c>
      <c r="BO57" s="6">
        <f t="shared" ca="1" si="214"/>
        <v>7.1999999999999998E-3</v>
      </c>
      <c r="BP57" s="6">
        <f t="shared" ca="1" si="214"/>
        <v>7.1999999999999998E-3</v>
      </c>
      <c r="BQ57" s="6">
        <f t="shared" ca="1" si="214"/>
        <v>7.1999999999999998E-3</v>
      </c>
      <c r="BR57" s="6">
        <f t="shared" ca="1" si="214"/>
        <v>7.1999999999999998E-3</v>
      </c>
      <c r="BS57" s="6">
        <f t="shared" ca="1" si="214"/>
        <v>7.1999999999999998E-3</v>
      </c>
      <c r="BT57" s="6">
        <f t="shared" ca="1" si="214"/>
        <v>7.1999999999999998E-3</v>
      </c>
      <c r="BU57" s="6">
        <f t="shared" ca="1" si="214"/>
        <v>7.1999999999999998E-3</v>
      </c>
      <c r="BV57" s="6">
        <f t="shared" ca="1" si="214"/>
        <v>7.1999999999999998E-3</v>
      </c>
      <c r="BW57" s="6">
        <f t="shared" ca="1" si="214"/>
        <v>7.1999999999999998E-3</v>
      </c>
      <c r="BX57" s="6">
        <f t="shared" ca="1" si="214"/>
        <v>7.1999999999999998E-3</v>
      </c>
      <c r="BY57" s="31">
        <f t="shared" ca="1" si="202"/>
        <v>109.42</v>
      </c>
      <c r="BZ57" s="31">
        <f t="shared" ca="1" si="203"/>
        <v>23.6</v>
      </c>
      <c r="CA57" s="31">
        <f t="shared" ca="1" si="204"/>
        <v>42.66</v>
      </c>
      <c r="CB57" s="31">
        <f t="shared" ca="1" si="205"/>
        <v>0</v>
      </c>
      <c r="CC57" s="31">
        <f t="shared" ca="1" si="206"/>
        <v>7.75</v>
      </c>
      <c r="CD57" s="31">
        <f t="shared" ca="1" si="207"/>
        <v>13.12</v>
      </c>
      <c r="CE57" s="31">
        <f t="shared" ca="1" si="208"/>
        <v>262.19</v>
      </c>
      <c r="CF57" s="31">
        <f t="shared" ca="1" si="209"/>
        <v>2785.27</v>
      </c>
      <c r="CG57" s="31">
        <f t="shared" ca="1" si="210"/>
        <v>1324.55</v>
      </c>
      <c r="CH57" s="31">
        <f t="shared" ca="1" si="211"/>
        <v>724.64</v>
      </c>
      <c r="CI57" s="31">
        <f t="shared" ca="1" si="212"/>
        <v>776.62</v>
      </c>
      <c r="CJ57" s="31">
        <f t="shared" ca="1" si="213"/>
        <v>414.84</v>
      </c>
      <c r="CK57" s="32">
        <f t="shared" ca="1" si="56"/>
        <v>45.59</v>
      </c>
      <c r="CL57" s="32">
        <f t="shared" ca="1" si="57"/>
        <v>9.83</v>
      </c>
      <c r="CM57" s="32">
        <f t="shared" ca="1" si="58"/>
        <v>17.78</v>
      </c>
      <c r="CN57" s="32">
        <f t="shared" ca="1" si="59"/>
        <v>0</v>
      </c>
      <c r="CO57" s="32">
        <f t="shared" ca="1" si="60"/>
        <v>3.23</v>
      </c>
      <c r="CP57" s="32">
        <f t="shared" ca="1" si="61"/>
        <v>5.47</v>
      </c>
      <c r="CQ57" s="32">
        <f t="shared" ca="1" si="62"/>
        <v>109.24</v>
      </c>
      <c r="CR57" s="32">
        <f t="shared" ca="1" si="63"/>
        <v>1160.53</v>
      </c>
      <c r="CS57" s="32">
        <f t="shared" ca="1" si="64"/>
        <v>551.89</v>
      </c>
      <c r="CT57" s="32">
        <f t="shared" ca="1" si="65"/>
        <v>301.93</v>
      </c>
      <c r="CU57" s="32">
        <f t="shared" ca="1" si="66"/>
        <v>323.58999999999997</v>
      </c>
      <c r="CV57" s="32">
        <f t="shared" ca="1" si="67"/>
        <v>172.85</v>
      </c>
      <c r="CW57" s="31">
        <f t="shared" ca="1" si="190"/>
        <v>-693.03</v>
      </c>
      <c r="CX57" s="31">
        <f t="shared" ca="1" si="191"/>
        <v>-149.48999999999998</v>
      </c>
      <c r="CY57" s="31">
        <f t="shared" ca="1" si="192"/>
        <v>-270.19</v>
      </c>
      <c r="CZ57" s="31">
        <f t="shared" ca="1" si="193"/>
        <v>0</v>
      </c>
      <c r="DA57" s="31">
        <f t="shared" ca="1" si="194"/>
        <v>-48.3</v>
      </c>
      <c r="DB57" s="31">
        <f t="shared" ca="1" si="195"/>
        <v>-81.8</v>
      </c>
      <c r="DC57" s="31">
        <f t="shared" ca="1" si="196"/>
        <v>-1376.48</v>
      </c>
      <c r="DD57" s="31">
        <f t="shared" ca="1" si="197"/>
        <v>-14622.640000000003</v>
      </c>
      <c r="DE57" s="31">
        <f t="shared" ca="1" si="198"/>
        <v>-6953.869999999999</v>
      </c>
      <c r="DF57" s="31">
        <f t="shared" ca="1" si="199"/>
        <v>-3965.38</v>
      </c>
      <c r="DG57" s="31">
        <f t="shared" ca="1" si="200"/>
        <v>-4249.82</v>
      </c>
      <c r="DH57" s="31">
        <f t="shared" ca="1" si="201"/>
        <v>-2270.08</v>
      </c>
      <c r="DI57" s="32">
        <f t="shared" ca="1" si="68"/>
        <v>-34.65</v>
      </c>
      <c r="DJ57" s="32">
        <f t="shared" ca="1" si="69"/>
        <v>-7.47</v>
      </c>
      <c r="DK57" s="32">
        <f t="shared" ca="1" si="70"/>
        <v>-13.51</v>
      </c>
      <c r="DL57" s="32">
        <f t="shared" ca="1" si="71"/>
        <v>0</v>
      </c>
      <c r="DM57" s="32">
        <f t="shared" ca="1" si="72"/>
        <v>-2.42</v>
      </c>
      <c r="DN57" s="32">
        <f t="shared" ca="1" si="73"/>
        <v>-4.09</v>
      </c>
      <c r="DO57" s="32">
        <f t="shared" ca="1" si="74"/>
        <v>-68.819999999999993</v>
      </c>
      <c r="DP57" s="32">
        <f t="shared" ca="1" si="75"/>
        <v>-731.13</v>
      </c>
      <c r="DQ57" s="32">
        <f t="shared" ca="1" si="76"/>
        <v>-347.69</v>
      </c>
      <c r="DR57" s="32">
        <f t="shared" ca="1" si="77"/>
        <v>-198.27</v>
      </c>
      <c r="DS57" s="32">
        <f t="shared" ca="1" si="78"/>
        <v>-212.49</v>
      </c>
      <c r="DT57" s="32">
        <f t="shared" ca="1" si="79"/>
        <v>-113.5</v>
      </c>
      <c r="DU57" s="31">
        <f t="shared" ca="1" si="80"/>
        <v>-338.49</v>
      </c>
      <c r="DV57" s="31">
        <f t="shared" ca="1" si="81"/>
        <v>-72.349999999999994</v>
      </c>
      <c r="DW57" s="31">
        <f t="shared" ca="1" si="82"/>
        <v>-129.66999999999999</v>
      </c>
      <c r="DX57" s="31">
        <f t="shared" ca="1" si="83"/>
        <v>0</v>
      </c>
      <c r="DY57" s="31">
        <f t="shared" ca="1" si="84"/>
        <v>-22.73</v>
      </c>
      <c r="DZ57" s="31">
        <f t="shared" ca="1" si="85"/>
        <v>-38.07</v>
      </c>
      <c r="EA57" s="31">
        <f t="shared" ca="1" si="86"/>
        <v>-633.88</v>
      </c>
      <c r="EB57" s="31">
        <f t="shared" ca="1" si="87"/>
        <v>-6659.31</v>
      </c>
      <c r="EC57" s="31">
        <f t="shared" ca="1" si="88"/>
        <v>-3131.43</v>
      </c>
      <c r="ED57" s="31">
        <f t="shared" ca="1" si="89"/>
        <v>-1766.12</v>
      </c>
      <c r="EE57" s="31">
        <f t="shared" ca="1" si="90"/>
        <v>-1871.14</v>
      </c>
      <c r="EF57" s="31">
        <f t="shared" ca="1" si="91"/>
        <v>-988.29</v>
      </c>
      <c r="EG57" s="32">
        <f t="shared" ca="1" si="92"/>
        <v>-1066.17</v>
      </c>
      <c r="EH57" s="32">
        <f t="shared" ca="1" si="93"/>
        <v>-229.30999999999997</v>
      </c>
      <c r="EI57" s="32">
        <f t="shared" ca="1" si="94"/>
        <v>-413.37</v>
      </c>
      <c r="EJ57" s="32">
        <f t="shared" ca="1" si="95"/>
        <v>0</v>
      </c>
      <c r="EK57" s="32">
        <f t="shared" ca="1" si="96"/>
        <v>-73.45</v>
      </c>
      <c r="EL57" s="32">
        <f t="shared" ca="1" si="97"/>
        <v>-123.96000000000001</v>
      </c>
      <c r="EM57" s="32">
        <f t="shared" ca="1" si="98"/>
        <v>-2079.1799999999998</v>
      </c>
      <c r="EN57" s="32">
        <f t="shared" ca="1" si="99"/>
        <v>-22013.08</v>
      </c>
      <c r="EO57" s="32">
        <f t="shared" ca="1" si="100"/>
        <v>-10432.989999999998</v>
      </c>
      <c r="EP57" s="32">
        <f t="shared" ca="1" si="101"/>
        <v>-5929.77</v>
      </c>
      <c r="EQ57" s="32">
        <f t="shared" ca="1" si="102"/>
        <v>-6333.45</v>
      </c>
      <c r="ER57" s="32">
        <f t="shared" ca="1" si="103"/>
        <v>-3371.87</v>
      </c>
    </row>
    <row r="58" spans="1:148">
      <c r="A58" t="s">
        <v>425</v>
      </c>
      <c r="B58" s="1" t="s">
        <v>301</v>
      </c>
      <c r="C58" t="str">
        <f t="shared" ca="1" si="215"/>
        <v>SPCEXP</v>
      </c>
      <c r="D58" t="str">
        <f t="shared" ca="1" si="216"/>
        <v>Alberta-Saskatchewan Intertie - Export</v>
      </c>
      <c r="J58" s="51">
        <v>3.75</v>
      </c>
      <c r="K58" s="51">
        <v>25</v>
      </c>
      <c r="L58" s="51">
        <v>85</v>
      </c>
      <c r="P58" s="51">
        <v>76.5</v>
      </c>
      <c r="Q58" s="32"/>
      <c r="R58" s="32"/>
      <c r="S58" s="32"/>
      <c r="T58" s="32"/>
      <c r="U58" s="32"/>
      <c r="V58" s="32">
        <v>219.11</v>
      </c>
      <c r="W58" s="32">
        <v>1311.5</v>
      </c>
      <c r="X58" s="32">
        <v>3885.95</v>
      </c>
      <c r="Y58" s="32"/>
      <c r="Z58" s="32"/>
      <c r="AA58" s="32"/>
      <c r="AB58" s="32">
        <v>3154.18</v>
      </c>
      <c r="AH58" s="2">
        <v>5.39</v>
      </c>
      <c r="AI58" s="2">
        <v>5.39</v>
      </c>
      <c r="AJ58" s="2">
        <v>5.39</v>
      </c>
      <c r="AN58" s="2">
        <v>5.39</v>
      </c>
      <c r="AO58" s="33"/>
      <c r="AP58" s="33"/>
      <c r="AQ58" s="33"/>
      <c r="AR58" s="33"/>
      <c r="AS58" s="33"/>
      <c r="AT58" s="33">
        <v>11.81</v>
      </c>
      <c r="AU58" s="33">
        <v>70.69</v>
      </c>
      <c r="AV58" s="33">
        <v>209.45</v>
      </c>
      <c r="AW58" s="33"/>
      <c r="AX58" s="33"/>
      <c r="AY58" s="33"/>
      <c r="AZ58" s="33">
        <v>170.01</v>
      </c>
      <c r="BA58" s="31">
        <f t="shared" si="44"/>
        <v>0</v>
      </c>
      <c r="BB58" s="31">
        <f t="shared" si="45"/>
        <v>0</v>
      </c>
      <c r="BC58" s="31">
        <f t="shared" si="46"/>
        <v>0</v>
      </c>
      <c r="BD58" s="31">
        <f t="shared" si="47"/>
        <v>0</v>
      </c>
      <c r="BE58" s="31">
        <f t="shared" si="48"/>
        <v>0</v>
      </c>
      <c r="BF58" s="31">
        <f t="shared" si="49"/>
        <v>-0.15</v>
      </c>
      <c r="BG58" s="31">
        <f t="shared" si="50"/>
        <v>-10.23</v>
      </c>
      <c r="BH58" s="31">
        <f t="shared" si="51"/>
        <v>-30.31</v>
      </c>
      <c r="BI58" s="31">
        <f t="shared" si="52"/>
        <v>0</v>
      </c>
      <c r="BJ58" s="31">
        <f t="shared" si="53"/>
        <v>0</v>
      </c>
      <c r="BK58" s="31">
        <f t="shared" si="54"/>
        <v>0</v>
      </c>
      <c r="BL58" s="31">
        <f t="shared" si="55"/>
        <v>-19.559999999999999</v>
      </c>
      <c r="BM58" s="6">
        <f t="shared" ca="1" si="214"/>
        <v>2.0199999999999999E-2</v>
      </c>
      <c r="BN58" s="6">
        <f t="shared" ca="1" si="214"/>
        <v>2.0199999999999999E-2</v>
      </c>
      <c r="BO58" s="6">
        <f t="shared" ca="1" si="214"/>
        <v>2.0199999999999999E-2</v>
      </c>
      <c r="BP58" s="6">
        <f t="shared" ca="1" si="214"/>
        <v>2.0199999999999999E-2</v>
      </c>
      <c r="BQ58" s="6">
        <f t="shared" ca="1" si="214"/>
        <v>2.0199999999999999E-2</v>
      </c>
      <c r="BR58" s="6">
        <f t="shared" ca="1" si="214"/>
        <v>2.0199999999999999E-2</v>
      </c>
      <c r="BS58" s="6">
        <f t="shared" ca="1" si="214"/>
        <v>2.0199999999999999E-2</v>
      </c>
      <c r="BT58" s="6">
        <f t="shared" ca="1" si="214"/>
        <v>2.0199999999999999E-2</v>
      </c>
      <c r="BU58" s="6">
        <f t="shared" ca="1" si="214"/>
        <v>2.0199999999999999E-2</v>
      </c>
      <c r="BV58" s="6">
        <f t="shared" ca="1" si="214"/>
        <v>2.0199999999999999E-2</v>
      </c>
      <c r="BW58" s="6">
        <f t="shared" ca="1" si="214"/>
        <v>2.0199999999999999E-2</v>
      </c>
      <c r="BX58" s="6">
        <f t="shared" ca="1" si="214"/>
        <v>2.0199999999999999E-2</v>
      </c>
      <c r="BY58" s="31">
        <f t="shared" ca="1" si="202"/>
        <v>0</v>
      </c>
      <c r="BZ58" s="31">
        <f t="shared" ca="1" si="203"/>
        <v>0</v>
      </c>
      <c r="CA58" s="31">
        <f t="shared" ca="1" si="204"/>
        <v>0</v>
      </c>
      <c r="CB58" s="31">
        <f t="shared" ca="1" si="205"/>
        <v>0</v>
      </c>
      <c r="CC58" s="31">
        <f t="shared" ca="1" si="206"/>
        <v>0</v>
      </c>
      <c r="CD58" s="31">
        <f t="shared" ca="1" si="207"/>
        <v>4.43</v>
      </c>
      <c r="CE58" s="31">
        <f t="shared" ca="1" si="208"/>
        <v>26.49</v>
      </c>
      <c r="CF58" s="31">
        <f t="shared" ca="1" si="209"/>
        <v>78.5</v>
      </c>
      <c r="CG58" s="31">
        <f t="shared" ca="1" si="210"/>
        <v>0</v>
      </c>
      <c r="CH58" s="31">
        <f t="shared" ca="1" si="211"/>
        <v>0</v>
      </c>
      <c r="CI58" s="31">
        <f t="shared" ca="1" si="212"/>
        <v>0</v>
      </c>
      <c r="CJ58" s="31">
        <f t="shared" ca="1" si="213"/>
        <v>63.71</v>
      </c>
      <c r="CK58" s="32">
        <f t="shared" ca="1" si="56"/>
        <v>0</v>
      </c>
      <c r="CL58" s="32">
        <f t="shared" ca="1" si="57"/>
        <v>0</v>
      </c>
      <c r="CM58" s="32">
        <f t="shared" ca="1" si="58"/>
        <v>0</v>
      </c>
      <c r="CN58" s="32">
        <f t="shared" ca="1" si="59"/>
        <v>0</v>
      </c>
      <c r="CO58" s="32">
        <f t="shared" ca="1" si="60"/>
        <v>0</v>
      </c>
      <c r="CP58" s="32">
        <f t="shared" ca="1" si="61"/>
        <v>0.66</v>
      </c>
      <c r="CQ58" s="32">
        <f t="shared" ca="1" si="62"/>
        <v>3.93</v>
      </c>
      <c r="CR58" s="32">
        <f t="shared" ca="1" si="63"/>
        <v>11.66</v>
      </c>
      <c r="CS58" s="32">
        <f t="shared" ca="1" si="64"/>
        <v>0</v>
      </c>
      <c r="CT58" s="32">
        <f t="shared" ca="1" si="65"/>
        <v>0</v>
      </c>
      <c r="CU58" s="32">
        <f t="shared" ca="1" si="66"/>
        <v>0</v>
      </c>
      <c r="CV58" s="32">
        <f t="shared" ca="1" si="67"/>
        <v>9.4600000000000009</v>
      </c>
      <c r="CW58" s="31">
        <f t="shared" ca="1" si="190"/>
        <v>0</v>
      </c>
      <c r="CX58" s="31">
        <f t="shared" ca="1" si="191"/>
        <v>0</v>
      </c>
      <c r="CY58" s="31">
        <f t="shared" ca="1" si="192"/>
        <v>0</v>
      </c>
      <c r="CZ58" s="31">
        <f t="shared" ca="1" si="193"/>
        <v>0</v>
      </c>
      <c r="DA58" s="31">
        <f t="shared" ca="1" si="194"/>
        <v>0</v>
      </c>
      <c r="DB58" s="31">
        <f t="shared" ca="1" si="195"/>
        <v>-6.57</v>
      </c>
      <c r="DC58" s="31">
        <f t="shared" ca="1" si="196"/>
        <v>-30.039999999999996</v>
      </c>
      <c r="DD58" s="31">
        <f t="shared" ca="1" si="197"/>
        <v>-88.97999999999999</v>
      </c>
      <c r="DE58" s="31">
        <f t="shared" ca="1" si="198"/>
        <v>0</v>
      </c>
      <c r="DF58" s="31">
        <f t="shared" ca="1" si="199"/>
        <v>0</v>
      </c>
      <c r="DG58" s="31">
        <f t="shared" ca="1" si="200"/>
        <v>0</v>
      </c>
      <c r="DH58" s="31">
        <f t="shared" ca="1" si="201"/>
        <v>-77.279999999999987</v>
      </c>
      <c r="DI58" s="32">
        <f t="shared" ca="1" si="68"/>
        <v>0</v>
      </c>
      <c r="DJ58" s="32">
        <f t="shared" ca="1" si="69"/>
        <v>0</v>
      </c>
      <c r="DK58" s="32">
        <f t="shared" ca="1" si="70"/>
        <v>0</v>
      </c>
      <c r="DL58" s="32">
        <f t="shared" ca="1" si="71"/>
        <v>0</v>
      </c>
      <c r="DM58" s="32">
        <f t="shared" ca="1" si="72"/>
        <v>0</v>
      </c>
      <c r="DN58" s="32">
        <f t="shared" ca="1" si="73"/>
        <v>-0.33</v>
      </c>
      <c r="DO58" s="32">
        <f t="shared" ca="1" si="74"/>
        <v>-1.5</v>
      </c>
      <c r="DP58" s="32">
        <f t="shared" ca="1" si="75"/>
        <v>-4.45</v>
      </c>
      <c r="DQ58" s="32">
        <f t="shared" ca="1" si="76"/>
        <v>0</v>
      </c>
      <c r="DR58" s="32">
        <f t="shared" ca="1" si="77"/>
        <v>0</v>
      </c>
      <c r="DS58" s="32">
        <f t="shared" ca="1" si="78"/>
        <v>0</v>
      </c>
      <c r="DT58" s="32">
        <f t="shared" ca="1" si="79"/>
        <v>-3.86</v>
      </c>
      <c r="DU58" s="31">
        <f t="shared" ca="1" si="80"/>
        <v>0</v>
      </c>
      <c r="DV58" s="31">
        <f t="shared" ca="1" si="81"/>
        <v>0</v>
      </c>
      <c r="DW58" s="31">
        <f t="shared" ca="1" si="82"/>
        <v>0</v>
      </c>
      <c r="DX58" s="31">
        <f t="shared" ca="1" si="83"/>
        <v>0</v>
      </c>
      <c r="DY58" s="31">
        <f t="shared" ca="1" si="84"/>
        <v>0</v>
      </c>
      <c r="DZ58" s="31">
        <f t="shared" ca="1" si="85"/>
        <v>-3.06</v>
      </c>
      <c r="EA58" s="31">
        <f t="shared" ca="1" si="86"/>
        <v>-13.83</v>
      </c>
      <c r="EB58" s="31">
        <f t="shared" ca="1" si="87"/>
        <v>-40.520000000000003</v>
      </c>
      <c r="EC58" s="31">
        <f t="shared" ca="1" si="88"/>
        <v>0</v>
      </c>
      <c r="ED58" s="31">
        <f t="shared" ca="1" si="89"/>
        <v>0</v>
      </c>
      <c r="EE58" s="31">
        <f t="shared" ca="1" si="90"/>
        <v>0</v>
      </c>
      <c r="EF58" s="31">
        <f t="shared" ca="1" si="91"/>
        <v>-33.64</v>
      </c>
      <c r="EG58" s="32">
        <f t="shared" ca="1" si="92"/>
        <v>0</v>
      </c>
      <c r="EH58" s="32">
        <f t="shared" ca="1" si="93"/>
        <v>0</v>
      </c>
      <c r="EI58" s="32">
        <f t="shared" ca="1" si="94"/>
        <v>0</v>
      </c>
      <c r="EJ58" s="32">
        <f t="shared" ca="1" si="95"/>
        <v>0</v>
      </c>
      <c r="EK58" s="32">
        <f t="shared" ca="1" si="96"/>
        <v>0</v>
      </c>
      <c r="EL58" s="32">
        <f t="shared" ca="1" si="97"/>
        <v>-9.9600000000000009</v>
      </c>
      <c r="EM58" s="32">
        <f t="shared" ca="1" si="98"/>
        <v>-45.37</v>
      </c>
      <c r="EN58" s="32">
        <f t="shared" ca="1" si="99"/>
        <v>-133.94999999999999</v>
      </c>
      <c r="EO58" s="32">
        <f t="shared" ca="1" si="100"/>
        <v>0</v>
      </c>
      <c r="EP58" s="32">
        <f t="shared" ca="1" si="101"/>
        <v>0</v>
      </c>
      <c r="EQ58" s="32">
        <f t="shared" ca="1" si="102"/>
        <v>0</v>
      </c>
      <c r="ER58" s="32">
        <f t="shared" ca="1" si="103"/>
        <v>-114.77999999999999</v>
      </c>
    </row>
    <row r="59" spans="1:148">
      <c r="A59" t="s">
        <v>427</v>
      </c>
      <c r="B59" s="1" t="s">
        <v>106</v>
      </c>
      <c r="C59" t="str">
        <f t="shared" ca="1" si="215"/>
        <v>FNG1</v>
      </c>
      <c r="D59" t="str">
        <f t="shared" ca="1" si="216"/>
        <v>Fort Nelson</v>
      </c>
      <c r="E59" s="51">
        <v>12374.2066</v>
      </c>
      <c r="F59" s="51">
        <v>11553.0515</v>
      </c>
      <c r="G59" s="51">
        <v>12975.2621</v>
      </c>
      <c r="H59" s="51">
        <v>14199.6209</v>
      </c>
      <c r="I59" s="51">
        <v>9761.9747000000007</v>
      </c>
      <c r="J59" s="51">
        <v>17419.786100000001</v>
      </c>
      <c r="K59" s="51">
        <v>16258.259</v>
      </c>
      <c r="L59" s="51">
        <v>16211.234700000001</v>
      </c>
      <c r="M59" s="51">
        <v>11885.892</v>
      </c>
      <c r="N59" s="51">
        <v>13692.1765</v>
      </c>
      <c r="O59" s="51">
        <v>13724.6</v>
      </c>
      <c r="P59" s="51">
        <v>14636.8488</v>
      </c>
      <c r="Q59" s="32">
        <v>915317.21</v>
      </c>
      <c r="R59" s="32">
        <v>625036.82999999996</v>
      </c>
      <c r="S59" s="32">
        <v>572020.27</v>
      </c>
      <c r="T59" s="32">
        <v>609391.48</v>
      </c>
      <c r="U59" s="32">
        <v>528644.34</v>
      </c>
      <c r="V59" s="32">
        <v>1110374.3600000001</v>
      </c>
      <c r="W59" s="32">
        <v>1944490.76</v>
      </c>
      <c r="X59" s="32">
        <v>1192407.5</v>
      </c>
      <c r="Y59" s="32">
        <v>1065429.8600000001</v>
      </c>
      <c r="Z59" s="32">
        <v>2524244.4900000002</v>
      </c>
      <c r="AA59" s="32">
        <v>1427775.05</v>
      </c>
      <c r="AB59" s="32">
        <v>1014655.31</v>
      </c>
      <c r="AC59" s="2">
        <v>-1.1399999999999999</v>
      </c>
      <c r="AD59" s="2">
        <v>-1.1399999999999999</v>
      </c>
      <c r="AE59" s="2">
        <v>-1.1399999999999999</v>
      </c>
      <c r="AF59" s="2">
        <v>-1.1399999999999999</v>
      </c>
      <c r="AG59" s="2">
        <v>-1.1399999999999999</v>
      </c>
      <c r="AH59" s="2">
        <v>-1.1399999999999999</v>
      </c>
      <c r="AI59" s="2">
        <v>-1.1399999999999999</v>
      </c>
      <c r="AJ59" s="2">
        <v>-1.1399999999999999</v>
      </c>
      <c r="AK59" s="2">
        <v>-1.1399999999999999</v>
      </c>
      <c r="AL59" s="2">
        <v>-1.1399999999999999</v>
      </c>
      <c r="AM59" s="2">
        <v>-1.1399999999999999</v>
      </c>
      <c r="AN59" s="2">
        <v>-1.1399999999999999</v>
      </c>
      <c r="AO59" s="33">
        <v>-10434.620000000001</v>
      </c>
      <c r="AP59" s="33">
        <v>-7125.42</v>
      </c>
      <c r="AQ59" s="33">
        <v>-6521.03</v>
      </c>
      <c r="AR59" s="33">
        <v>-6947.06</v>
      </c>
      <c r="AS59" s="33">
        <v>-6026.55</v>
      </c>
      <c r="AT59" s="33">
        <v>-12658.27</v>
      </c>
      <c r="AU59" s="33">
        <v>-22167.19</v>
      </c>
      <c r="AV59" s="33">
        <v>-13593.45</v>
      </c>
      <c r="AW59" s="33">
        <v>-12145.9</v>
      </c>
      <c r="AX59" s="33">
        <v>-28776.39</v>
      </c>
      <c r="AY59" s="33">
        <v>-16276.64</v>
      </c>
      <c r="AZ59" s="33">
        <v>-11567.07</v>
      </c>
      <c r="BA59" s="31">
        <f t="shared" si="44"/>
        <v>0</v>
      </c>
      <c r="BB59" s="31">
        <f t="shared" si="45"/>
        <v>0</v>
      </c>
      <c r="BC59" s="31">
        <f t="shared" si="46"/>
        <v>0</v>
      </c>
      <c r="BD59" s="31">
        <f t="shared" si="47"/>
        <v>-426.57</v>
      </c>
      <c r="BE59" s="31">
        <f t="shared" si="48"/>
        <v>-370.05</v>
      </c>
      <c r="BF59" s="31">
        <f t="shared" si="49"/>
        <v>-777.26</v>
      </c>
      <c r="BG59" s="31">
        <f t="shared" si="50"/>
        <v>-15167.03</v>
      </c>
      <c r="BH59" s="31">
        <f t="shared" si="51"/>
        <v>-9300.7800000000007</v>
      </c>
      <c r="BI59" s="31">
        <f t="shared" si="52"/>
        <v>-8310.35</v>
      </c>
      <c r="BJ59" s="31">
        <f t="shared" si="53"/>
        <v>-15650.32</v>
      </c>
      <c r="BK59" s="31">
        <f t="shared" si="54"/>
        <v>-8852.2099999999991</v>
      </c>
      <c r="BL59" s="31">
        <f t="shared" si="55"/>
        <v>-6290.86</v>
      </c>
      <c r="BM59" s="6">
        <f t="shared" ca="1" si="214"/>
        <v>-4.9700000000000001E-2</v>
      </c>
      <c r="BN59" s="6">
        <f t="shared" ca="1" si="214"/>
        <v>-4.9700000000000001E-2</v>
      </c>
      <c r="BO59" s="6">
        <f t="shared" ca="1" si="214"/>
        <v>-4.9700000000000001E-2</v>
      </c>
      <c r="BP59" s="6">
        <f t="shared" ca="1" si="214"/>
        <v>-4.9700000000000001E-2</v>
      </c>
      <c r="BQ59" s="6">
        <f t="shared" ca="1" si="214"/>
        <v>-4.9700000000000001E-2</v>
      </c>
      <c r="BR59" s="6">
        <f t="shared" ca="1" si="214"/>
        <v>-4.9700000000000001E-2</v>
      </c>
      <c r="BS59" s="6">
        <f t="shared" ref="BM59:BX80" ca="1" si="217">VLOOKUP($C59,LossFactorLookup,3,FALSE)</f>
        <v>-4.9700000000000001E-2</v>
      </c>
      <c r="BT59" s="6">
        <f t="shared" ca="1" si="217"/>
        <v>-4.9700000000000001E-2</v>
      </c>
      <c r="BU59" s="6">
        <f t="shared" ca="1" si="217"/>
        <v>-4.9700000000000001E-2</v>
      </c>
      <c r="BV59" s="6">
        <f t="shared" ca="1" si="217"/>
        <v>-4.9700000000000001E-2</v>
      </c>
      <c r="BW59" s="6">
        <f t="shared" ca="1" si="217"/>
        <v>-4.9700000000000001E-2</v>
      </c>
      <c r="BX59" s="6">
        <f t="shared" ca="1" si="217"/>
        <v>-4.9700000000000001E-2</v>
      </c>
      <c r="BY59" s="31">
        <f t="shared" ca="1" si="202"/>
        <v>-45491.27</v>
      </c>
      <c r="BZ59" s="31">
        <f t="shared" ca="1" si="203"/>
        <v>-31064.33</v>
      </c>
      <c r="CA59" s="31">
        <f t="shared" ca="1" si="204"/>
        <v>-28429.41</v>
      </c>
      <c r="CB59" s="31">
        <f t="shared" ca="1" si="205"/>
        <v>-30286.76</v>
      </c>
      <c r="CC59" s="31">
        <f t="shared" ca="1" si="206"/>
        <v>-26273.62</v>
      </c>
      <c r="CD59" s="31">
        <f t="shared" ca="1" si="207"/>
        <v>-55185.61</v>
      </c>
      <c r="CE59" s="31">
        <f t="shared" ca="1" si="208"/>
        <v>-96641.19</v>
      </c>
      <c r="CF59" s="31">
        <f t="shared" ca="1" si="209"/>
        <v>-59262.65</v>
      </c>
      <c r="CG59" s="31">
        <f t="shared" ca="1" si="210"/>
        <v>-52951.86</v>
      </c>
      <c r="CH59" s="31">
        <f t="shared" ca="1" si="211"/>
        <v>-125454.95</v>
      </c>
      <c r="CI59" s="31">
        <f t="shared" ca="1" si="212"/>
        <v>-70960.42</v>
      </c>
      <c r="CJ59" s="31">
        <f t="shared" ca="1" si="213"/>
        <v>-50428.37</v>
      </c>
      <c r="CK59" s="32">
        <f t="shared" ca="1" si="56"/>
        <v>2745.95</v>
      </c>
      <c r="CL59" s="32">
        <f t="shared" ca="1" si="57"/>
        <v>1875.11</v>
      </c>
      <c r="CM59" s="32">
        <f t="shared" ca="1" si="58"/>
        <v>1716.06</v>
      </c>
      <c r="CN59" s="32">
        <f t="shared" ca="1" si="59"/>
        <v>1828.17</v>
      </c>
      <c r="CO59" s="32">
        <f t="shared" ca="1" si="60"/>
        <v>1585.93</v>
      </c>
      <c r="CP59" s="32">
        <f t="shared" ca="1" si="61"/>
        <v>3331.12</v>
      </c>
      <c r="CQ59" s="32">
        <f t="shared" ca="1" si="62"/>
        <v>5833.47</v>
      </c>
      <c r="CR59" s="32">
        <f t="shared" ca="1" si="63"/>
        <v>3577.22</v>
      </c>
      <c r="CS59" s="32">
        <f t="shared" ca="1" si="64"/>
        <v>3196.29</v>
      </c>
      <c r="CT59" s="32">
        <f t="shared" ca="1" si="65"/>
        <v>7572.73</v>
      </c>
      <c r="CU59" s="32">
        <f t="shared" ca="1" si="66"/>
        <v>4283.33</v>
      </c>
      <c r="CV59" s="32">
        <f t="shared" ca="1" si="67"/>
        <v>3043.97</v>
      </c>
      <c r="CW59" s="31">
        <f t="shared" ca="1" si="190"/>
        <v>-32310.699999999997</v>
      </c>
      <c r="CX59" s="31">
        <f t="shared" ca="1" si="191"/>
        <v>-22063.800000000003</v>
      </c>
      <c r="CY59" s="31">
        <f t="shared" ca="1" si="192"/>
        <v>-20192.32</v>
      </c>
      <c r="CZ59" s="31">
        <f t="shared" ca="1" si="193"/>
        <v>-21084.959999999995</v>
      </c>
      <c r="DA59" s="31">
        <f t="shared" ca="1" si="194"/>
        <v>-18291.09</v>
      </c>
      <c r="DB59" s="31">
        <f t="shared" ca="1" si="195"/>
        <v>-38418.959999999999</v>
      </c>
      <c r="DC59" s="31">
        <f t="shared" ca="1" si="196"/>
        <v>-53473.5</v>
      </c>
      <c r="DD59" s="31">
        <f t="shared" ca="1" si="197"/>
        <v>-32791.199999999997</v>
      </c>
      <c r="DE59" s="31">
        <f t="shared" ca="1" si="198"/>
        <v>-29299.32</v>
      </c>
      <c r="DF59" s="31">
        <f t="shared" ca="1" si="199"/>
        <v>-73455.510000000009</v>
      </c>
      <c r="DG59" s="31">
        <f t="shared" ca="1" si="200"/>
        <v>-41548.239999999998</v>
      </c>
      <c r="DH59" s="31">
        <f t="shared" ca="1" si="201"/>
        <v>-29526.47</v>
      </c>
      <c r="DI59" s="32">
        <f t="shared" ca="1" si="68"/>
        <v>-1615.54</v>
      </c>
      <c r="DJ59" s="32">
        <f t="shared" ca="1" si="69"/>
        <v>-1103.19</v>
      </c>
      <c r="DK59" s="32">
        <f t="shared" ca="1" si="70"/>
        <v>-1009.62</v>
      </c>
      <c r="DL59" s="32">
        <f t="shared" ca="1" si="71"/>
        <v>-1054.25</v>
      </c>
      <c r="DM59" s="32">
        <f t="shared" ca="1" si="72"/>
        <v>-914.55</v>
      </c>
      <c r="DN59" s="32">
        <f t="shared" ca="1" si="73"/>
        <v>-1920.95</v>
      </c>
      <c r="DO59" s="32">
        <f t="shared" ca="1" si="74"/>
        <v>-2673.68</v>
      </c>
      <c r="DP59" s="32">
        <f t="shared" ca="1" si="75"/>
        <v>-1639.56</v>
      </c>
      <c r="DQ59" s="32">
        <f t="shared" ca="1" si="76"/>
        <v>-1464.97</v>
      </c>
      <c r="DR59" s="32">
        <f t="shared" ca="1" si="77"/>
        <v>-3672.78</v>
      </c>
      <c r="DS59" s="32">
        <f t="shared" ca="1" si="78"/>
        <v>-2077.41</v>
      </c>
      <c r="DT59" s="32">
        <f t="shared" ca="1" si="79"/>
        <v>-1476.32</v>
      </c>
      <c r="DU59" s="31">
        <f t="shared" ca="1" si="80"/>
        <v>-15781.13</v>
      </c>
      <c r="DV59" s="31">
        <f t="shared" ca="1" si="81"/>
        <v>-10677.98</v>
      </c>
      <c r="DW59" s="31">
        <f t="shared" ca="1" si="82"/>
        <v>-9690.93</v>
      </c>
      <c r="DX59" s="31">
        <f t="shared" ca="1" si="83"/>
        <v>-10020.85</v>
      </c>
      <c r="DY59" s="31">
        <f t="shared" ca="1" si="84"/>
        <v>-8606.59</v>
      </c>
      <c r="DZ59" s="31">
        <f t="shared" ca="1" si="85"/>
        <v>-17881.669999999998</v>
      </c>
      <c r="EA59" s="31">
        <f t="shared" ca="1" si="86"/>
        <v>-24624.92</v>
      </c>
      <c r="EB59" s="31">
        <f t="shared" ca="1" si="87"/>
        <v>-14933.48</v>
      </c>
      <c r="EC59" s="31">
        <f t="shared" ca="1" si="88"/>
        <v>-13193.93</v>
      </c>
      <c r="ED59" s="31">
        <f t="shared" ca="1" si="89"/>
        <v>-32715.89</v>
      </c>
      <c r="EE59" s="31">
        <f t="shared" ca="1" si="90"/>
        <v>-18293.189999999999</v>
      </c>
      <c r="EF59" s="31">
        <f t="shared" ca="1" si="91"/>
        <v>-12854.54</v>
      </c>
      <c r="EG59" s="32">
        <f t="shared" ca="1" si="92"/>
        <v>-49707.369999999995</v>
      </c>
      <c r="EH59" s="32">
        <f t="shared" ca="1" si="93"/>
        <v>-33844.97</v>
      </c>
      <c r="EI59" s="32">
        <f t="shared" ca="1" si="94"/>
        <v>-30892.87</v>
      </c>
      <c r="EJ59" s="32">
        <f t="shared" ca="1" si="95"/>
        <v>-32160.059999999998</v>
      </c>
      <c r="EK59" s="32">
        <f t="shared" ca="1" si="96"/>
        <v>-27812.23</v>
      </c>
      <c r="EL59" s="32">
        <f t="shared" ca="1" si="97"/>
        <v>-58221.579999999994</v>
      </c>
      <c r="EM59" s="32">
        <f t="shared" ca="1" si="98"/>
        <v>-80772.100000000006</v>
      </c>
      <c r="EN59" s="32">
        <f t="shared" ca="1" si="99"/>
        <v>-49364.239999999991</v>
      </c>
      <c r="EO59" s="32">
        <f t="shared" ca="1" si="100"/>
        <v>-43958.22</v>
      </c>
      <c r="EP59" s="32">
        <f t="shared" ca="1" si="101"/>
        <v>-109844.18000000001</v>
      </c>
      <c r="EQ59" s="32">
        <f t="shared" ca="1" si="102"/>
        <v>-61918.84</v>
      </c>
      <c r="ER59" s="32">
        <f t="shared" ca="1" si="103"/>
        <v>-43857.33</v>
      </c>
    </row>
    <row r="60" spans="1:148">
      <c r="A60" t="s">
        <v>419</v>
      </c>
      <c r="B60" s="1" t="s">
        <v>127</v>
      </c>
      <c r="C60" t="str">
        <f t="shared" ca="1" si="215"/>
        <v>GHO</v>
      </c>
      <c r="D60" t="str">
        <f t="shared" ca="1" si="216"/>
        <v>Ghost Hydro Facility</v>
      </c>
      <c r="E60" s="51">
        <v>12763.882900000001</v>
      </c>
      <c r="F60" s="51">
        <v>10408.891100000001</v>
      </c>
      <c r="G60" s="51">
        <v>10736.1181</v>
      </c>
      <c r="H60" s="51">
        <v>11545.149299999999</v>
      </c>
      <c r="I60" s="51">
        <v>21175.7215</v>
      </c>
      <c r="J60" s="51">
        <v>27704.0219</v>
      </c>
      <c r="K60" s="51">
        <v>22260.1728</v>
      </c>
      <c r="L60" s="51">
        <v>14020.722400000001</v>
      </c>
      <c r="M60" s="51">
        <v>12712.5131</v>
      </c>
      <c r="N60" s="51">
        <v>11342.676100000001</v>
      </c>
      <c r="O60" s="51">
        <v>10304.0406</v>
      </c>
      <c r="P60" s="51">
        <v>10091.849700000001</v>
      </c>
      <c r="Q60" s="32">
        <v>1210858.54</v>
      </c>
      <c r="R60" s="32">
        <v>708242.61</v>
      </c>
      <c r="S60" s="32">
        <v>559039.28</v>
      </c>
      <c r="T60" s="32">
        <v>582508.34</v>
      </c>
      <c r="U60" s="32">
        <v>1335738.48</v>
      </c>
      <c r="V60" s="32">
        <v>1890051.8</v>
      </c>
      <c r="W60" s="32">
        <v>3323802.63</v>
      </c>
      <c r="X60" s="32">
        <v>1291483.44</v>
      </c>
      <c r="Y60" s="32">
        <v>1371974.07</v>
      </c>
      <c r="Z60" s="32">
        <v>2719977.8</v>
      </c>
      <c r="AA60" s="32">
        <v>1471244.09</v>
      </c>
      <c r="AB60" s="32">
        <v>861009.75</v>
      </c>
      <c r="AC60" s="2">
        <v>-0.09</v>
      </c>
      <c r="AD60" s="2">
        <v>-0.09</v>
      </c>
      <c r="AE60" s="2">
        <v>-0.09</v>
      </c>
      <c r="AF60" s="2">
        <v>-0.09</v>
      </c>
      <c r="AG60" s="2">
        <v>-0.09</v>
      </c>
      <c r="AH60" s="2">
        <v>-0.09</v>
      </c>
      <c r="AI60" s="2">
        <v>-0.09</v>
      </c>
      <c r="AJ60" s="2">
        <v>-0.09</v>
      </c>
      <c r="AK60" s="2">
        <v>-0.09</v>
      </c>
      <c r="AL60" s="2">
        <v>-0.09</v>
      </c>
      <c r="AM60" s="2">
        <v>-0.09</v>
      </c>
      <c r="AN60" s="2">
        <v>-0.09</v>
      </c>
      <c r="AO60" s="33">
        <v>-1089.77</v>
      </c>
      <c r="AP60" s="33">
        <v>-637.41999999999996</v>
      </c>
      <c r="AQ60" s="33">
        <v>-503.14</v>
      </c>
      <c r="AR60" s="33">
        <v>-524.26</v>
      </c>
      <c r="AS60" s="33">
        <v>-1202.1600000000001</v>
      </c>
      <c r="AT60" s="33">
        <v>-1701.05</v>
      </c>
      <c r="AU60" s="33">
        <v>-2991.42</v>
      </c>
      <c r="AV60" s="33">
        <v>-1162.3399999999999</v>
      </c>
      <c r="AW60" s="33">
        <v>-1234.78</v>
      </c>
      <c r="AX60" s="33">
        <v>-2447.98</v>
      </c>
      <c r="AY60" s="33">
        <v>-1324.12</v>
      </c>
      <c r="AZ60" s="33">
        <v>-774.91</v>
      </c>
      <c r="BA60" s="31">
        <f t="shared" si="44"/>
        <v>0</v>
      </c>
      <c r="BB60" s="31">
        <f t="shared" si="45"/>
        <v>0</v>
      </c>
      <c r="BC60" s="31">
        <f t="shared" si="46"/>
        <v>0</v>
      </c>
      <c r="BD60" s="31">
        <f t="shared" si="47"/>
        <v>-407.76</v>
      </c>
      <c r="BE60" s="31">
        <f t="shared" si="48"/>
        <v>-935.02</v>
      </c>
      <c r="BF60" s="31">
        <f t="shared" si="49"/>
        <v>-1323.04</v>
      </c>
      <c r="BG60" s="31">
        <f t="shared" si="50"/>
        <v>-25925.66</v>
      </c>
      <c r="BH60" s="31">
        <f t="shared" si="51"/>
        <v>-10073.57</v>
      </c>
      <c r="BI60" s="31">
        <f t="shared" si="52"/>
        <v>-10701.4</v>
      </c>
      <c r="BJ60" s="31">
        <f t="shared" si="53"/>
        <v>-16863.86</v>
      </c>
      <c r="BK60" s="31">
        <f t="shared" si="54"/>
        <v>-9121.7099999999991</v>
      </c>
      <c r="BL60" s="31">
        <f t="shared" si="55"/>
        <v>-5338.26</v>
      </c>
      <c r="BM60" s="6">
        <f t="shared" ca="1" si="217"/>
        <v>-4.9700000000000001E-2</v>
      </c>
      <c r="BN60" s="6">
        <f t="shared" ca="1" si="217"/>
        <v>-4.9700000000000001E-2</v>
      </c>
      <c r="BO60" s="6">
        <f t="shared" ca="1" si="217"/>
        <v>-4.9700000000000001E-2</v>
      </c>
      <c r="BP60" s="6">
        <f t="shared" ca="1" si="217"/>
        <v>-4.9700000000000001E-2</v>
      </c>
      <c r="BQ60" s="6">
        <f t="shared" ca="1" si="217"/>
        <v>-4.9700000000000001E-2</v>
      </c>
      <c r="BR60" s="6">
        <f t="shared" ca="1" si="217"/>
        <v>-4.9700000000000001E-2</v>
      </c>
      <c r="BS60" s="6">
        <f t="shared" ca="1" si="217"/>
        <v>-4.9700000000000001E-2</v>
      </c>
      <c r="BT60" s="6">
        <f t="shared" ca="1" si="217"/>
        <v>-4.9700000000000001E-2</v>
      </c>
      <c r="BU60" s="6">
        <f t="shared" ca="1" si="217"/>
        <v>-4.9700000000000001E-2</v>
      </c>
      <c r="BV60" s="6">
        <f t="shared" ca="1" si="217"/>
        <v>-4.9700000000000001E-2</v>
      </c>
      <c r="BW60" s="6">
        <f t="shared" ca="1" si="217"/>
        <v>-4.9700000000000001E-2</v>
      </c>
      <c r="BX60" s="6">
        <f t="shared" ca="1" si="217"/>
        <v>-4.9700000000000001E-2</v>
      </c>
      <c r="BY60" s="31">
        <f t="shared" ca="1" si="202"/>
        <v>-60179.67</v>
      </c>
      <c r="BZ60" s="31">
        <f t="shared" ca="1" si="203"/>
        <v>-35199.660000000003</v>
      </c>
      <c r="CA60" s="31">
        <f t="shared" ca="1" si="204"/>
        <v>-27784.25</v>
      </c>
      <c r="CB60" s="31">
        <f t="shared" ca="1" si="205"/>
        <v>-28950.66</v>
      </c>
      <c r="CC60" s="31">
        <f t="shared" ca="1" si="206"/>
        <v>-66386.2</v>
      </c>
      <c r="CD60" s="31">
        <f t="shared" ca="1" si="207"/>
        <v>-93935.57</v>
      </c>
      <c r="CE60" s="31">
        <f t="shared" ca="1" si="208"/>
        <v>-165192.99</v>
      </c>
      <c r="CF60" s="31">
        <f t="shared" ca="1" si="209"/>
        <v>-64186.73</v>
      </c>
      <c r="CG60" s="31">
        <f t="shared" ca="1" si="210"/>
        <v>-68187.11</v>
      </c>
      <c r="CH60" s="31">
        <f t="shared" ca="1" si="211"/>
        <v>-135182.9</v>
      </c>
      <c r="CI60" s="31">
        <f t="shared" ca="1" si="212"/>
        <v>-73120.83</v>
      </c>
      <c r="CJ60" s="31">
        <f t="shared" ca="1" si="213"/>
        <v>-42792.18</v>
      </c>
      <c r="CK60" s="32">
        <f t="shared" ca="1" si="56"/>
        <v>3632.58</v>
      </c>
      <c r="CL60" s="32">
        <f t="shared" ca="1" si="57"/>
        <v>2124.73</v>
      </c>
      <c r="CM60" s="32">
        <f t="shared" ca="1" si="58"/>
        <v>1677.12</v>
      </c>
      <c r="CN60" s="32">
        <f t="shared" ca="1" si="59"/>
        <v>1747.53</v>
      </c>
      <c r="CO60" s="32">
        <f t="shared" ca="1" si="60"/>
        <v>4007.22</v>
      </c>
      <c r="CP60" s="32">
        <f t="shared" ca="1" si="61"/>
        <v>5670.16</v>
      </c>
      <c r="CQ60" s="32">
        <f t="shared" ca="1" si="62"/>
        <v>9971.41</v>
      </c>
      <c r="CR60" s="32">
        <f t="shared" ca="1" si="63"/>
        <v>3874.45</v>
      </c>
      <c r="CS60" s="32">
        <f t="shared" ca="1" si="64"/>
        <v>4115.92</v>
      </c>
      <c r="CT60" s="32">
        <f t="shared" ca="1" si="65"/>
        <v>8159.93</v>
      </c>
      <c r="CU60" s="32">
        <f t="shared" ca="1" si="66"/>
        <v>4413.7299999999996</v>
      </c>
      <c r="CV60" s="32">
        <f t="shared" ca="1" si="67"/>
        <v>2583.0300000000002</v>
      </c>
      <c r="CW60" s="31">
        <f t="shared" ca="1" si="190"/>
        <v>-55457.32</v>
      </c>
      <c r="CX60" s="31">
        <f t="shared" ca="1" si="191"/>
        <v>-32437.510000000002</v>
      </c>
      <c r="CY60" s="31">
        <f t="shared" ca="1" si="192"/>
        <v>-25603.99</v>
      </c>
      <c r="CZ60" s="31">
        <f t="shared" ca="1" si="193"/>
        <v>-26271.110000000004</v>
      </c>
      <c r="DA60" s="31">
        <f t="shared" ca="1" si="194"/>
        <v>-60241.799999999996</v>
      </c>
      <c r="DB60" s="31">
        <f t="shared" ca="1" si="195"/>
        <v>-85241.32</v>
      </c>
      <c r="DC60" s="31">
        <f t="shared" ca="1" si="196"/>
        <v>-126304.49999999997</v>
      </c>
      <c r="DD60" s="31">
        <f t="shared" ca="1" si="197"/>
        <v>-49076.37000000001</v>
      </c>
      <c r="DE60" s="31">
        <f t="shared" ca="1" si="198"/>
        <v>-52135.01</v>
      </c>
      <c r="DF60" s="31">
        <f t="shared" ca="1" si="199"/>
        <v>-107711.13</v>
      </c>
      <c r="DG60" s="31">
        <f t="shared" ca="1" si="200"/>
        <v>-58261.270000000011</v>
      </c>
      <c r="DH60" s="31">
        <f t="shared" ca="1" si="201"/>
        <v>-34095.979999999996</v>
      </c>
      <c r="DI60" s="32">
        <f t="shared" ca="1" si="68"/>
        <v>-2772.87</v>
      </c>
      <c r="DJ60" s="32">
        <f t="shared" ca="1" si="69"/>
        <v>-1621.88</v>
      </c>
      <c r="DK60" s="32">
        <f t="shared" ca="1" si="70"/>
        <v>-1280.2</v>
      </c>
      <c r="DL60" s="32">
        <f t="shared" ca="1" si="71"/>
        <v>-1313.56</v>
      </c>
      <c r="DM60" s="32">
        <f t="shared" ca="1" si="72"/>
        <v>-3012.09</v>
      </c>
      <c r="DN60" s="32">
        <f t="shared" ca="1" si="73"/>
        <v>-4262.07</v>
      </c>
      <c r="DO60" s="32">
        <f t="shared" ca="1" si="74"/>
        <v>-6315.23</v>
      </c>
      <c r="DP60" s="32">
        <f t="shared" ca="1" si="75"/>
        <v>-2453.8200000000002</v>
      </c>
      <c r="DQ60" s="32">
        <f t="shared" ca="1" si="76"/>
        <v>-2606.75</v>
      </c>
      <c r="DR60" s="32">
        <f t="shared" ca="1" si="77"/>
        <v>-5385.56</v>
      </c>
      <c r="DS60" s="32">
        <f t="shared" ca="1" si="78"/>
        <v>-2913.06</v>
      </c>
      <c r="DT60" s="32">
        <f t="shared" ca="1" si="79"/>
        <v>-1704.8</v>
      </c>
      <c r="DU60" s="31">
        <f t="shared" ca="1" si="80"/>
        <v>-27086.35</v>
      </c>
      <c r="DV60" s="31">
        <f t="shared" ca="1" si="81"/>
        <v>-15698.43</v>
      </c>
      <c r="DW60" s="31">
        <f t="shared" ca="1" si="82"/>
        <v>-12288.17</v>
      </c>
      <c r="DX60" s="31">
        <f t="shared" ca="1" si="83"/>
        <v>-12485.62</v>
      </c>
      <c r="DY60" s="31">
        <f t="shared" ca="1" si="84"/>
        <v>-28345.84</v>
      </c>
      <c r="DZ60" s="31">
        <f t="shared" ca="1" si="85"/>
        <v>-39674.6</v>
      </c>
      <c r="EA60" s="31">
        <f t="shared" ca="1" si="86"/>
        <v>-58164.11</v>
      </c>
      <c r="EB60" s="31">
        <f t="shared" ca="1" si="87"/>
        <v>-22349.93</v>
      </c>
      <c r="EC60" s="31">
        <f t="shared" ca="1" si="88"/>
        <v>-23477.19</v>
      </c>
      <c r="ED60" s="31">
        <f t="shared" ca="1" si="89"/>
        <v>-47972.79</v>
      </c>
      <c r="EE60" s="31">
        <f t="shared" ca="1" si="90"/>
        <v>-25651.73</v>
      </c>
      <c r="EF60" s="31">
        <f t="shared" ca="1" si="91"/>
        <v>-14843.9</v>
      </c>
      <c r="EG60" s="32">
        <f t="shared" ca="1" si="92"/>
        <v>-85316.540000000008</v>
      </c>
      <c r="EH60" s="32">
        <f t="shared" ca="1" si="93"/>
        <v>-49757.82</v>
      </c>
      <c r="EI60" s="32">
        <f t="shared" ca="1" si="94"/>
        <v>-39172.36</v>
      </c>
      <c r="EJ60" s="32">
        <f t="shared" ca="1" si="95"/>
        <v>-40070.290000000008</v>
      </c>
      <c r="EK60" s="32">
        <f t="shared" ca="1" si="96"/>
        <v>-91599.73</v>
      </c>
      <c r="EL60" s="32">
        <f t="shared" ca="1" si="97"/>
        <v>-129177.99000000002</v>
      </c>
      <c r="EM60" s="32">
        <f t="shared" ca="1" si="98"/>
        <v>-190783.83999999997</v>
      </c>
      <c r="EN60" s="32">
        <f t="shared" ca="1" si="99"/>
        <v>-73880.12000000001</v>
      </c>
      <c r="EO60" s="32">
        <f t="shared" ca="1" si="100"/>
        <v>-78218.95</v>
      </c>
      <c r="EP60" s="32">
        <f t="shared" ca="1" si="101"/>
        <v>-161069.48000000001</v>
      </c>
      <c r="EQ60" s="32">
        <f t="shared" ca="1" si="102"/>
        <v>-86826.060000000012</v>
      </c>
      <c r="ER60" s="32">
        <f t="shared" ca="1" si="103"/>
        <v>-50644.68</v>
      </c>
    </row>
    <row r="61" spans="1:148">
      <c r="A61" t="s">
        <v>512</v>
      </c>
      <c r="B61" s="1" t="s">
        <v>46</v>
      </c>
      <c r="C61" t="str">
        <f t="shared" ca="1" si="215"/>
        <v>GN1</v>
      </c>
      <c r="D61" t="str">
        <f t="shared" ca="1" si="216"/>
        <v>Genesee #1</v>
      </c>
      <c r="O61" s="51">
        <v>274025.13419999997</v>
      </c>
      <c r="P61" s="51">
        <v>282948.54399999999</v>
      </c>
      <c r="Q61" s="32"/>
      <c r="R61" s="32"/>
      <c r="S61" s="32"/>
      <c r="T61" s="32"/>
      <c r="U61" s="32"/>
      <c r="V61" s="32"/>
      <c r="W61" s="32"/>
      <c r="X61" s="32"/>
      <c r="Y61" s="32"/>
      <c r="Z61" s="32"/>
      <c r="AA61" s="32">
        <v>29022697.52</v>
      </c>
      <c r="AB61" s="32">
        <v>19614586.329999998</v>
      </c>
      <c r="AM61" s="2">
        <v>7.67</v>
      </c>
      <c r="AN61" s="2">
        <v>7.67</v>
      </c>
      <c r="AO61" s="33"/>
      <c r="AP61" s="33"/>
      <c r="AQ61" s="33"/>
      <c r="AR61" s="33"/>
      <c r="AS61" s="33"/>
      <c r="AT61" s="33"/>
      <c r="AU61" s="33"/>
      <c r="AV61" s="33"/>
      <c r="AW61" s="33"/>
      <c r="AX61" s="33"/>
      <c r="AY61" s="33">
        <v>2226040.9</v>
      </c>
      <c r="AZ61" s="33">
        <v>1504438.77</v>
      </c>
      <c r="BA61" s="31">
        <f t="shared" si="44"/>
        <v>0</v>
      </c>
      <c r="BB61" s="31">
        <f t="shared" si="45"/>
        <v>0</v>
      </c>
      <c r="BC61" s="31">
        <f t="shared" si="46"/>
        <v>0</v>
      </c>
      <c r="BD61" s="31">
        <f t="shared" si="47"/>
        <v>0</v>
      </c>
      <c r="BE61" s="31">
        <f t="shared" si="48"/>
        <v>0</v>
      </c>
      <c r="BF61" s="31">
        <f t="shared" si="49"/>
        <v>0</v>
      </c>
      <c r="BG61" s="31">
        <f t="shared" si="50"/>
        <v>0</v>
      </c>
      <c r="BH61" s="31">
        <f t="shared" si="51"/>
        <v>0</v>
      </c>
      <c r="BI61" s="31">
        <f t="shared" si="52"/>
        <v>0</v>
      </c>
      <c r="BJ61" s="31">
        <f t="shared" si="53"/>
        <v>0</v>
      </c>
      <c r="BK61" s="31">
        <f t="shared" si="54"/>
        <v>-179940.72</v>
      </c>
      <c r="BL61" s="31">
        <f t="shared" si="55"/>
        <v>-121610.44</v>
      </c>
      <c r="BM61" s="6">
        <f t="shared" ca="1" si="217"/>
        <v>7.9799999999999996E-2</v>
      </c>
      <c r="BN61" s="6">
        <f t="shared" ca="1" si="217"/>
        <v>7.9799999999999996E-2</v>
      </c>
      <c r="BO61" s="6">
        <f t="shared" ca="1" si="217"/>
        <v>7.9799999999999996E-2</v>
      </c>
      <c r="BP61" s="6">
        <f t="shared" ca="1" si="217"/>
        <v>7.9799999999999996E-2</v>
      </c>
      <c r="BQ61" s="6">
        <f t="shared" ca="1" si="217"/>
        <v>7.9799999999999996E-2</v>
      </c>
      <c r="BR61" s="6">
        <f t="shared" ca="1" si="217"/>
        <v>7.9799999999999996E-2</v>
      </c>
      <c r="BS61" s="6">
        <f t="shared" ca="1" si="217"/>
        <v>7.9799999999999996E-2</v>
      </c>
      <c r="BT61" s="6">
        <f t="shared" ca="1" si="217"/>
        <v>7.9799999999999996E-2</v>
      </c>
      <c r="BU61" s="6">
        <f t="shared" ca="1" si="217"/>
        <v>7.9799999999999996E-2</v>
      </c>
      <c r="BV61" s="6">
        <f t="shared" ca="1" si="217"/>
        <v>7.9799999999999996E-2</v>
      </c>
      <c r="BW61" s="6">
        <f t="shared" ca="1" si="217"/>
        <v>7.9799999999999996E-2</v>
      </c>
      <c r="BX61" s="6">
        <f t="shared" ca="1" si="217"/>
        <v>7.9799999999999996E-2</v>
      </c>
      <c r="BY61" s="31">
        <f t="shared" ca="1" si="202"/>
        <v>0</v>
      </c>
      <c r="BZ61" s="31">
        <f t="shared" ca="1" si="203"/>
        <v>0</v>
      </c>
      <c r="CA61" s="31">
        <f t="shared" ca="1" si="204"/>
        <v>0</v>
      </c>
      <c r="CB61" s="31">
        <f t="shared" ca="1" si="205"/>
        <v>0</v>
      </c>
      <c r="CC61" s="31">
        <f t="shared" ca="1" si="206"/>
        <v>0</v>
      </c>
      <c r="CD61" s="31">
        <f t="shared" ca="1" si="207"/>
        <v>0</v>
      </c>
      <c r="CE61" s="31">
        <f t="shared" ca="1" si="208"/>
        <v>0</v>
      </c>
      <c r="CF61" s="31">
        <f t="shared" ca="1" si="209"/>
        <v>0</v>
      </c>
      <c r="CG61" s="31">
        <f t="shared" ca="1" si="210"/>
        <v>0</v>
      </c>
      <c r="CH61" s="31">
        <f t="shared" ca="1" si="211"/>
        <v>0</v>
      </c>
      <c r="CI61" s="31">
        <f t="shared" ca="1" si="212"/>
        <v>2316011.2599999998</v>
      </c>
      <c r="CJ61" s="31">
        <f t="shared" ca="1" si="213"/>
        <v>1565243.99</v>
      </c>
      <c r="CK61" s="32">
        <f t="shared" ca="1" si="56"/>
        <v>0</v>
      </c>
      <c r="CL61" s="32">
        <f t="shared" ca="1" si="57"/>
        <v>0</v>
      </c>
      <c r="CM61" s="32">
        <f t="shared" ca="1" si="58"/>
        <v>0</v>
      </c>
      <c r="CN61" s="32">
        <f t="shared" ca="1" si="59"/>
        <v>0</v>
      </c>
      <c r="CO61" s="32">
        <f t="shared" ca="1" si="60"/>
        <v>0</v>
      </c>
      <c r="CP61" s="32">
        <f t="shared" ca="1" si="61"/>
        <v>0</v>
      </c>
      <c r="CQ61" s="32">
        <f t="shared" ca="1" si="62"/>
        <v>0</v>
      </c>
      <c r="CR61" s="32">
        <f t="shared" ca="1" si="63"/>
        <v>0</v>
      </c>
      <c r="CS61" s="32">
        <f t="shared" ca="1" si="64"/>
        <v>0</v>
      </c>
      <c r="CT61" s="32">
        <f t="shared" ca="1" si="65"/>
        <v>0</v>
      </c>
      <c r="CU61" s="32">
        <f t="shared" ca="1" si="66"/>
        <v>87068.09</v>
      </c>
      <c r="CV61" s="32">
        <f t="shared" ca="1" si="67"/>
        <v>58843.76</v>
      </c>
      <c r="CW61" s="31">
        <f t="shared" ca="1" si="190"/>
        <v>0</v>
      </c>
      <c r="CX61" s="31">
        <f t="shared" ca="1" si="191"/>
        <v>0</v>
      </c>
      <c r="CY61" s="31">
        <f t="shared" ca="1" si="192"/>
        <v>0</v>
      </c>
      <c r="CZ61" s="31">
        <f t="shared" ca="1" si="193"/>
        <v>0</v>
      </c>
      <c r="DA61" s="31">
        <f t="shared" ca="1" si="194"/>
        <v>0</v>
      </c>
      <c r="DB61" s="31">
        <f t="shared" ca="1" si="195"/>
        <v>0</v>
      </c>
      <c r="DC61" s="31">
        <f t="shared" ca="1" si="196"/>
        <v>0</v>
      </c>
      <c r="DD61" s="31">
        <f t="shared" ca="1" si="197"/>
        <v>0</v>
      </c>
      <c r="DE61" s="31">
        <f t="shared" ca="1" si="198"/>
        <v>0</v>
      </c>
      <c r="DF61" s="31">
        <f t="shared" ca="1" si="199"/>
        <v>0</v>
      </c>
      <c r="DG61" s="31">
        <f t="shared" ca="1" si="200"/>
        <v>356979.16999999969</v>
      </c>
      <c r="DH61" s="31">
        <f t="shared" ca="1" si="201"/>
        <v>241259.41999999998</v>
      </c>
      <c r="DI61" s="32">
        <f t="shared" ca="1" si="68"/>
        <v>0</v>
      </c>
      <c r="DJ61" s="32">
        <f t="shared" ca="1" si="69"/>
        <v>0</v>
      </c>
      <c r="DK61" s="32">
        <f t="shared" ca="1" si="70"/>
        <v>0</v>
      </c>
      <c r="DL61" s="32">
        <f t="shared" ca="1" si="71"/>
        <v>0</v>
      </c>
      <c r="DM61" s="32">
        <f t="shared" ca="1" si="72"/>
        <v>0</v>
      </c>
      <c r="DN61" s="32">
        <f t="shared" ca="1" si="73"/>
        <v>0</v>
      </c>
      <c r="DO61" s="32">
        <f t="shared" ca="1" si="74"/>
        <v>0</v>
      </c>
      <c r="DP61" s="32">
        <f t="shared" ca="1" si="75"/>
        <v>0</v>
      </c>
      <c r="DQ61" s="32">
        <f t="shared" ca="1" si="76"/>
        <v>0</v>
      </c>
      <c r="DR61" s="32">
        <f t="shared" ca="1" si="77"/>
        <v>0</v>
      </c>
      <c r="DS61" s="32">
        <f t="shared" ca="1" si="78"/>
        <v>17848.96</v>
      </c>
      <c r="DT61" s="32">
        <f t="shared" ca="1" si="79"/>
        <v>12062.97</v>
      </c>
      <c r="DU61" s="31">
        <f t="shared" ca="1" si="80"/>
        <v>0</v>
      </c>
      <c r="DV61" s="31">
        <f t="shared" ca="1" si="81"/>
        <v>0</v>
      </c>
      <c r="DW61" s="31">
        <f t="shared" ca="1" si="82"/>
        <v>0</v>
      </c>
      <c r="DX61" s="31">
        <f t="shared" ca="1" si="83"/>
        <v>0</v>
      </c>
      <c r="DY61" s="31">
        <f t="shared" ca="1" si="84"/>
        <v>0</v>
      </c>
      <c r="DZ61" s="31">
        <f t="shared" ca="1" si="85"/>
        <v>0</v>
      </c>
      <c r="EA61" s="31">
        <f t="shared" ca="1" si="86"/>
        <v>0</v>
      </c>
      <c r="EB61" s="31">
        <f t="shared" ca="1" si="87"/>
        <v>0</v>
      </c>
      <c r="EC61" s="31">
        <f t="shared" ca="1" si="88"/>
        <v>0</v>
      </c>
      <c r="ED61" s="31">
        <f t="shared" ca="1" si="89"/>
        <v>0</v>
      </c>
      <c r="EE61" s="31">
        <f t="shared" ca="1" si="90"/>
        <v>157173.6</v>
      </c>
      <c r="EF61" s="31">
        <f t="shared" ca="1" si="91"/>
        <v>105033.83</v>
      </c>
      <c r="EG61" s="32">
        <f t="shared" ca="1" si="92"/>
        <v>0</v>
      </c>
      <c r="EH61" s="32">
        <f t="shared" ca="1" si="93"/>
        <v>0</v>
      </c>
      <c r="EI61" s="32">
        <f t="shared" ca="1" si="94"/>
        <v>0</v>
      </c>
      <c r="EJ61" s="32">
        <f t="shared" ca="1" si="95"/>
        <v>0</v>
      </c>
      <c r="EK61" s="32">
        <f t="shared" ca="1" si="96"/>
        <v>0</v>
      </c>
      <c r="EL61" s="32">
        <f t="shared" ca="1" si="97"/>
        <v>0</v>
      </c>
      <c r="EM61" s="32">
        <f t="shared" ca="1" si="98"/>
        <v>0</v>
      </c>
      <c r="EN61" s="32">
        <f t="shared" ca="1" si="99"/>
        <v>0</v>
      </c>
      <c r="EO61" s="32">
        <f t="shared" ca="1" si="100"/>
        <v>0</v>
      </c>
      <c r="EP61" s="32">
        <f t="shared" ca="1" si="101"/>
        <v>0</v>
      </c>
      <c r="EQ61" s="32">
        <f t="shared" ca="1" si="102"/>
        <v>532001.72999999975</v>
      </c>
      <c r="ER61" s="32">
        <f t="shared" ca="1" si="103"/>
        <v>358356.22</v>
      </c>
    </row>
    <row r="62" spans="1:148">
      <c r="A62" t="s">
        <v>538</v>
      </c>
      <c r="B62" s="1" t="s">
        <v>46</v>
      </c>
      <c r="C62" t="str">
        <f t="shared" ca="1" si="215"/>
        <v>GN1</v>
      </c>
      <c r="D62" t="str">
        <f t="shared" ca="1" si="216"/>
        <v>Genesee #1</v>
      </c>
      <c r="E62" s="51">
        <v>283563.47820000001</v>
      </c>
      <c r="F62" s="51">
        <v>255971.72760000001</v>
      </c>
      <c r="G62" s="51">
        <v>282352.83350000001</v>
      </c>
      <c r="H62" s="51">
        <v>265097.39449999999</v>
      </c>
      <c r="I62" s="51">
        <v>260765.804</v>
      </c>
      <c r="J62" s="51">
        <v>265419.96840000001</v>
      </c>
      <c r="K62" s="51">
        <v>277571.12119999999</v>
      </c>
      <c r="L62" s="51">
        <v>281055.79920000001</v>
      </c>
      <c r="M62" s="51">
        <v>244031.45619999999</v>
      </c>
      <c r="N62" s="51">
        <v>244537.65520000001</v>
      </c>
      <c r="Q62" s="32">
        <v>20442700.210000001</v>
      </c>
      <c r="R62" s="32">
        <v>13839095.390000001</v>
      </c>
      <c r="S62" s="32">
        <v>12425979.779999999</v>
      </c>
      <c r="T62" s="32">
        <v>11317505.17</v>
      </c>
      <c r="U62" s="32">
        <v>13796358.25</v>
      </c>
      <c r="V62" s="32">
        <v>16539505.060000001</v>
      </c>
      <c r="W62" s="32">
        <v>35092218.359999999</v>
      </c>
      <c r="X62" s="32">
        <v>20690180.27</v>
      </c>
      <c r="Y62" s="32">
        <v>19127775.940000001</v>
      </c>
      <c r="Z62" s="32">
        <v>35258923.039999999</v>
      </c>
      <c r="AA62" s="32"/>
      <c r="AB62" s="32"/>
      <c r="AC62" s="2">
        <v>7.67</v>
      </c>
      <c r="AD62" s="2">
        <v>7.67</v>
      </c>
      <c r="AE62" s="2">
        <v>7.67</v>
      </c>
      <c r="AF62" s="2">
        <v>7.67</v>
      </c>
      <c r="AG62" s="2">
        <v>7.67</v>
      </c>
      <c r="AH62" s="2">
        <v>7.67</v>
      </c>
      <c r="AI62" s="2">
        <v>7.67</v>
      </c>
      <c r="AJ62" s="2">
        <v>7.67</v>
      </c>
      <c r="AK62" s="2">
        <v>7.67</v>
      </c>
      <c r="AL62" s="2">
        <v>7.67</v>
      </c>
      <c r="AO62" s="33">
        <v>1567955.11</v>
      </c>
      <c r="AP62" s="33">
        <v>1061458.6200000001</v>
      </c>
      <c r="AQ62" s="33">
        <v>953072.65</v>
      </c>
      <c r="AR62" s="33">
        <v>868052.65</v>
      </c>
      <c r="AS62" s="33">
        <v>1058180.68</v>
      </c>
      <c r="AT62" s="33">
        <v>1268580.04</v>
      </c>
      <c r="AU62" s="33">
        <v>2691573.15</v>
      </c>
      <c r="AV62" s="33">
        <v>1586936.83</v>
      </c>
      <c r="AW62" s="33">
        <v>1467100.41</v>
      </c>
      <c r="AX62" s="33">
        <v>2704359.4</v>
      </c>
      <c r="AY62" s="33"/>
      <c r="AZ62" s="33"/>
      <c r="BA62" s="31">
        <f t="shared" si="44"/>
        <v>0</v>
      </c>
      <c r="BB62" s="31">
        <f t="shared" si="45"/>
        <v>0</v>
      </c>
      <c r="BC62" s="31">
        <f t="shared" si="46"/>
        <v>0</v>
      </c>
      <c r="BD62" s="31">
        <f t="shared" si="47"/>
        <v>-7922.25</v>
      </c>
      <c r="BE62" s="31">
        <f t="shared" si="48"/>
        <v>-9657.4500000000007</v>
      </c>
      <c r="BF62" s="31">
        <f t="shared" si="49"/>
        <v>-11577.65</v>
      </c>
      <c r="BG62" s="31">
        <f t="shared" si="50"/>
        <v>-273719.3</v>
      </c>
      <c r="BH62" s="31">
        <f t="shared" si="51"/>
        <v>-161383.41</v>
      </c>
      <c r="BI62" s="31">
        <f t="shared" si="52"/>
        <v>-149196.65</v>
      </c>
      <c r="BJ62" s="31">
        <f t="shared" si="53"/>
        <v>-218605.32</v>
      </c>
      <c r="BK62" s="31">
        <f t="shared" si="54"/>
        <v>0</v>
      </c>
      <c r="BL62" s="31">
        <f t="shared" si="55"/>
        <v>0</v>
      </c>
      <c r="BM62" s="6">
        <f t="shared" ca="1" si="217"/>
        <v>7.9799999999999996E-2</v>
      </c>
      <c r="BN62" s="6">
        <f t="shared" ca="1" si="217"/>
        <v>7.9799999999999996E-2</v>
      </c>
      <c r="BO62" s="6">
        <f t="shared" ca="1" si="217"/>
        <v>7.9799999999999996E-2</v>
      </c>
      <c r="BP62" s="6">
        <f t="shared" ca="1" si="217"/>
        <v>7.9799999999999996E-2</v>
      </c>
      <c r="BQ62" s="6">
        <f t="shared" ca="1" si="217"/>
        <v>7.9799999999999996E-2</v>
      </c>
      <c r="BR62" s="6">
        <f t="shared" ca="1" si="217"/>
        <v>7.9799999999999996E-2</v>
      </c>
      <c r="BS62" s="6">
        <f t="shared" ca="1" si="217"/>
        <v>7.9799999999999996E-2</v>
      </c>
      <c r="BT62" s="6">
        <f t="shared" ca="1" si="217"/>
        <v>7.9799999999999996E-2</v>
      </c>
      <c r="BU62" s="6">
        <f t="shared" ca="1" si="217"/>
        <v>7.9799999999999996E-2</v>
      </c>
      <c r="BV62" s="6">
        <f t="shared" ca="1" si="217"/>
        <v>7.9799999999999996E-2</v>
      </c>
      <c r="BW62" s="6">
        <f t="shared" ca="1" si="217"/>
        <v>7.9799999999999996E-2</v>
      </c>
      <c r="BX62" s="6">
        <f t="shared" ca="1" si="217"/>
        <v>7.9799999999999996E-2</v>
      </c>
      <c r="BY62" s="31">
        <f t="shared" ca="1" si="202"/>
        <v>1631327.48</v>
      </c>
      <c r="BZ62" s="31">
        <f t="shared" ca="1" si="203"/>
        <v>1104359.81</v>
      </c>
      <c r="CA62" s="31">
        <f t="shared" ca="1" si="204"/>
        <v>991593.19</v>
      </c>
      <c r="CB62" s="31">
        <f t="shared" ca="1" si="205"/>
        <v>903136.91</v>
      </c>
      <c r="CC62" s="31">
        <f t="shared" ca="1" si="206"/>
        <v>1100949.3899999999</v>
      </c>
      <c r="CD62" s="31">
        <f t="shared" ca="1" si="207"/>
        <v>1319852.5</v>
      </c>
      <c r="CE62" s="31">
        <f t="shared" ca="1" si="208"/>
        <v>2800359.03</v>
      </c>
      <c r="CF62" s="31">
        <f t="shared" ca="1" si="209"/>
        <v>1651076.39</v>
      </c>
      <c r="CG62" s="31">
        <f t="shared" ca="1" si="210"/>
        <v>1526396.52</v>
      </c>
      <c r="CH62" s="31">
        <f t="shared" ca="1" si="211"/>
        <v>2813662.06</v>
      </c>
      <c r="CI62" s="31">
        <f t="shared" ca="1" si="212"/>
        <v>0</v>
      </c>
      <c r="CJ62" s="31">
        <f t="shared" ca="1" si="213"/>
        <v>0</v>
      </c>
      <c r="CK62" s="32">
        <f t="shared" ca="1" si="56"/>
        <v>61328.1</v>
      </c>
      <c r="CL62" s="32">
        <f t="shared" ca="1" si="57"/>
        <v>41517.29</v>
      </c>
      <c r="CM62" s="32">
        <f t="shared" ca="1" si="58"/>
        <v>37277.94</v>
      </c>
      <c r="CN62" s="32">
        <f t="shared" ca="1" si="59"/>
        <v>33952.519999999997</v>
      </c>
      <c r="CO62" s="32">
        <f t="shared" ca="1" si="60"/>
        <v>41389.07</v>
      </c>
      <c r="CP62" s="32">
        <f t="shared" ca="1" si="61"/>
        <v>49618.52</v>
      </c>
      <c r="CQ62" s="32">
        <f t="shared" ca="1" si="62"/>
        <v>105276.66</v>
      </c>
      <c r="CR62" s="32">
        <f t="shared" ca="1" si="63"/>
        <v>62070.54</v>
      </c>
      <c r="CS62" s="32">
        <f t="shared" ca="1" si="64"/>
        <v>57383.33</v>
      </c>
      <c r="CT62" s="32">
        <f t="shared" ca="1" si="65"/>
        <v>105776.77</v>
      </c>
      <c r="CU62" s="32">
        <f t="shared" ca="1" si="66"/>
        <v>0</v>
      </c>
      <c r="CV62" s="32">
        <f t="shared" ca="1" si="67"/>
        <v>0</v>
      </c>
      <c r="CW62" s="31">
        <f t="shared" ca="1" si="190"/>
        <v>124700.46999999997</v>
      </c>
      <c r="CX62" s="31">
        <f t="shared" ca="1" si="191"/>
        <v>84418.479999999981</v>
      </c>
      <c r="CY62" s="31">
        <f t="shared" ca="1" si="192"/>
        <v>75798.479999999865</v>
      </c>
      <c r="CZ62" s="31">
        <f t="shared" ca="1" si="193"/>
        <v>76959.030000000028</v>
      </c>
      <c r="DA62" s="31">
        <f t="shared" ca="1" si="194"/>
        <v>93815.230000000025</v>
      </c>
      <c r="DB62" s="31">
        <f t="shared" ca="1" si="195"/>
        <v>112468.62999999998</v>
      </c>
      <c r="DC62" s="31">
        <f t="shared" ca="1" si="196"/>
        <v>487781.84</v>
      </c>
      <c r="DD62" s="31">
        <f t="shared" ca="1" si="197"/>
        <v>287593.50999999989</v>
      </c>
      <c r="DE62" s="31">
        <f t="shared" ca="1" si="198"/>
        <v>265876.0900000002</v>
      </c>
      <c r="DF62" s="31">
        <f t="shared" ca="1" si="199"/>
        <v>433684.75000000017</v>
      </c>
      <c r="DG62" s="31">
        <f t="shared" ca="1" si="200"/>
        <v>0</v>
      </c>
      <c r="DH62" s="31">
        <f t="shared" ca="1" si="201"/>
        <v>0</v>
      </c>
      <c r="DI62" s="32">
        <f t="shared" ca="1" si="68"/>
        <v>6235.02</v>
      </c>
      <c r="DJ62" s="32">
        <f t="shared" ca="1" si="69"/>
        <v>4220.92</v>
      </c>
      <c r="DK62" s="32">
        <f t="shared" ca="1" si="70"/>
        <v>3789.92</v>
      </c>
      <c r="DL62" s="32">
        <f t="shared" ca="1" si="71"/>
        <v>3847.95</v>
      </c>
      <c r="DM62" s="32">
        <f t="shared" ca="1" si="72"/>
        <v>4690.76</v>
      </c>
      <c r="DN62" s="32">
        <f t="shared" ca="1" si="73"/>
        <v>5623.43</v>
      </c>
      <c r="DO62" s="32">
        <f t="shared" ca="1" si="74"/>
        <v>24389.09</v>
      </c>
      <c r="DP62" s="32">
        <f t="shared" ca="1" si="75"/>
        <v>14379.68</v>
      </c>
      <c r="DQ62" s="32">
        <f t="shared" ca="1" si="76"/>
        <v>13293.8</v>
      </c>
      <c r="DR62" s="32">
        <f t="shared" ca="1" si="77"/>
        <v>21684.240000000002</v>
      </c>
      <c r="DS62" s="32">
        <f t="shared" ca="1" si="78"/>
        <v>0</v>
      </c>
      <c r="DT62" s="32">
        <f t="shared" ca="1" si="79"/>
        <v>0</v>
      </c>
      <c r="DU62" s="31">
        <f t="shared" ca="1" si="80"/>
        <v>60905.96</v>
      </c>
      <c r="DV62" s="31">
        <f t="shared" ca="1" si="81"/>
        <v>40855.089999999997</v>
      </c>
      <c r="DW62" s="31">
        <f t="shared" ca="1" si="82"/>
        <v>36378.089999999997</v>
      </c>
      <c r="DX62" s="31">
        <f t="shared" ca="1" si="83"/>
        <v>36575.589999999997</v>
      </c>
      <c r="DY62" s="31">
        <f t="shared" ca="1" si="84"/>
        <v>44143.3</v>
      </c>
      <c r="DZ62" s="31">
        <f t="shared" ca="1" si="85"/>
        <v>52347.24</v>
      </c>
      <c r="EA62" s="31">
        <f t="shared" ca="1" si="86"/>
        <v>224626.98</v>
      </c>
      <c r="EB62" s="31">
        <f t="shared" ca="1" si="87"/>
        <v>130973.3</v>
      </c>
      <c r="EC62" s="31">
        <f t="shared" ca="1" si="88"/>
        <v>119728.06</v>
      </c>
      <c r="ED62" s="31">
        <f t="shared" ca="1" si="89"/>
        <v>193156.15</v>
      </c>
      <c r="EE62" s="31">
        <f t="shared" ca="1" si="90"/>
        <v>0</v>
      </c>
      <c r="EF62" s="31">
        <f t="shared" ca="1" si="91"/>
        <v>0</v>
      </c>
      <c r="EG62" s="32">
        <f t="shared" ca="1" si="92"/>
        <v>191841.44999999998</v>
      </c>
      <c r="EH62" s="32">
        <f t="shared" ca="1" si="93"/>
        <v>129494.48999999998</v>
      </c>
      <c r="EI62" s="32">
        <f t="shared" ca="1" si="94"/>
        <v>115966.48999999986</v>
      </c>
      <c r="EJ62" s="32">
        <f t="shared" ca="1" si="95"/>
        <v>117382.57000000002</v>
      </c>
      <c r="EK62" s="32">
        <f t="shared" ca="1" si="96"/>
        <v>142649.29000000004</v>
      </c>
      <c r="EL62" s="32">
        <f t="shared" ca="1" si="97"/>
        <v>170439.29999999996</v>
      </c>
      <c r="EM62" s="32">
        <f t="shared" ca="1" si="98"/>
        <v>736797.91</v>
      </c>
      <c r="EN62" s="32">
        <f t="shared" ca="1" si="99"/>
        <v>432946.48999999987</v>
      </c>
      <c r="EO62" s="32">
        <f t="shared" ca="1" si="100"/>
        <v>398897.95000000019</v>
      </c>
      <c r="EP62" s="32">
        <f t="shared" ca="1" si="101"/>
        <v>648525.14000000013</v>
      </c>
      <c r="EQ62" s="32">
        <f t="shared" ca="1" si="102"/>
        <v>0</v>
      </c>
      <c r="ER62" s="32">
        <f t="shared" ca="1" si="103"/>
        <v>0</v>
      </c>
    </row>
    <row r="63" spans="1:148">
      <c r="A63" t="s">
        <v>512</v>
      </c>
      <c r="B63" s="1" t="s">
        <v>47</v>
      </c>
      <c r="C63" t="str">
        <f t="shared" ca="1" si="215"/>
        <v>GN2</v>
      </c>
      <c r="D63" t="str">
        <f t="shared" ca="1" si="216"/>
        <v>Genesee #2</v>
      </c>
      <c r="O63" s="51">
        <v>213014.13130000001</v>
      </c>
      <c r="P63" s="51">
        <v>283055.7328</v>
      </c>
      <c r="Q63" s="32"/>
      <c r="R63" s="32"/>
      <c r="S63" s="32"/>
      <c r="T63" s="32"/>
      <c r="U63" s="32"/>
      <c r="V63" s="32"/>
      <c r="W63" s="32"/>
      <c r="X63" s="32"/>
      <c r="Y63" s="32"/>
      <c r="Z63" s="32"/>
      <c r="AA63" s="32">
        <v>22534511.899999999</v>
      </c>
      <c r="AB63" s="32">
        <v>19596431.27</v>
      </c>
      <c r="AM63" s="2">
        <v>7.67</v>
      </c>
      <c r="AN63" s="2">
        <v>7.67</v>
      </c>
      <c r="AO63" s="33"/>
      <c r="AP63" s="33"/>
      <c r="AQ63" s="33"/>
      <c r="AR63" s="33"/>
      <c r="AS63" s="33"/>
      <c r="AT63" s="33"/>
      <c r="AU63" s="33"/>
      <c r="AV63" s="33"/>
      <c r="AW63" s="33"/>
      <c r="AX63" s="33"/>
      <c r="AY63" s="33">
        <v>1728397.06</v>
      </c>
      <c r="AZ63" s="33">
        <v>1503046.28</v>
      </c>
      <c r="BA63" s="31">
        <f t="shared" si="44"/>
        <v>0</v>
      </c>
      <c r="BB63" s="31">
        <f t="shared" si="45"/>
        <v>0</v>
      </c>
      <c r="BC63" s="31">
        <f t="shared" si="46"/>
        <v>0</v>
      </c>
      <c r="BD63" s="31">
        <f t="shared" si="47"/>
        <v>0</v>
      </c>
      <c r="BE63" s="31">
        <f t="shared" si="48"/>
        <v>0</v>
      </c>
      <c r="BF63" s="31">
        <f t="shared" si="49"/>
        <v>0</v>
      </c>
      <c r="BG63" s="31">
        <f t="shared" si="50"/>
        <v>0</v>
      </c>
      <c r="BH63" s="31">
        <f t="shared" si="51"/>
        <v>0</v>
      </c>
      <c r="BI63" s="31">
        <f t="shared" si="52"/>
        <v>0</v>
      </c>
      <c r="BJ63" s="31">
        <f t="shared" si="53"/>
        <v>0</v>
      </c>
      <c r="BK63" s="31">
        <f t="shared" si="54"/>
        <v>-139713.97</v>
      </c>
      <c r="BL63" s="31">
        <f t="shared" si="55"/>
        <v>-121497.87</v>
      </c>
      <c r="BM63" s="6">
        <f t="shared" ca="1" si="217"/>
        <v>8.0199999999999994E-2</v>
      </c>
      <c r="BN63" s="6">
        <f t="shared" ca="1" si="217"/>
        <v>8.0199999999999994E-2</v>
      </c>
      <c r="BO63" s="6">
        <f t="shared" ca="1" si="217"/>
        <v>8.0199999999999994E-2</v>
      </c>
      <c r="BP63" s="6">
        <f t="shared" ca="1" si="217"/>
        <v>8.0199999999999994E-2</v>
      </c>
      <c r="BQ63" s="6">
        <f t="shared" ca="1" si="217"/>
        <v>8.0199999999999994E-2</v>
      </c>
      <c r="BR63" s="6">
        <f t="shared" ca="1" si="217"/>
        <v>8.0199999999999994E-2</v>
      </c>
      <c r="BS63" s="6">
        <f t="shared" ca="1" si="217"/>
        <v>8.0199999999999994E-2</v>
      </c>
      <c r="BT63" s="6">
        <f t="shared" ca="1" si="217"/>
        <v>8.0199999999999994E-2</v>
      </c>
      <c r="BU63" s="6">
        <f t="shared" ca="1" si="217"/>
        <v>8.0199999999999994E-2</v>
      </c>
      <c r="BV63" s="6">
        <f t="shared" ca="1" si="217"/>
        <v>8.0199999999999994E-2</v>
      </c>
      <c r="BW63" s="6">
        <f t="shared" ca="1" si="217"/>
        <v>8.0199999999999994E-2</v>
      </c>
      <c r="BX63" s="6">
        <f t="shared" ca="1" si="217"/>
        <v>8.0199999999999994E-2</v>
      </c>
      <c r="BY63" s="31">
        <f t="shared" ca="1" si="202"/>
        <v>0</v>
      </c>
      <c r="BZ63" s="31">
        <f t="shared" ca="1" si="203"/>
        <v>0</v>
      </c>
      <c r="CA63" s="31">
        <f t="shared" ca="1" si="204"/>
        <v>0</v>
      </c>
      <c r="CB63" s="31">
        <f t="shared" ca="1" si="205"/>
        <v>0</v>
      </c>
      <c r="CC63" s="31">
        <f t="shared" ca="1" si="206"/>
        <v>0</v>
      </c>
      <c r="CD63" s="31">
        <f t="shared" ca="1" si="207"/>
        <v>0</v>
      </c>
      <c r="CE63" s="31">
        <f t="shared" ca="1" si="208"/>
        <v>0</v>
      </c>
      <c r="CF63" s="31">
        <f t="shared" ca="1" si="209"/>
        <v>0</v>
      </c>
      <c r="CG63" s="31">
        <f t="shared" ca="1" si="210"/>
        <v>0</v>
      </c>
      <c r="CH63" s="31">
        <f t="shared" ca="1" si="211"/>
        <v>0</v>
      </c>
      <c r="CI63" s="31">
        <f t="shared" ca="1" si="212"/>
        <v>1807267.85</v>
      </c>
      <c r="CJ63" s="31">
        <f t="shared" ca="1" si="213"/>
        <v>1571633.79</v>
      </c>
      <c r="CK63" s="32">
        <f t="shared" ca="1" si="56"/>
        <v>0</v>
      </c>
      <c r="CL63" s="32">
        <f t="shared" ca="1" si="57"/>
        <v>0</v>
      </c>
      <c r="CM63" s="32">
        <f t="shared" ca="1" si="58"/>
        <v>0</v>
      </c>
      <c r="CN63" s="32">
        <f t="shared" ca="1" si="59"/>
        <v>0</v>
      </c>
      <c r="CO63" s="32">
        <f t="shared" ca="1" si="60"/>
        <v>0</v>
      </c>
      <c r="CP63" s="32">
        <f t="shared" ca="1" si="61"/>
        <v>0</v>
      </c>
      <c r="CQ63" s="32">
        <f t="shared" ca="1" si="62"/>
        <v>0</v>
      </c>
      <c r="CR63" s="32">
        <f t="shared" ca="1" si="63"/>
        <v>0</v>
      </c>
      <c r="CS63" s="32">
        <f t="shared" ca="1" si="64"/>
        <v>0</v>
      </c>
      <c r="CT63" s="32">
        <f t="shared" ca="1" si="65"/>
        <v>0</v>
      </c>
      <c r="CU63" s="32">
        <f t="shared" ca="1" si="66"/>
        <v>67603.539999999994</v>
      </c>
      <c r="CV63" s="32">
        <f t="shared" ca="1" si="67"/>
        <v>58789.29</v>
      </c>
      <c r="CW63" s="31">
        <f t="shared" ca="1" si="190"/>
        <v>0</v>
      </c>
      <c r="CX63" s="31">
        <f t="shared" ca="1" si="191"/>
        <v>0</v>
      </c>
      <c r="CY63" s="31">
        <f t="shared" ca="1" si="192"/>
        <v>0</v>
      </c>
      <c r="CZ63" s="31">
        <f t="shared" ca="1" si="193"/>
        <v>0</v>
      </c>
      <c r="DA63" s="31">
        <f t="shared" ca="1" si="194"/>
        <v>0</v>
      </c>
      <c r="DB63" s="31">
        <f t="shared" ca="1" si="195"/>
        <v>0</v>
      </c>
      <c r="DC63" s="31">
        <f t="shared" ca="1" si="196"/>
        <v>0</v>
      </c>
      <c r="DD63" s="31">
        <f t="shared" ca="1" si="197"/>
        <v>0</v>
      </c>
      <c r="DE63" s="31">
        <f t="shared" ca="1" si="198"/>
        <v>0</v>
      </c>
      <c r="DF63" s="31">
        <f t="shared" ca="1" si="199"/>
        <v>0</v>
      </c>
      <c r="DG63" s="31">
        <f t="shared" ca="1" si="200"/>
        <v>286188.30000000005</v>
      </c>
      <c r="DH63" s="31">
        <f t="shared" ca="1" si="201"/>
        <v>248874.67000000004</v>
      </c>
      <c r="DI63" s="32">
        <f t="shared" ca="1" si="68"/>
        <v>0</v>
      </c>
      <c r="DJ63" s="32">
        <f t="shared" ca="1" si="69"/>
        <v>0</v>
      </c>
      <c r="DK63" s="32">
        <f t="shared" ca="1" si="70"/>
        <v>0</v>
      </c>
      <c r="DL63" s="32">
        <f t="shared" ca="1" si="71"/>
        <v>0</v>
      </c>
      <c r="DM63" s="32">
        <f t="shared" ca="1" si="72"/>
        <v>0</v>
      </c>
      <c r="DN63" s="32">
        <f t="shared" ca="1" si="73"/>
        <v>0</v>
      </c>
      <c r="DO63" s="32">
        <f t="shared" ca="1" si="74"/>
        <v>0</v>
      </c>
      <c r="DP63" s="32">
        <f t="shared" ca="1" si="75"/>
        <v>0</v>
      </c>
      <c r="DQ63" s="32">
        <f t="shared" ca="1" si="76"/>
        <v>0</v>
      </c>
      <c r="DR63" s="32">
        <f t="shared" ca="1" si="77"/>
        <v>0</v>
      </c>
      <c r="DS63" s="32">
        <f t="shared" ca="1" si="78"/>
        <v>14309.42</v>
      </c>
      <c r="DT63" s="32">
        <f t="shared" ca="1" si="79"/>
        <v>12443.73</v>
      </c>
      <c r="DU63" s="31">
        <f t="shared" ca="1" si="80"/>
        <v>0</v>
      </c>
      <c r="DV63" s="31">
        <f t="shared" ca="1" si="81"/>
        <v>0</v>
      </c>
      <c r="DW63" s="31">
        <f t="shared" ca="1" si="82"/>
        <v>0</v>
      </c>
      <c r="DX63" s="31">
        <f t="shared" ca="1" si="83"/>
        <v>0</v>
      </c>
      <c r="DY63" s="31">
        <f t="shared" ca="1" si="84"/>
        <v>0</v>
      </c>
      <c r="DZ63" s="31">
        <f t="shared" ca="1" si="85"/>
        <v>0</v>
      </c>
      <c r="EA63" s="31">
        <f t="shared" ca="1" si="86"/>
        <v>0</v>
      </c>
      <c r="EB63" s="31">
        <f t="shared" ca="1" si="87"/>
        <v>0</v>
      </c>
      <c r="EC63" s="31">
        <f t="shared" ca="1" si="88"/>
        <v>0</v>
      </c>
      <c r="ED63" s="31">
        <f t="shared" ca="1" si="89"/>
        <v>0</v>
      </c>
      <c r="EE63" s="31">
        <f t="shared" ca="1" si="90"/>
        <v>126005.24</v>
      </c>
      <c r="EF63" s="31">
        <f t="shared" ca="1" si="91"/>
        <v>108349.17</v>
      </c>
      <c r="EG63" s="32">
        <f t="shared" ca="1" si="92"/>
        <v>0</v>
      </c>
      <c r="EH63" s="32">
        <f t="shared" ca="1" si="93"/>
        <v>0</v>
      </c>
      <c r="EI63" s="32">
        <f t="shared" ca="1" si="94"/>
        <v>0</v>
      </c>
      <c r="EJ63" s="32">
        <f t="shared" ca="1" si="95"/>
        <v>0</v>
      </c>
      <c r="EK63" s="32">
        <f t="shared" ca="1" si="96"/>
        <v>0</v>
      </c>
      <c r="EL63" s="32">
        <f t="shared" ca="1" si="97"/>
        <v>0</v>
      </c>
      <c r="EM63" s="32">
        <f t="shared" ca="1" si="98"/>
        <v>0</v>
      </c>
      <c r="EN63" s="32">
        <f t="shared" ca="1" si="99"/>
        <v>0</v>
      </c>
      <c r="EO63" s="32">
        <f t="shared" ca="1" si="100"/>
        <v>0</v>
      </c>
      <c r="EP63" s="32">
        <f t="shared" ca="1" si="101"/>
        <v>0</v>
      </c>
      <c r="EQ63" s="32">
        <f t="shared" ca="1" si="102"/>
        <v>426502.96</v>
      </c>
      <c r="ER63" s="32">
        <f t="shared" ca="1" si="103"/>
        <v>369667.57000000007</v>
      </c>
    </row>
    <row r="64" spans="1:148">
      <c r="A64" t="s">
        <v>538</v>
      </c>
      <c r="B64" s="1" t="s">
        <v>47</v>
      </c>
      <c r="C64" t="str">
        <f t="shared" ca="1" si="215"/>
        <v>GN2</v>
      </c>
      <c r="D64" t="str">
        <f t="shared" ca="1" si="216"/>
        <v>Genesee #2</v>
      </c>
      <c r="E64" s="51">
        <v>267441.39059999998</v>
      </c>
      <c r="F64" s="51">
        <v>257418.72519999999</v>
      </c>
      <c r="G64" s="51">
        <v>284275.82250000001</v>
      </c>
      <c r="H64" s="51">
        <v>274887.94469999999</v>
      </c>
      <c r="I64" s="51">
        <v>276718.78960000002</v>
      </c>
      <c r="J64" s="51">
        <v>273072.78860000003</v>
      </c>
      <c r="K64" s="51">
        <v>266887.33980000002</v>
      </c>
      <c r="L64" s="51">
        <v>272272.82339999999</v>
      </c>
      <c r="M64" s="51">
        <v>272662.2047</v>
      </c>
      <c r="N64" s="51">
        <v>90480.693199999994</v>
      </c>
      <c r="Q64" s="32">
        <v>18639583.98</v>
      </c>
      <c r="R64" s="32">
        <v>13921255.65</v>
      </c>
      <c r="S64" s="32">
        <v>12529156.83</v>
      </c>
      <c r="T64" s="32">
        <v>11772364.85</v>
      </c>
      <c r="U64" s="32">
        <v>15508899.720000001</v>
      </c>
      <c r="V64" s="32">
        <v>16884324.449999999</v>
      </c>
      <c r="W64" s="32">
        <v>34556837.469999999</v>
      </c>
      <c r="X64" s="32">
        <v>19923202.469999999</v>
      </c>
      <c r="Y64" s="32">
        <v>22490416.129999999</v>
      </c>
      <c r="Z64" s="32">
        <v>21484142.77</v>
      </c>
      <c r="AA64" s="32"/>
      <c r="AB64" s="32"/>
      <c r="AC64" s="2">
        <v>7.67</v>
      </c>
      <c r="AD64" s="2">
        <v>7.67</v>
      </c>
      <c r="AE64" s="2">
        <v>7.67</v>
      </c>
      <c r="AF64" s="2">
        <v>7.67</v>
      </c>
      <c r="AG64" s="2">
        <v>7.67</v>
      </c>
      <c r="AH64" s="2">
        <v>7.67</v>
      </c>
      <c r="AI64" s="2">
        <v>7.67</v>
      </c>
      <c r="AJ64" s="2">
        <v>7.67</v>
      </c>
      <c r="AK64" s="2">
        <v>7.67</v>
      </c>
      <c r="AL64" s="2">
        <v>7.67</v>
      </c>
      <c r="AO64" s="33">
        <v>1429656.09</v>
      </c>
      <c r="AP64" s="33">
        <v>1067760.31</v>
      </c>
      <c r="AQ64" s="33">
        <v>960986.33</v>
      </c>
      <c r="AR64" s="33">
        <v>902940.38</v>
      </c>
      <c r="AS64" s="33">
        <v>1189532.6100000001</v>
      </c>
      <c r="AT64" s="33">
        <v>1295027.69</v>
      </c>
      <c r="AU64" s="33">
        <v>2650509.4300000002</v>
      </c>
      <c r="AV64" s="33">
        <v>1528109.63</v>
      </c>
      <c r="AW64" s="33">
        <v>1725014.92</v>
      </c>
      <c r="AX64" s="33">
        <v>1647833.75</v>
      </c>
      <c r="AY64" s="33"/>
      <c r="AZ64" s="33"/>
      <c r="BA64" s="31">
        <f t="shared" si="44"/>
        <v>0</v>
      </c>
      <c r="BB64" s="31">
        <f t="shared" si="45"/>
        <v>0</v>
      </c>
      <c r="BC64" s="31">
        <f t="shared" si="46"/>
        <v>0</v>
      </c>
      <c r="BD64" s="31">
        <f t="shared" si="47"/>
        <v>-8240.66</v>
      </c>
      <c r="BE64" s="31">
        <f t="shared" si="48"/>
        <v>-10856.23</v>
      </c>
      <c r="BF64" s="31">
        <f t="shared" si="49"/>
        <v>-11819.03</v>
      </c>
      <c r="BG64" s="31">
        <f t="shared" si="50"/>
        <v>-269543.33</v>
      </c>
      <c r="BH64" s="31">
        <f t="shared" si="51"/>
        <v>-155400.98000000001</v>
      </c>
      <c r="BI64" s="31">
        <f t="shared" si="52"/>
        <v>-175425.25</v>
      </c>
      <c r="BJ64" s="31">
        <f t="shared" si="53"/>
        <v>-133201.69</v>
      </c>
      <c r="BK64" s="31">
        <f t="shared" si="54"/>
        <v>0</v>
      </c>
      <c r="BL64" s="31">
        <f t="shared" si="55"/>
        <v>0</v>
      </c>
      <c r="BM64" s="6">
        <f t="shared" ca="1" si="217"/>
        <v>8.0199999999999994E-2</v>
      </c>
      <c r="BN64" s="6">
        <f t="shared" ca="1" si="217"/>
        <v>8.0199999999999994E-2</v>
      </c>
      <c r="BO64" s="6">
        <f t="shared" ca="1" si="217"/>
        <v>8.0199999999999994E-2</v>
      </c>
      <c r="BP64" s="6">
        <f t="shared" ca="1" si="217"/>
        <v>8.0199999999999994E-2</v>
      </c>
      <c r="BQ64" s="6">
        <f t="shared" ca="1" si="217"/>
        <v>8.0199999999999994E-2</v>
      </c>
      <c r="BR64" s="6">
        <f t="shared" ca="1" si="217"/>
        <v>8.0199999999999994E-2</v>
      </c>
      <c r="BS64" s="6">
        <f t="shared" ca="1" si="217"/>
        <v>8.0199999999999994E-2</v>
      </c>
      <c r="BT64" s="6">
        <f t="shared" ca="1" si="217"/>
        <v>8.0199999999999994E-2</v>
      </c>
      <c r="BU64" s="6">
        <f t="shared" ca="1" si="217"/>
        <v>8.0199999999999994E-2</v>
      </c>
      <c r="BV64" s="6">
        <f t="shared" ca="1" si="217"/>
        <v>8.0199999999999994E-2</v>
      </c>
      <c r="BW64" s="6">
        <f t="shared" ca="1" si="217"/>
        <v>8.0199999999999994E-2</v>
      </c>
      <c r="BX64" s="6">
        <f t="shared" ca="1" si="217"/>
        <v>8.0199999999999994E-2</v>
      </c>
      <c r="BY64" s="31">
        <f t="shared" ca="1" si="202"/>
        <v>1494894.64</v>
      </c>
      <c r="BZ64" s="31">
        <f t="shared" ca="1" si="203"/>
        <v>1116484.7</v>
      </c>
      <c r="CA64" s="31">
        <f t="shared" ca="1" si="204"/>
        <v>1004838.38</v>
      </c>
      <c r="CB64" s="31">
        <f t="shared" ca="1" si="205"/>
        <v>944143.66</v>
      </c>
      <c r="CC64" s="31">
        <f t="shared" ca="1" si="206"/>
        <v>1243813.76</v>
      </c>
      <c r="CD64" s="31">
        <f t="shared" ca="1" si="207"/>
        <v>1354122.82</v>
      </c>
      <c r="CE64" s="31">
        <f t="shared" ca="1" si="208"/>
        <v>2771458.37</v>
      </c>
      <c r="CF64" s="31">
        <f t="shared" ca="1" si="209"/>
        <v>1597840.84</v>
      </c>
      <c r="CG64" s="31">
        <f t="shared" ca="1" si="210"/>
        <v>1803731.37</v>
      </c>
      <c r="CH64" s="31">
        <f t="shared" ca="1" si="211"/>
        <v>1723028.25</v>
      </c>
      <c r="CI64" s="31">
        <f t="shared" ca="1" si="212"/>
        <v>0</v>
      </c>
      <c r="CJ64" s="31">
        <f t="shared" ca="1" si="213"/>
        <v>0</v>
      </c>
      <c r="CK64" s="32">
        <f t="shared" ca="1" si="56"/>
        <v>55918.75</v>
      </c>
      <c r="CL64" s="32">
        <f t="shared" ca="1" si="57"/>
        <v>41763.769999999997</v>
      </c>
      <c r="CM64" s="32">
        <f t="shared" ca="1" si="58"/>
        <v>37587.47</v>
      </c>
      <c r="CN64" s="32">
        <f t="shared" ca="1" si="59"/>
        <v>35317.089999999997</v>
      </c>
      <c r="CO64" s="32">
        <f t="shared" ca="1" si="60"/>
        <v>46526.7</v>
      </c>
      <c r="CP64" s="32">
        <f t="shared" ca="1" si="61"/>
        <v>50652.97</v>
      </c>
      <c r="CQ64" s="32">
        <f t="shared" ca="1" si="62"/>
        <v>103670.51</v>
      </c>
      <c r="CR64" s="32">
        <f t="shared" ca="1" si="63"/>
        <v>59769.61</v>
      </c>
      <c r="CS64" s="32">
        <f t="shared" ca="1" si="64"/>
        <v>67471.25</v>
      </c>
      <c r="CT64" s="32">
        <f t="shared" ca="1" si="65"/>
        <v>64452.43</v>
      </c>
      <c r="CU64" s="32">
        <f t="shared" ca="1" si="66"/>
        <v>0</v>
      </c>
      <c r="CV64" s="32">
        <f t="shared" ca="1" si="67"/>
        <v>0</v>
      </c>
      <c r="CW64" s="31">
        <f t="shared" ca="1" si="190"/>
        <v>121157.29999999981</v>
      </c>
      <c r="CX64" s="31">
        <f t="shared" ca="1" si="191"/>
        <v>90488.159999999916</v>
      </c>
      <c r="CY64" s="31">
        <f t="shared" ca="1" si="192"/>
        <v>81439.520000000019</v>
      </c>
      <c r="CZ64" s="31">
        <f t="shared" ca="1" si="193"/>
        <v>84761.03</v>
      </c>
      <c r="DA64" s="31">
        <f t="shared" ca="1" si="194"/>
        <v>111664.07999999986</v>
      </c>
      <c r="DB64" s="31">
        <f t="shared" ca="1" si="195"/>
        <v>121567.13000000009</v>
      </c>
      <c r="DC64" s="31">
        <f t="shared" ca="1" si="196"/>
        <v>494162.77999999974</v>
      </c>
      <c r="DD64" s="31">
        <f t="shared" ca="1" si="197"/>
        <v>284901.80000000028</v>
      </c>
      <c r="DE64" s="31">
        <f t="shared" ca="1" si="198"/>
        <v>321612.95000000019</v>
      </c>
      <c r="DF64" s="31">
        <f t="shared" ca="1" si="199"/>
        <v>272848.61999999994</v>
      </c>
      <c r="DG64" s="31">
        <f t="shared" ca="1" si="200"/>
        <v>0</v>
      </c>
      <c r="DH64" s="31">
        <f t="shared" ca="1" si="201"/>
        <v>0</v>
      </c>
      <c r="DI64" s="32">
        <f t="shared" ca="1" si="68"/>
        <v>6057.86</v>
      </c>
      <c r="DJ64" s="32">
        <f t="shared" ca="1" si="69"/>
        <v>4524.41</v>
      </c>
      <c r="DK64" s="32">
        <f t="shared" ca="1" si="70"/>
        <v>4071.98</v>
      </c>
      <c r="DL64" s="32">
        <f t="shared" ca="1" si="71"/>
        <v>4238.05</v>
      </c>
      <c r="DM64" s="32">
        <f t="shared" ca="1" si="72"/>
        <v>5583.2</v>
      </c>
      <c r="DN64" s="32">
        <f t="shared" ca="1" si="73"/>
        <v>6078.36</v>
      </c>
      <c r="DO64" s="32">
        <f t="shared" ca="1" si="74"/>
        <v>24708.14</v>
      </c>
      <c r="DP64" s="32">
        <f t="shared" ca="1" si="75"/>
        <v>14245.09</v>
      </c>
      <c r="DQ64" s="32">
        <f t="shared" ca="1" si="76"/>
        <v>16080.65</v>
      </c>
      <c r="DR64" s="32">
        <f t="shared" ca="1" si="77"/>
        <v>13642.43</v>
      </c>
      <c r="DS64" s="32">
        <f t="shared" ca="1" si="78"/>
        <v>0</v>
      </c>
      <c r="DT64" s="32">
        <f t="shared" ca="1" si="79"/>
        <v>0</v>
      </c>
      <c r="DU64" s="31">
        <f t="shared" ca="1" si="80"/>
        <v>59175.41</v>
      </c>
      <c r="DV64" s="31">
        <f t="shared" ca="1" si="81"/>
        <v>43792.57</v>
      </c>
      <c r="DW64" s="31">
        <f t="shared" ca="1" si="82"/>
        <v>39085.410000000003</v>
      </c>
      <c r="DX64" s="31">
        <f t="shared" ca="1" si="83"/>
        <v>40283.57</v>
      </c>
      <c r="DY64" s="31">
        <f t="shared" ca="1" si="84"/>
        <v>52541.8</v>
      </c>
      <c r="DZ64" s="31">
        <f t="shared" ca="1" si="85"/>
        <v>56582.03</v>
      </c>
      <c r="EA64" s="31">
        <f t="shared" ca="1" si="86"/>
        <v>227565.45</v>
      </c>
      <c r="EB64" s="31">
        <f t="shared" ca="1" si="87"/>
        <v>129747.46</v>
      </c>
      <c r="EC64" s="31">
        <f t="shared" ca="1" si="88"/>
        <v>144827.22</v>
      </c>
      <c r="ED64" s="31">
        <f t="shared" ca="1" si="89"/>
        <v>121522.35</v>
      </c>
      <c r="EE64" s="31">
        <f t="shared" ca="1" si="90"/>
        <v>0</v>
      </c>
      <c r="EF64" s="31">
        <f t="shared" ca="1" si="91"/>
        <v>0</v>
      </c>
      <c r="EG64" s="32">
        <f t="shared" ca="1" si="92"/>
        <v>186390.56999999983</v>
      </c>
      <c r="EH64" s="32">
        <f t="shared" ca="1" si="93"/>
        <v>138805.13999999993</v>
      </c>
      <c r="EI64" s="32">
        <f t="shared" ca="1" si="94"/>
        <v>124596.91000000002</v>
      </c>
      <c r="EJ64" s="32">
        <f t="shared" ca="1" si="95"/>
        <v>129282.65</v>
      </c>
      <c r="EK64" s="32">
        <f t="shared" ca="1" si="96"/>
        <v>169789.07999999984</v>
      </c>
      <c r="EL64" s="32">
        <f t="shared" ca="1" si="97"/>
        <v>184227.52000000008</v>
      </c>
      <c r="EM64" s="32">
        <f t="shared" ca="1" si="98"/>
        <v>746436.36999999976</v>
      </c>
      <c r="EN64" s="32">
        <f t="shared" ca="1" si="99"/>
        <v>428894.35000000033</v>
      </c>
      <c r="EO64" s="32">
        <f t="shared" ca="1" si="100"/>
        <v>482520.82000000018</v>
      </c>
      <c r="EP64" s="32">
        <f t="shared" ca="1" si="101"/>
        <v>408013.39999999991</v>
      </c>
      <c r="EQ64" s="32">
        <f t="shared" ca="1" si="102"/>
        <v>0</v>
      </c>
      <c r="ER64" s="32">
        <f t="shared" ca="1" si="103"/>
        <v>0</v>
      </c>
    </row>
    <row r="65" spans="1:148">
      <c r="A65" t="s">
        <v>512</v>
      </c>
      <c r="B65" s="1" t="s">
        <v>79</v>
      </c>
      <c r="C65" t="str">
        <f t="shared" ca="1" si="215"/>
        <v>GN3</v>
      </c>
      <c r="D65" t="str">
        <f t="shared" ca="1" si="216"/>
        <v>Genesee #3</v>
      </c>
      <c r="E65" s="51">
        <v>308117.83470000001</v>
      </c>
      <c r="F65" s="51">
        <v>273042.10690000001</v>
      </c>
      <c r="G65" s="51">
        <v>320886.34840000002</v>
      </c>
      <c r="H65" s="51">
        <v>307159.67229999998</v>
      </c>
      <c r="I65" s="51">
        <v>322561.11070000002</v>
      </c>
      <c r="J65" s="51">
        <v>318891.13860000001</v>
      </c>
      <c r="K65" s="51">
        <v>321283.76610000001</v>
      </c>
      <c r="L65" s="51">
        <v>320378.77370000002</v>
      </c>
      <c r="M65" s="51">
        <v>302657.92749999999</v>
      </c>
      <c r="N65" s="51">
        <v>299775.15490000002</v>
      </c>
      <c r="O65" s="51">
        <v>260207.4682</v>
      </c>
      <c r="P65" s="51">
        <v>317965.80619999999</v>
      </c>
      <c r="Q65" s="32">
        <v>22938904.510000002</v>
      </c>
      <c r="R65" s="32">
        <v>15133132.220000001</v>
      </c>
      <c r="S65" s="32">
        <v>14345469.76</v>
      </c>
      <c r="T65" s="32">
        <v>13629585.210000001</v>
      </c>
      <c r="U65" s="32">
        <v>18449751.350000001</v>
      </c>
      <c r="V65" s="32">
        <v>19567066.440000001</v>
      </c>
      <c r="W65" s="32">
        <v>41402502.93</v>
      </c>
      <c r="X65" s="32">
        <v>23738935.75</v>
      </c>
      <c r="Y65" s="32">
        <v>25187070.559999999</v>
      </c>
      <c r="Z65" s="32">
        <v>49758848.590000004</v>
      </c>
      <c r="AA65" s="32">
        <v>27953332.140000001</v>
      </c>
      <c r="AB65" s="32">
        <v>21229781.59</v>
      </c>
      <c r="AC65" s="2">
        <v>7.67</v>
      </c>
      <c r="AD65" s="2">
        <v>7.67</v>
      </c>
      <c r="AE65" s="2">
        <v>7.67</v>
      </c>
      <c r="AF65" s="2">
        <v>7.67</v>
      </c>
      <c r="AG65" s="2">
        <v>7.67</v>
      </c>
      <c r="AH65" s="2">
        <v>7.67</v>
      </c>
      <c r="AI65" s="2">
        <v>7.67</v>
      </c>
      <c r="AJ65" s="2">
        <v>7.67</v>
      </c>
      <c r="AK65" s="2">
        <v>7.67</v>
      </c>
      <c r="AL65" s="2">
        <v>7.67</v>
      </c>
      <c r="AM65" s="2">
        <v>7.67</v>
      </c>
      <c r="AN65" s="2">
        <v>7.67</v>
      </c>
      <c r="AO65" s="33">
        <v>1759413.98</v>
      </c>
      <c r="AP65" s="33">
        <v>1160711.24</v>
      </c>
      <c r="AQ65" s="33">
        <v>1100297.53</v>
      </c>
      <c r="AR65" s="33">
        <v>1045389.19</v>
      </c>
      <c r="AS65" s="33">
        <v>1415095.93</v>
      </c>
      <c r="AT65" s="33">
        <v>1500794</v>
      </c>
      <c r="AU65" s="33">
        <v>3175571.97</v>
      </c>
      <c r="AV65" s="33">
        <v>1820776.37</v>
      </c>
      <c r="AW65" s="33">
        <v>1931848.31</v>
      </c>
      <c r="AX65" s="33">
        <v>3816503.69</v>
      </c>
      <c r="AY65" s="33">
        <v>2144020.58</v>
      </c>
      <c r="AZ65" s="33">
        <v>1628324.25</v>
      </c>
      <c r="BA65" s="31">
        <f t="shared" si="44"/>
        <v>0</v>
      </c>
      <c r="BB65" s="31">
        <f t="shared" si="45"/>
        <v>0</v>
      </c>
      <c r="BC65" s="31">
        <f t="shared" si="46"/>
        <v>0</v>
      </c>
      <c r="BD65" s="31">
        <f t="shared" si="47"/>
        <v>-9540.7099999999991</v>
      </c>
      <c r="BE65" s="31">
        <f t="shared" si="48"/>
        <v>-12914.83</v>
      </c>
      <c r="BF65" s="31">
        <f t="shared" si="49"/>
        <v>-13696.95</v>
      </c>
      <c r="BG65" s="31">
        <f t="shared" si="50"/>
        <v>-322939.52000000002</v>
      </c>
      <c r="BH65" s="31">
        <f t="shared" si="51"/>
        <v>-185163.7</v>
      </c>
      <c r="BI65" s="31">
        <f t="shared" si="52"/>
        <v>-196459.15</v>
      </c>
      <c r="BJ65" s="31">
        <f t="shared" si="53"/>
        <v>-308504.86</v>
      </c>
      <c r="BK65" s="31">
        <f t="shared" si="54"/>
        <v>-173310.66</v>
      </c>
      <c r="BL65" s="31">
        <f t="shared" si="55"/>
        <v>-131624.65</v>
      </c>
      <c r="BM65" s="6">
        <f t="shared" ca="1" si="217"/>
        <v>7.9699999999999993E-2</v>
      </c>
      <c r="BN65" s="6">
        <f t="shared" ca="1" si="217"/>
        <v>7.9699999999999993E-2</v>
      </c>
      <c r="BO65" s="6">
        <f t="shared" ca="1" si="217"/>
        <v>7.9699999999999993E-2</v>
      </c>
      <c r="BP65" s="6">
        <f t="shared" ca="1" si="217"/>
        <v>7.9699999999999993E-2</v>
      </c>
      <c r="BQ65" s="6">
        <f t="shared" ca="1" si="217"/>
        <v>7.9699999999999993E-2</v>
      </c>
      <c r="BR65" s="6">
        <f t="shared" ca="1" si="217"/>
        <v>7.9699999999999993E-2</v>
      </c>
      <c r="BS65" s="6">
        <f t="shared" ca="1" si="217"/>
        <v>7.9699999999999993E-2</v>
      </c>
      <c r="BT65" s="6">
        <f t="shared" ca="1" si="217"/>
        <v>7.9699999999999993E-2</v>
      </c>
      <c r="BU65" s="6">
        <f t="shared" ca="1" si="217"/>
        <v>7.9699999999999993E-2</v>
      </c>
      <c r="BV65" s="6">
        <f t="shared" ca="1" si="217"/>
        <v>7.9699999999999993E-2</v>
      </c>
      <c r="BW65" s="6">
        <f t="shared" ca="1" si="217"/>
        <v>7.9699999999999993E-2</v>
      </c>
      <c r="BX65" s="6">
        <f t="shared" ca="1" si="217"/>
        <v>7.9699999999999993E-2</v>
      </c>
      <c r="BY65" s="31">
        <f t="shared" ca="1" si="202"/>
        <v>1828230.69</v>
      </c>
      <c r="BZ65" s="31">
        <f t="shared" ca="1" si="203"/>
        <v>1206110.6399999999</v>
      </c>
      <c r="CA65" s="31">
        <f t="shared" ca="1" si="204"/>
        <v>1143333.94</v>
      </c>
      <c r="CB65" s="31">
        <f t="shared" ca="1" si="205"/>
        <v>1086277.94</v>
      </c>
      <c r="CC65" s="31">
        <f t="shared" ca="1" si="206"/>
        <v>1470445.18</v>
      </c>
      <c r="CD65" s="31">
        <f t="shared" ca="1" si="207"/>
        <v>1559495.2</v>
      </c>
      <c r="CE65" s="31">
        <f t="shared" ca="1" si="208"/>
        <v>3299779.48</v>
      </c>
      <c r="CF65" s="31">
        <f t="shared" ca="1" si="209"/>
        <v>1891993.18</v>
      </c>
      <c r="CG65" s="31">
        <f t="shared" ca="1" si="210"/>
        <v>2007409.52</v>
      </c>
      <c r="CH65" s="31">
        <f t="shared" ca="1" si="211"/>
        <v>3965780.23</v>
      </c>
      <c r="CI65" s="31">
        <f t="shared" ca="1" si="212"/>
        <v>2227880.5699999998</v>
      </c>
      <c r="CJ65" s="31">
        <f t="shared" ca="1" si="213"/>
        <v>1692013.59</v>
      </c>
      <c r="CK65" s="32">
        <f t="shared" ca="1" si="56"/>
        <v>68816.710000000006</v>
      </c>
      <c r="CL65" s="32">
        <f t="shared" ca="1" si="57"/>
        <v>45399.4</v>
      </c>
      <c r="CM65" s="32">
        <f t="shared" ca="1" si="58"/>
        <v>43036.41</v>
      </c>
      <c r="CN65" s="32">
        <f t="shared" ca="1" si="59"/>
        <v>40888.76</v>
      </c>
      <c r="CO65" s="32">
        <f t="shared" ca="1" si="60"/>
        <v>55349.25</v>
      </c>
      <c r="CP65" s="32">
        <f t="shared" ca="1" si="61"/>
        <v>58701.2</v>
      </c>
      <c r="CQ65" s="32">
        <f t="shared" ca="1" si="62"/>
        <v>124207.51</v>
      </c>
      <c r="CR65" s="32">
        <f t="shared" ca="1" si="63"/>
        <v>71216.81</v>
      </c>
      <c r="CS65" s="32">
        <f t="shared" ca="1" si="64"/>
        <v>75561.210000000006</v>
      </c>
      <c r="CT65" s="32">
        <f t="shared" ca="1" si="65"/>
        <v>149276.54999999999</v>
      </c>
      <c r="CU65" s="32">
        <f t="shared" ca="1" si="66"/>
        <v>83860</v>
      </c>
      <c r="CV65" s="32">
        <f t="shared" ca="1" si="67"/>
        <v>63689.34</v>
      </c>
      <c r="CW65" s="31">
        <f t="shared" ca="1" si="190"/>
        <v>137633.41999999993</v>
      </c>
      <c r="CX65" s="31">
        <f t="shared" ca="1" si="191"/>
        <v>90798.799999999814</v>
      </c>
      <c r="CY65" s="31">
        <f t="shared" ca="1" si="192"/>
        <v>86072.819999999832</v>
      </c>
      <c r="CZ65" s="31">
        <f t="shared" ca="1" si="193"/>
        <v>91318.22</v>
      </c>
      <c r="DA65" s="31">
        <f t="shared" ca="1" si="194"/>
        <v>123613.33</v>
      </c>
      <c r="DB65" s="31">
        <f t="shared" ca="1" si="195"/>
        <v>131099.34999999992</v>
      </c>
      <c r="DC65" s="31">
        <f t="shared" ca="1" si="196"/>
        <v>571354.53999999957</v>
      </c>
      <c r="DD65" s="31">
        <f t="shared" ca="1" si="197"/>
        <v>327597.31999999989</v>
      </c>
      <c r="DE65" s="31">
        <f t="shared" ca="1" si="198"/>
        <v>347581.56999999995</v>
      </c>
      <c r="DF65" s="31">
        <f t="shared" ca="1" si="199"/>
        <v>607057.94999999984</v>
      </c>
      <c r="DG65" s="31">
        <f t="shared" ca="1" si="200"/>
        <v>341030.64999999979</v>
      </c>
      <c r="DH65" s="31">
        <f t="shared" ca="1" si="201"/>
        <v>259003.33000000016</v>
      </c>
      <c r="DI65" s="32">
        <f t="shared" ca="1" si="68"/>
        <v>6881.67</v>
      </c>
      <c r="DJ65" s="32">
        <f t="shared" ca="1" si="69"/>
        <v>4539.9399999999996</v>
      </c>
      <c r="DK65" s="32">
        <f t="shared" ca="1" si="70"/>
        <v>4303.6400000000003</v>
      </c>
      <c r="DL65" s="32">
        <f t="shared" ca="1" si="71"/>
        <v>4565.91</v>
      </c>
      <c r="DM65" s="32">
        <f t="shared" ca="1" si="72"/>
        <v>6180.67</v>
      </c>
      <c r="DN65" s="32">
        <f t="shared" ca="1" si="73"/>
        <v>6554.97</v>
      </c>
      <c r="DO65" s="32">
        <f t="shared" ca="1" si="74"/>
        <v>28567.73</v>
      </c>
      <c r="DP65" s="32">
        <f t="shared" ca="1" si="75"/>
        <v>16379.87</v>
      </c>
      <c r="DQ65" s="32">
        <f t="shared" ca="1" si="76"/>
        <v>17379.080000000002</v>
      </c>
      <c r="DR65" s="32">
        <f t="shared" ca="1" si="77"/>
        <v>30352.9</v>
      </c>
      <c r="DS65" s="32">
        <f t="shared" ca="1" si="78"/>
        <v>17051.53</v>
      </c>
      <c r="DT65" s="32">
        <f t="shared" ca="1" si="79"/>
        <v>12950.17</v>
      </c>
      <c r="DU65" s="31">
        <f t="shared" ca="1" si="80"/>
        <v>67222.64</v>
      </c>
      <c r="DV65" s="31">
        <f t="shared" ca="1" si="81"/>
        <v>43942.91</v>
      </c>
      <c r="DW65" s="31">
        <f t="shared" ca="1" si="82"/>
        <v>41309.08</v>
      </c>
      <c r="DX65" s="31">
        <f t="shared" ca="1" si="83"/>
        <v>43399.94</v>
      </c>
      <c r="DY65" s="31">
        <f t="shared" ca="1" si="84"/>
        <v>58164.33</v>
      </c>
      <c r="DZ65" s="31">
        <f t="shared" ca="1" si="85"/>
        <v>61018.69</v>
      </c>
      <c r="EA65" s="31">
        <f t="shared" ca="1" si="86"/>
        <v>263112.8</v>
      </c>
      <c r="EB65" s="31">
        <f t="shared" ca="1" si="87"/>
        <v>149191.48000000001</v>
      </c>
      <c r="EC65" s="31">
        <f t="shared" ca="1" si="88"/>
        <v>156521.29</v>
      </c>
      <c r="ED65" s="31">
        <f t="shared" ca="1" si="89"/>
        <v>270373.76000000001</v>
      </c>
      <c r="EE65" s="31">
        <f t="shared" ca="1" si="90"/>
        <v>150151.66</v>
      </c>
      <c r="EF65" s="31">
        <f t="shared" ca="1" si="91"/>
        <v>112758.75</v>
      </c>
      <c r="EG65" s="32">
        <f t="shared" ca="1" si="92"/>
        <v>211737.72999999992</v>
      </c>
      <c r="EH65" s="32">
        <f t="shared" ca="1" si="93"/>
        <v>139281.64999999982</v>
      </c>
      <c r="EI65" s="32">
        <f t="shared" ca="1" si="94"/>
        <v>131685.53999999983</v>
      </c>
      <c r="EJ65" s="32">
        <f t="shared" ca="1" si="95"/>
        <v>139284.07</v>
      </c>
      <c r="EK65" s="32">
        <f t="shared" ca="1" si="96"/>
        <v>187958.33000000002</v>
      </c>
      <c r="EL65" s="32">
        <f t="shared" ca="1" si="97"/>
        <v>198673.00999999992</v>
      </c>
      <c r="EM65" s="32">
        <f t="shared" ca="1" si="98"/>
        <v>863035.0699999996</v>
      </c>
      <c r="EN65" s="32">
        <f t="shared" ca="1" si="99"/>
        <v>493168.66999999993</v>
      </c>
      <c r="EO65" s="32">
        <f t="shared" ca="1" si="100"/>
        <v>521481.93999999994</v>
      </c>
      <c r="EP65" s="32">
        <f t="shared" ca="1" si="101"/>
        <v>907784.60999999987</v>
      </c>
      <c r="EQ65" s="32">
        <f t="shared" ca="1" si="102"/>
        <v>508233.83999999985</v>
      </c>
      <c r="ER65" s="32">
        <f t="shared" ca="1" si="103"/>
        <v>384712.25000000017</v>
      </c>
    </row>
    <row r="66" spans="1:148">
      <c r="A66" t="s">
        <v>505</v>
      </c>
      <c r="B66" s="1" t="s">
        <v>43</v>
      </c>
      <c r="C66" t="str">
        <f t="shared" ca="1" si="215"/>
        <v>GPEC</v>
      </c>
      <c r="D66" t="str">
        <f t="shared" ca="1" si="216"/>
        <v>Grande Prairie EcoPower Industrial System</v>
      </c>
      <c r="E66" s="51">
        <v>5626.0870000000004</v>
      </c>
      <c r="F66" s="51">
        <v>7372.6848</v>
      </c>
      <c r="G66" s="51">
        <v>6279.2071999999998</v>
      </c>
      <c r="H66" s="51">
        <v>5104.5360000000001</v>
      </c>
      <c r="I66" s="51">
        <v>4790.4799999999996</v>
      </c>
      <c r="J66" s="51">
        <v>3326.6968000000002</v>
      </c>
      <c r="K66" s="51">
        <v>10134.562</v>
      </c>
      <c r="L66" s="51">
        <v>3735.0927000000001</v>
      </c>
      <c r="M66" s="51">
        <v>9955.4328000000005</v>
      </c>
      <c r="N66" s="51">
        <v>10368.8069</v>
      </c>
      <c r="O66" s="51">
        <v>6338.3666000000003</v>
      </c>
      <c r="P66" s="51">
        <v>8269.7523999999994</v>
      </c>
      <c r="Q66" s="32">
        <v>403961.94</v>
      </c>
      <c r="R66" s="32">
        <v>391312.67</v>
      </c>
      <c r="S66" s="32">
        <v>240004.37</v>
      </c>
      <c r="T66" s="32">
        <v>173001.72</v>
      </c>
      <c r="U66" s="32">
        <v>208605.05</v>
      </c>
      <c r="V66" s="32">
        <v>202870.75</v>
      </c>
      <c r="W66" s="32">
        <v>1313094.9099999999</v>
      </c>
      <c r="X66" s="32">
        <v>271808.61</v>
      </c>
      <c r="Y66" s="32">
        <v>752166.14</v>
      </c>
      <c r="Z66" s="32">
        <v>1865098.73</v>
      </c>
      <c r="AA66" s="32">
        <v>645799.31999999995</v>
      </c>
      <c r="AB66" s="32">
        <v>508465.58</v>
      </c>
      <c r="AC66" s="2">
        <v>-4.49</v>
      </c>
      <c r="AD66" s="2">
        <v>-4.49</v>
      </c>
      <c r="AE66" s="2">
        <v>-4.49</v>
      </c>
      <c r="AF66" s="2">
        <v>-4.49</v>
      </c>
      <c r="AG66" s="2">
        <v>-4.49</v>
      </c>
      <c r="AH66" s="2">
        <v>-4.49</v>
      </c>
      <c r="AI66" s="2">
        <v>-4.49</v>
      </c>
      <c r="AJ66" s="2">
        <v>-4.49</v>
      </c>
      <c r="AK66" s="2">
        <v>-4.49</v>
      </c>
      <c r="AL66" s="2">
        <v>-4.49</v>
      </c>
      <c r="AM66" s="2">
        <v>-4.49</v>
      </c>
      <c r="AN66" s="2">
        <v>-4.49</v>
      </c>
      <c r="AO66" s="33">
        <v>-18137.89</v>
      </c>
      <c r="AP66" s="33">
        <v>-17569.939999999999</v>
      </c>
      <c r="AQ66" s="33">
        <v>-10776.2</v>
      </c>
      <c r="AR66" s="33">
        <v>-7767.78</v>
      </c>
      <c r="AS66" s="33">
        <v>-9366.3700000000008</v>
      </c>
      <c r="AT66" s="33">
        <v>-9108.9</v>
      </c>
      <c r="AU66" s="33">
        <v>-58957.96</v>
      </c>
      <c r="AV66" s="33">
        <v>-12204.21</v>
      </c>
      <c r="AW66" s="33">
        <v>-33772.26</v>
      </c>
      <c r="AX66" s="33">
        <v>-83742.929999999993</v>
      </c>
      <c r="AY66" s="33">
        <v>-28996.39</v>
      </c>
      <c r="AZ66" s="33">
        <v>-22830.1</v>
      </c>
      <c r="BA66" s="31">
        <f t="shared" si="44"/>
        <v>0</v>
      </c>
      <c r="BB66" s="31">
        <f t="shared" si="45"/>
        <v>0</v>
      </c>
      <c r="BC66" s="31">
        <f t="shared" si="46"/>
        <v>0</v>
      </c>
      <c r="BD66" s="31">
        <f t="shared" si="47"/>
        <v>-121.1</v>
      </c>
      <c r="BE66" s="31">
        <f t="shared" si="48"/>
        <v>-146.02000000000001</v>
      </c>
      <c r="BF66" s="31">
        <f t="shared" si="49"/>
        <v>-142.01</v>
      </c>
      <c r="BG66" s="31">
        <f t="shared" si="50"/>
        <v>-10242.14</v>
      </c>
      <c r="BH66" s="31">
        <f t="shared" si="51"/>
        <v>-2120.11</v>
      </c>
      <c r="BI66" s="31">
        <f t="shared" si="52"/>
        <v>-5866.9</v>
      </c>
      <c r="BJ66" s="31">
        <f t="shared" si="53"/>
        <v>-11563.61</v>
      </c>
      <c r="BK66" s="31">
        <f t="shared" si="54"/>
        <v>-4003.96</v>
      </c>
      <c r="BL66" s="31">
        <f t="shared" si="55"/>
        <v>-3152.49</v>
      </c>
      <c r="BM66" s="6">
        <f t="shared" ca="1" si="217"/>
        <v>-4.9700000000000001E-2</v>
      </c>
      <c r="BN66" s="6">
        <f t="shared" ca="1" si="217"/>
        <v>-4.9700000000000001E-2</v>
      </c>
      <c r="BO66" s="6">
        <f t="shared" ca="1" si="217"/>
        <v>-4.9700000000000001E-2</v>
      </c>
      <c r="BP66" s="6">
        <f t="shared" ca="1" si="217"/>
        <v>-4.9700000000000001E-2</v>
      </c>
      <c r="BQ66" s="6">
        <f t="shared" ca="1" si="217"/>
        <v>-4.9700000000000001E-2</v>
      </c>
      <c r="BR66" s="6">
        <f t="shared" ca="1" si="217"/>
        <v>-4.9700000000000001E-2</v>
      </c>
      <c r="BS66" s="6">
        <f t="shared" ca="1" si="217"/>
        <v>-4.9700000000000001E-2</v>
      </c>
      <c r="BT66" s="6">
        <f t="shared" ca="1" si="217"/>
        <v>-4.9700000000000001E-2</v>
      </c>
      <c r="BU66" s="6">
        <f t="shared" ca="1" si="217"/>
        <v>-4.9700000000000001E-2</v>
      </c>
      <c r="BV66" s="6">
        <f t="shared" ca="1" si="217"/>
        <v>-4.9700000000000001E-2</v>
      </c>
      <c r="BW66" s="6">
        <f t="shared" ca="1" si="217"/>
        <v>-4.9700000000000001E-2</v>
      </c>
      <c r="BX66" s="6">
        <f t="shared" ca="1" si="217"/>
        <v>-4.9700000000000001E-2</v>
      </c>
      <c r="BY66" s="31">
        <f t="shared" ca="1" si="202"/>
        <v>-20076.91</v>
      </c>
      <c r="BZ66" s="31">
        <f t="shared" ca="1" si="203"/>
        <v>-19448.240000000002</v>
      </c>
      <c r="CA66" s="31">
        <f t="shared" ca="1" si="204"/>
        <v>-11928.22</v>
      </c>
      <c r="CB66" s="31">
        <f t="shared" ca="1" si="205"/>
        <v>-8598.19</v>
      </c>
      <c r="CC66" s="31">
        <f t="shared" ca="1" si="206"/>
        <v>-10367.67</v>
      </c>
      <c r="CD66" s="31">
        <f t="shared" ca="1" si="207"/>
        <v>-10082.68</v>
      </c>
      <c r="CE66" s="31">
        <f t="shared" ca="1" si="208"/>
        <v>-65260.82</v>
      </c>
      <c r="CF66" s="31">
        <f t="shared" ca="1" si="209"/>
        <v>-13508.89</v>
      </c>
      <c r="CG66" s="31">
        <f t="shared" ca="1" si="210"/>
        <v>-37382.660000000003</v>
      </c>
      <c r="CH66" s="31">
        <f t="shared" ca="1" si="211"/>
        <v>-92695.41</v>
      </c>
      <c r="CI66" s="31">
        <f t="shared" ca="1" si="212"/>
        <v>-32096.23</v>
      </c>
      <c r="CJ66" s="31">
        <f t="shared" ca="1" si="213"/>
        <v>-25270.74</v>
      </c>
      <c r="CK66" s="32">
        <f t="shared" ca="1" si="56"/>
        <v>1211.8900000000001</v>
      </c>
      <c r="CL66" s="32">
        <f t="shared" ca="1" si="57"/>
        <v>1173.94</v>
      </c>
      <c r="CM66" s="32">
        <f t="shared" ca="1" si="58"/>
        <v>720.01</v>
      </c>
      <c r="CN66" s="32">
        <f t="shared" ca="1" si="59"/>
        <v>519.01</v>
      </c>
      <c r="CO66" s="32">
        <f t="shared" ca="1" si="60"/>
        <v>625.82000000000005</v>
      </c>
      <c r="CP66" s="32">
        <f t="shared" ca="1" si="61"/>
        <v>608.61</v>
      </c>
      <c r="CQ66" s="32">
        <f t="shared" ca="1" si="62"/>
        <v>3939.28</v>
      </c>
      <c r="CR66" s="32">
        <f t="shared" ca="1" si="63"/>
        <v>815.43</v>
      </c>
      <c r="CS66" s="32">
        <f t="shared" ca="1" si="64"/>
        <v>2256.5</v>
      </c>
      <c r="CT66" s="32">
        <f t="shared" ca="1" si="65"/>
        <v>5595.3</v>
      </c>
      <c r="CU66" s="32">
        <f t="shared" ca="1" si="66"/>
        <v>1937.4</v>
      </c>
      <c r="CV66" s="32">
        <f t="shared" ca="1" si="67"/>
        <v>1525.4</v>
      </c>
      <c r="CW66" s="31">
        <f t="shared" ca="1" si="190"/>
        <v>-727.13000000000102</v>
      </c>
      <c r="CX66" s="31">
        <f t="shared" ca="1" si="191"/>
        <v>-704.36000000000422</v>
      </c>
      <c r="CY66" s="31">
        <f t="shared" ca="1" si="192"/>
        <v>-432.0099999999984</v>
      </c>
      <c r="CZ66" s="31">
        <f t="shared" ca="1" si="193"/>
        <v>-190.30000000000055</v>
      </c>
      <c r="DA66" s="31">
        <f t="shared" ca="1" si="194"/>
        <v>-229.45999999999955</v>
      </c>
      <c r="DB66" s="31">
        <f t="shared" ca="1" si="195"/>
        <v>-223.16000000000008</v>
      </c>
      <c r="DC66" s="31">
        <f t="shared" ca="1" si="196"/>
        <v>7878.5599999999977</v>
      </c>
      <c r="DD66" s="31">
        <f t="shared" ca="1" si="197"/>
        <v>1630.8600000000001</v>
      </c>
      <c r="DE66" s="31">
        <f t="shared" ca="1" si="198"/>
        <v>4512.9999999999982</v>
      </c>
      <c r="DF66" s="31">
        <f t="shared" ca="1" si="199"/>
        <v>8206.429999999993</v>
      </c>
      <c r="DG66" s="31">
        <f t="shared" ca="1" si="200"/>
        <v>2841.5200000000013</v>
      </c>
      <c r="DH66" s="31">
        <f t="shared" ca="1" si="201"/>
        <v>2237.2499999999982</v>
      </c>
      <c r="DI66" s="32">
        <f t="shared" ca="1" si="68"/>
        <v>-36.36</v>
      </c>
      <c r="DJ66" s="32">
        <f t="shared" ca="1" si="69"/>
        <v>-35.22</v>
      </c>
      <c r="DK66" s="32">
        <f t="shared" ca="1" si="70"/>
        <v>-21.6</v>
      </c>
      <c r="DL66" s="32">
        <f t="shared" ca="1" si="71"/>
        <v>-9.52</v>
      </c>
      <c r="DM66" s="32">
        <f t="shared" ca="1" si="72"/>
        <v>-11.47</v>
      </c>
      <c r="DN66" s="32">
        <f t="shared" ca="1" si="73"/>
        <v>-11.16</v>
      </c>
      <c r="DO66" s="32">
        <f t="shared" ca="1" si="74"/>
        <v>393.93</v>
      </c>
      <c r="DP66" s="32">
        <f t="shared" ca="1" si="75"/>
        <v>81.540000000000006</v>
      </c>
      <c r="DQ66" s="32">
        <f t="shared" ca="1" si="76"/>
        <v>225.65</v>
      </c>
      <c r="DR66" s="32">
        <f t="shared" ca="1" si="77"/>
        <v>410.32</v>
      </c>
      <c r="DS66" s="32">
        <f t="shared" ca="1" si="78"/>
        <v>142.08000000000001</v>
      </c>
      <c r="DT66" s="32">
        <f t="shared" ca="1" si="79"/>
        <v>111.86</v>
      </c>
      <c r="DU66" s="31">
        <f t="shared" ca="1" si="80"/>
        <v>-355.14</v>
      </c>
      <c r="DV66" s="31">
        <f t="shared" ca="1" si="81"/>
        <v>-340.88</v>
      </c>
      <c r="DW66" s="31">
        <f t="shared" ca="1" si="82"/>
        <v>-207.34</v>
      </c>
      <c r="DX66" s="31">
        <f t="shared" ca="1" si="83"/>
        <v>-90.44</v>
      </c>
      <c r="DY66" s="31">
        <f t="shared" ca="1" si="84"/>
        <v>-107.97</v>
      </c>
      <c r="DZ66" s="31">
        <f t="shared" ca="1" si="85"/>
        <v>-103.87</v>
      </c>
      <c r="EA66" s="31">
        <f t="shared" ca="1" si="86"/>
        <v>3628.13</v>
      </c>
      <c r="EB66" s="31">
        <f t="shared" ca="1" si="87"/>
        <v>742.71</v>
      </c>
      <c r="EC66" s="31">
        <f t="shared" ca="1" si="88"/>
        <v>2032.27</v>
      </c>
      <c r="ED66" s="31">
        <f t="shared" ca="1" si="89"/>
        <v>3655.01</v>
      </c>
      <c r="EE66" s="31">
        <f t="shared" ca="1" si="90"/>
        <v>1251.0899999999999</v>
      </c>
      <c r="EF66" s="31">
        <f t="shared" ca="1" si="91"/>
        <v>974</v>
      </c>
      <c r="EG66" s="32">
        <f t="shared" ca="1" si="92"/>
        <v>-1118.630000000001</v>
      </c>
      <c r="EH66" s="32">
        <f t="shared" ca="1" si="93"/>
        <v>-1080.4600000000041</v>
      </c>
      <c r="EI66" s="32">
        <f t="shared" ca="1" si="94"/>
        <v>-660.94999999999845</v>
      </c>
      <c r="EJ66" s="32">
        <f t="shared" ca="1" si="95"/>
        <v>-290.26000000000056</v>
      </c>
      <c r="EK66" s="32">
        <f t="shared" ca="1" si="96"/>
        <v>-348.89999999999952</v>
      </c>
      <c r="EL66" s="32">
        <f t="shared" ca="1" si="97"/>
        <v>-338.19000000000005</v>
      </c>
      <c r="EM66" s="32">
        <f t="shared" ca="1" si="98"/>
        <v>11900.619999999999</v>
      </c>
      <c r="EN66" s="32">
        <f t="shared" ca="1" si="99"/>
        <v>2455.11</v>
      </c>
      <c r="EO66" s="32">
        <f t="shared" ca="1" si="100"/>
        <v>6770.9199999999983</v>
      </c>
      <c r="EP66" s="32">
        <f t="shared" ca="1" si="101"/>
        <v>12271.759999999993</v>
      </c>
      <c r="EQ66" s="32">
        <f t="shared" ca="1" si="102"/>
        <v>4234.6900000000014</v>
      </c>
      <c r="ER66" s="32">
        <f t="shared" ca="1" si="103"/>
        <v>3323.1099999999983</v>
      </c>
    </row>
    <row r="67" spans="1:148">
      <c r="A67" t="s">
        <v>434</v>
      </c>
      <c r="B67" s="1" t="s">
        <v>119</v>
      </c>
      <c r="C67" t="str">
        <f t="shared" ca="1" si="215"/>
        <v>GWW1</v>
      </c>
      <c r="D67" t="str">
        <f t="shared" ca="1" si="216"/>
        <v>Soderglen Wind Facility</v>
      </c>
      <c r="L67" s="51">
        <v>1861.8983000000001</v>
      </c>
      <c r="M67" s="51">
        <v>13000.418</v>
      </c>
      <c r="N67" s="51">
        <v>16973.522300000001</v>
      </c>
      <c r="O67" s="51">
        <v>21309.1715</v>
      </c>
      <c r="P67" s="51">
        <v>30770.551200000002</v>
      </c>
      <c r="Q67" s="32"/>
      <c r="R67" s="32"/>
      <c r="S67" s="32"/>
      <c r="T67" s="32"/>
      <c r="U67" s="32"/>
      <c r="V67" s="32"/>
      <c r="W67" s="32"/>
      <c r="X67" s="32">
        <v>136099.24</v>
      </c>
      <c r="Y67" s="32">
        <v>924747.88</v>
      </c>
      <c r="Z67" s="32">
        <v>2040371.76</v>
      </c>
      <c r="AA67" s="32">
        <v>1891216.49</v>
      </c>
      <c r="AB67" s="32">
        <v>1906820.72</v>
      </c>
      <c r="AJ67" s="2">
        <v>1.7</v>
      </c>
      <c r="AK67" s="2">
        <v>1.7</v>
      </c>
      <c r="AL67" s="2">
        <v>1.7</v>
      </c>
      <c r="AM67" s="2">
        <v>1.7</v>
      </c>
      <c r="AN67" s="2">
        <v>1.7</v>
      </c>
      <c r="AO67" s="33"/>
      <c r="AP67" s="33"/>
      <c r="AQ67" s="33"/>
      <c r="AR67" s="33"/>
      <c r="AS67" s="33"/>
      <c r="AT67" s="33"/>
      <c r="AU67" s="33"/>
      <c r="AV67" s="33">
        <v>2313.69</v>
      </c>
      <c r="AW67" s="33">
        <v>15720.71</v>
      </c>
      <c r="AX67" s="33">
        <v>34686.32</v>
      </c>
      <c r="AY67" s="33">
        <v>32150.68</v>
      </c>
      <c r="AZ67" s="33">
        <v>32415.95</v>
      </c>
      <c r="BA67" s="31">
        <f t="shared" si="44"/>
        <v>0</v>
      </c>
      <c r="BB67" s="31">
        <f t="shared" si="45"/>
        <v>0</v>
      </c>
      <c r="BC67" s="31">
        <f t="shared" si="46"/>
        <v>0</v>
      </c>
      <c r="BD67" s="31">
        <f t="shared" si="47"/>
        <v>0</v>
      </c>
      <c r="BE67" s="31">
        <f t="shared" si="48"/>
        <v>0</v>
      </c>
      <c r="BF67" s="31">
        <f t="shared" si="49"/>
        <v>0</v>
      </c>
      <c r="BG67" s="31">
        <f t="shared" si="50"/>
        <v>0</v>
      </c>
      <c r="BH67" s="31">
        <f t="shared" si="51"/>
        <v>-1061.57</v>
      </c>
      <c r="BI67" s="31">
        <f t="shared" si="52"/>
        <v>-7213.03</v>
      </c>
      <c r="BJ67" s="31">
        <f t="shared" si="53"/>
        <v>-12650.3</v>
      </c>
      <c r="BK67" s="31">
        <f t="shared" si="54"/>
        <v>-11725.54</v>
      </c>
      <c r="BL67" s="31">
        <f t="shared" si="55"/>
        <v>-11822.29</v>
      </c>
      <c r="BM67" s="6">
        <f t="shared" ca="1" si="217"/>
        <v>-8.3999999999999995E-3</v>
      </c>
      <c r="BN67" s="6">
        <f t="shared" ca="1" si="217"/>
        <v>-8.3999999999999995E-3</v>
      </c>
      <c r="BO67" s="6">
        <f t="shared" ca="1" si="217"/>
        <v>-8.3999999999999995E-3</v>
      </c>
      <c r="BP67" s="6">
        <f t="shared" ca="1" si="217"/>
        <v>-8.3999999999999995E-3</v>
      </c>
      <c r="BQ67" s="6">
        <f t="shared" ca="1" si="217"/>
        <v>-8.3999999999999995E-3</v>
      </c>
      <c r="BR67" s="6">
        <f t="shared" ca="1" si="217"/>
        <v>-8.3999999999999995E-3</v>
      </c>
      <c r="BS67" s="6">
        <f t="shared" ca="1" si="217"/>
        <v>-8.3999999999999995E-3</v>
      </c>
      <c r="BT67" s="6">
        <f t="shared" ca="1" si="217"/>
        <v>-8.3999999999999995E-3</v>
      </c>
      <c r="BU67" s="6">
        <f t="shared" ca="1" si="217"/>
        <v>-8.3999999999999995E-3</v>
      </c>
      <c r="BV67" s="6">
        <f t="shared" ca="1" si="217"/>
        <v>-8.3999999999999995E-3</v>
      </c>
      <c r="BW67" s="6">
        <f t="shared" ca="1" si="217"/>
        <v>-8.3999999999999995E-3</v>
      </c>
      <c r="BX67" s="6">
        <f t="shared" ca="1" si="217"/>
        <v>-8.3999999999999995E-3</v>
      </c>
      <c r="BY67" s="31">
        <f t="shared" ca="1" si="202"/>
        <v>0</v>
      </c>
      <c r="BZ67" s="31">
        <f t="shared" ca="1" si="203"/>
        <v>0</v>
      </c>
      <c r="CA67" s="31">
        <f t="shared" ca="1" si="204"/>
        <v>0</v>
      </c>
      <c r="CB67" s="31">
        <f t="shared" ca="1" si="205"/>
        <v>0</v>
      </c>
      <c r="CC67" s="31">
        <f t="shared" ca="1" si="206"/>
        <v>0</v>
      </c>
      <c r="CD67" s="31">
        <f t="shared" ca="1" si="207"/>
        <v>0</v>
      </c>
      <c r="CE67" s="31">
        <f t="shared" ca="1" si="208"/>
        <v>0</v>
      </c>
      <c r="CF67" s="31">
        <f t="shared" ca="1" si="209"/>
        <v>-1143.23</v>
      </c>
      <c r="CG67" s="31">
        <f t="shared" ca="1" si="210"/>
        <v>-7767.88</v>
      </c>
      <c r="CH67" s="31">
        <f t="shared" ca="1" si="211"/>
        <v>-17139.12</v>
      </c>
      <c r="CI67" s="31">
        <f t="shared" ca="1" si="212"/>
        <v>-15886.22</v>
      </c>
      <c r="CJ67" s="31">
        <f t="shared" ca="1" si="213"/>
        <v>-16017.29</v>
      </c>
      <c r="CK67" s="32">
        <f t="shared" ca="1" si="56"/>
        <v>0</v>
      </c>
      <c r="CL67" s="32">
        <f t="shared" ca="1" si="57"/>
        <v>0</v>
      </c>
      <c r="CM67" s="32">
        <f t="shared" ca="1" si="58"/>
        <v>0</v>
      </c>
      <c r="CN67" s="32">
        <f t="shared" ca="1" si="59"/>
        <v>0</v>
      </c>
      <c r="CO67" s="32">
        <f t="shared" ca="1" si="60"/>
        <v>0</v>
      </c>
      <c r="CP67" s="32">
        <f t="shared" ca="1" si="61"/>
        <v>0</v>
      </c>
      <c r="CQ67" s="32">
        <f t="shared" ca="1" si="62"/>
        <v>0</v>
      </c>
      <c r="CR67" s="32">
        <f t="shared" ca="1" si="63"/>
        <v>408.3</v>
      </c>
      <c r="CS67" s="32">
        <f t="shared" ca="1" si="64"/>
        <v>2774.24</v>
      </c>
      <c r="CT67" s="32">
        <f t="shared" ca="1" si="65"/>
        <v>6121.12</v>
      </c>
      <c r="CU67" s="32">
        <f t="shared" ca="1" si="66"/>
        <v>5673.65</v>
      </c>
      <c r="CV67" s="32">
        <f t="shared" ca="1" si="67"/>
        <v>5720.46</v>
      </c>
      <c r="CW67" s="31">
        <f t="shared" ca="1" si="190"/>
        <v>0</v>
      </c>
      <c r="CX67" s="31">
        <f t="shared" ca="1" si="191"/>
        <v>0</v>
      </c>
      <c r="CY67" s="31">
        <f t="shared" ca="1" si="192"/>
        <v>0</v>
      </c>
      <c r="CZ67" s="31">
        <f t="shared" ca="1" si="193"/>
        <v>0</v>
      </c>
      <c r="DA67" s="31">
        <f t="shared" ca="1" si="194"/>
        <v>0</v>
      </c>
      <c r="DB67" s="31">
        <f t="shared" ca="1" si="195"/>
        <v>0</v>
      </c>
      <c r="DC67" s="31">
        <f t="shared" ca="1" si="196"/>
        <v>0</v>
      </c>
      <c r="DD67" s="31">
        <f t="shared" ca="1" si="197"/>
        <v>-1987.05</v>
      </c>
      <c r="DE67" s="31">
        <f t="shared" ca="1" si="198"/>
        <v>-13501.32</v>
      </c>
      <c r="DF67" s="31">
        <f t="shared" ca="1" si="199"/>
        <v>-33054.020000000004</v>
      </c>
      <c r="DG67" s="31">
        <f t="shared" ca="1" si="200"/>
        <v>-30637.71</v>
      </c>
      <c r="DH67" s="31">
        <f t="shared" ca="1" si="201"/>
        <v>-30890.489999999998</v>
      </c>
      <c r="DI67" s="32">
        <f t="shared" ca="1" si="68"/>
        <v>0</v>
      </c>
      <c r="DJ67" s="32">
        <f t="shared" ca="1" si="69"/>
        <v>0</v>
      </c>
      <c r="DK67" s="32">
        <f t="shared" ca="1" si="70"/>
        <v>0</v>
      </c>
      <c r="DL67" s="32">
        <f t="shared" ca="1" si="71"/>
        <v>0</v>
      </c>
      <c r="DM67" s="32">
        <f t="shared" ca="1" si="72"/>
        <v>0</v>
      </c>
      <c r="DN67" s="32">
        <f t="shared" ca="1" si="73"/>
        <v>0</v>
      </c>
      <c r="DO67" s="32">
        <f t="shared" ca="1" si="74"/>
        <v>0</v>
      </c>
      <c r="DP67" s="32">
        <f t="shared" ca="1" si="75"/>
        <v>-99.35</v>
      </c>
      <c r="DQ67" s="32">
        <f t="shared" ca="1" si="76"/>
        <v>-675.07</v>
      </c>
      <c r="DR67" s="32">
        <f t="shared" ca="1" si="77"/>
        <v>-1652.7</v>
      </c>
      <c r="DS67" s="32">
        <f t="shared" ca="1" si="78"/>
        <v>-1531.89</v>
      </c>
      <c r="DT67" s="32">
        <f t="shared" ca="1" si="79"/>
        <v>-1544.52</v>
      </c>
      <c r="DU67" s="31">
        <f t="shared" ca="1" si="80"/>
        <v>0</v>
      </c>
      <c r="DV67" s="31">
        <f t="shared" ca="1" si="81"/>
        <v>0</v>
      </c>
      <c r="DW67" s="31">
        <f t="shared" ca="1" si="82"/>
        <v>0</v>
      </c>
      <c r="DX67" s="31">
        <f t="shared" ca="1" si="83"/>
        <v>0</v>
      </c>
      <c r="DY67" s="31">
        <f t="shared" ca="1" si="84"/>
        <v>0</v>
      </c>
      <c r="DZ67" s="31">
        <f t="shared" ca="1" si="85"/>
        <v>0</v>
      </c>
      <c r="EA67" s="31">
        <f t="shared" ca="1" si="86"/>
        <v>0</v>
      </c>
      <c r="EB67" s="31">
        <f t="shared" ca="1" si="87"/>
        <v>-904.92</v>
      </c>
      <c r="EC67" s="31">
        <f t="shared" ca="1" si="88"/>
        <v>-6079.85</v>
      </c>
      <c r="ED67" s="31">
        <f t="shared" ca="1" si="89"/>
        <v>-14721.72</v>
      </c>
      <c r="EE67" s="31">
        <f t="shared" ca="1" si="90"/>
        <v>-13489.41</v>
      </c>
      <c r="EF67" s="31">
        <f t="shared" ca="1" si="91"/>
        <v>-13448.37</v>
      </c>
      <c r="EG67" s="32">
        <f t="shared" ca="1" si="92"/>
        <v>0</v>
      </c>
      <c r="EH67" s="32">
        <f t="shared" ca="1" si="93"/>
        <v>0</v>
      </c>
      <c r="EI67" s="32">
        <f t="shared" ca="1" si="94"/>
        <v>0</v>
      </c>
      <c r="EJ67" s="32">
        <f t="shared" ca="1" si="95"/>
        <v>0</v>
      </c>
      <c r="EK67" s="32">
        <f t="shared" ca="1" si="96"/>
        <v>0</v>
      </c>
      <c r="EL67" s="32">
        <f t="shared" ca="1" si="97"/>
        <v>0</v>
      </c>
      <c r="EM67" s="32">
        <f t="shared" ca="1" si="98"/>
        <v>0</v>
      </c>
      <c r="EN67" s="32">
        <f t="shared" ca="1" si="99"/>
        <v>-2991.32</v>
      </c>
      <c r="EO67" s="32">
        <f t="shared" ca="1" si="100"/>
        <v>-20256.239999999998</v>
      </c>
      <c r="EP67" s="32">
        <f t="shared" ca="1" si="101"/>
        <v>-49428.44</v>
      </c>
      <c r="EQ67" s="32">
        <f t="shared" ca="1" si="102"/>
        <v>-45659.009999999995</v>
      </c>
      <c r="ER67" s="32">
        <f t="shared" ca="1" si="103"/>
        <v>-45883.38</v>
      </c>
    </row>
    <row r="68" spans="1:148">
      <c r="A68" t="s">
        <v>530</v>
      </c>
      <c r="B68" s="1" t="s">
        <v>92</v>
      </c>
      <c r="C68" t="str">
        <f t="shared" ca="1" si="215"/>
        <v>HRM</v>
      </c>
      <c r="D68" t="str">
        <f t="shared" ca="1" si="216"/>
        <v>H. R. Milner</v>
      </c>
      <c r="E68" s="51">
        <v>68093.673899999994</v>
      </c>
      <c r="F68" s="51">
        <v>77324.5337</v>
      </c>
      <c r="G68" s="51">
        <v>86471.410399999993</v>
      </c>
      <c r="H68" s="51">
        <v>71679.339399999997</v>
      </c>
      <c r="I68" s="51">
        <v>1993.6876</v>
      </c>
      <c r="J68" s="51">
        <v>54013.333899999998</v>
      </c>
      <c r="K68" s="51">
        <v>92940.668600000005</v>
      </c>
      <c r="L68" s="51">
        <v>88658.640599999999</v>
      </c>
      <c r="M68" s="51">
        <v>91365.147500000006</v>
      </c>
      <c r="N68" s="51">
        <v>87596.421900000001</v>
      </c>
      <c r="O68" s="51">
        <v>84928.117299999998</v>
      </c>
      <c r="P68" s="51">
        <v>81449.378599999996</v>
      </c>
      <c r="Q68" s="32">
        <v>4725753.9800000004</v>
      </c>
      <c r="R68" s="32">
        <v>4207019.92</v>
      </c>
      <c r="S68" s="32">
        <v>3837258.64</v>
      </c>
      <c r="T68" s="32">
        <v>3180130.31</v>
      </c>
      <c r="U68" s="32">
        <v>189292.45</v>
      </c>
      <c r="V68" s="32">
        <v>2992035.68</v>
      </c>
      <c r="W68" s="32">
        <v>12185952.77</v>
      </c>
      <c r="X68" s="32">
        <v>6332332.1299999999</v>
      </c>
      <c r="Y68" s="32">
        <v>7653486.6900000004</v>
      </c>
      <c r="Z68" s="32">
        <v>13026094.460000001</v>
      </c>
      <c r="AA68" s="32">
        <v>9340765.0099999998</v>
      </c>
      <c r="AB68" s="32">
        <v>5935337.4400000004</v>
      </c>
      <c r="AC68" s="2">
        <v>-1.24</v>
      </c>
      <c r="AD68" s="2">
        <v>-1.24</v>
      </c>
      <c r="AE68" s="2">
        <v>-1.24</v>
      </c>
      <c r="AF68" s="2">
        <v>-1.24</v>
      </c>
      <c r="AG68" s="2">
        <v>-1.24</v>
      </c>
      <c r="AH68" s="2">
        <v>-1.24</v>
      </c>
      <c r="AI68" s="2">
        <v>-1.24</v>
      </c>
      <c r="AJ68" s="2">
        <v>-1.24</v>
      </c>
      <c r="AK68" s="2">
        <v>-1.24</v>
      </c>
      <c r="AL68" s="2">
        <v>-1.24</v>
      </c>
      <c r="AM68" s="2">
        <v>-1.24</v>
      </c>
      <c r="AN68" s="2">
        <v>-1.24</v>
      </c>
      <c r="AO68" s="33">
        <v>-58599.35</v>
      </c>
      <c r="AP68" s="33">
        <v>-52167.05</v>
      </c>
      <c r="AQ68" s="33">
        <v>-47582.01</v>
      </c>
      <c r="AR68" s="33">
        <v>-39433.620000000003</v>
      </c>
      <c r="AS68" s="33">
        <v>-2347.23</v>
      </c>
      <c r="AT68" s="33">
        <v>-37101.24</v>
      </c>
      <c r="AU68" s="33">
        <v>-151105.81</v>
      </c>
      <c r="AV68" s="33">
        <v>-78520.92</v>
      </c>
      <c r="AW68" s="33">
        <v>-94903.23</v>
      </c>
      <c r="AX68" s="33">
        <v>-161523.57</v>
      </c>
      <c r="AY68" s="33">
        <v>-115825.49</v>
      </c>
      <c r="AZ68" s="33">
        <v>-73598.179999999993</v>
      </c>
      <c r="BA68" s="31">
        <f t="shared" si="44"/>
        <v>0</v>
      </c>
      <c r="BB68" s="31">
        <f t="shared" si="45"/>
        <v>0</v>
      </c>
      <c r="BC68" s="31">
        <f t="shared" si="46"/>
        <v>0</v>
      </c>
      <c r="BD68" s="31">
        <f t="shared" si="47"/>
        <v>-2226.09</v>
      </c>
      <c r="BE68" s="31">
        <f t="shared" si="48"/>
        <v>-132.5</v>
      </c>
      <c r="BF68" s="31">
        <f t="shared" si="49"/>
        <v>-2094.42</v>
      </c>
      <c r="BG68" s="31">
        <f t="shared" si="50"/>
        <v>-95050.43</v>
      </c>
      <c r="BH68" s="31">
        <f t="shared" si="51"/>
        <v>-49392.19</v>
      </c>
      <c r="BI68" s="31">
        <f t="shared" si="52"/>
        <v>-59697.2</v>
      </c>
      <c r="BJ68" s="31">
        <f t="shared" si="53"/>
        <v>-80761.789999999994</v>
      </c>
      <c r="BK68" s="31">
        <f t="shared" si="54"/>
        <v>-57912.74</v>
      </c>
      <c r="BL68" s="31">
        <f t="shared" si="55"/>
        <v>-36799.089999999997</v>
      </c>
      <c r="BM68" s="6">
        <f t="shared" ca="1" si="217"/>
        <v>-4.9700000000000001E-2</v>
      </c>
      <c r="BN68" s="6">
        <f t="shared" ca="1" si="217"/>
        <v>-4.9700000000000001E-2</v>
      </c>
      <c r="BO68" s="6">
        <f t="shared" ca="1" si="217"/>
        <v>-4.9700000000000001E-2</v>
      </c>
      <c r="BP68" s="6">
        <f t="shared" ca="1" si="217"/>
        <v>-4.9700000000000001E-2</v>
      </c>
      <c r="BQ68" s="6">
        <f t="shared" ca="1" si="217"/>
        <v>-4.9700000000000001E-2</v>
      </c>
      <c r="BR68" s="6">
        <f t="shared" ca="1" si="217"/>
        <v>-4.9700000000000001E-2</v>
      </c>
      <c r="BS68" s="6">
        <f t="shared" ca="1" si="217"/>
        <v>-4.9700000000000001E-2</v>
      </c>
      <c r="BT68" s="6">
        <f t="shared" ca="1" si="217"/>
        <v>-4.9700000000000001E-2</v>
      </c>
      <c r="BU68" s="6">
        <f t="shared" ca="1" si="217"/>
        <v>-4.9700000000000001E-2</v>
      </c>
      <c r="BV68" s="6">
        <f t="shared" ca="1" si="217"/>
        <v>-4.9700000000000001E-2</v>
      </c>
      <c r="BW68" s="6">
        <f t="shared" ca="1" si="217"/>
        <v>-4.9700000000000001E-2</v>
      </c>
      <c r="BX68" s="6">
        <f t="shared" ca="1" si="217"/>
        <v>-4.9700000000000001E-2</v>
      </c>
      <c r="BY68" s="31">
        <f t="shared" ca="1" si="202"/>
        <v>-234869.97</v>
      </c>
      <c r="BZ68" s="31">
        <f t="shared" ca="1" si="203"/>
        <v>-209088.89</v>
      </c>
      <c r="CA68" s="31">
        <f t="shared" ca="1" si="204"/>
        <v>-190711.75</v>
      </c>
      <c r="CB68" s="31">
        <f t="shared" ca="1" si="205"/>
        <v>-158052.48000000001</v>
      </c>
      <c r="CC68" s="31">
        <f t="shared" ca="1" si="206"/>
        <v>-9407.83</v>
      </c>
      <c r="CD68" s="31">
        <f t="shared" ca="1" si="207"/>
        <v>-148704.17000000001</v>
      </c>
      <c r="CE68" s="31">
        <f t="shared" ca="1" si="208"/>
        <v>-605641.85</v>
      </c>
      <c r="CF68" s="31">
        <f t="shared" ca="1" si="209"/>
        <v>-314716.90999999997</v>
      </c>
      <c r="CG68" s="31">
        <f t="shared" ca="1" si="210"/>
        <v>-380378.29</v>
      </c>
      <c r="CH68" s="31">
        <f t="shared" ca="1" si="211"/>
        <v>-647396.89</v>
      </c>
      <c r="CI68" s="31">
        <f t="shared" ca="1" si="212"/>
        <v>-464236.02</v>
      </c>
      <c r="CJ68" s="31">
        <f t="shared" ca="1" si="213"/>
        <v>-294986.27</v>
      </c>
      <c r="CK68" s="32">
        <f t="shared" ca="1" si="56"/>
        <v>14177.26</v>
      </c>
      <c r="CL68" s="32">
        <f t="shared" ca="1" si="57"/>
        <v>12621.06</v>
      </c>
      <c r="CM68" s="32">
        <f t="shared" ca="1" si="58"/>
        <v>11511.78</v>
      </c>
      <c r="CN68" s="32">
        <f t="shared" ca="1" si="59"/>
        <v>9540.39</v>
      </c>
      <c r="CO68" s="32">
        <f t="shared" ca="1" si="60"/>
        <v>567.88</v>
      </c>
      <c r="CP68" s="32">
        <f t="shared" ca="1" si="61"/>
        <v>8976.11</v>
      </c>
      <c r="CQ68" s="32">
        <f t="shared" ca="1" si="62"/>
        <v>36557.86</v>
      </c>
      <c r="CR68" s="32">
        <f t="shared" ca="1" si="63"/>
        <v>18997</v>
      </c>
      <c r="CS68" s="32">
        <f t="shared" ca="1" si="64"/>
        <v>22960.46</v>
      </c>
      <c r="CT68" s="32">
        <f t="shared" ca="1" si="65"/>
        <v>39078.28</v>
      </c>
      <c r="CU68" s="32">
        <f t="shared" ca="1" si="66"/>
        <v>28022.3</v>
      </c>
      <c r="CV68" s="32">
        <f t="shared" ca="1" si="67"/>
        <v>17806.009999999998</v>
      </c>
      <c r="CW68" s="31">
        <f t="shared" ca="1" si="190"/>
        <v>-162093.35999999999</v>
      </c>
      <c r="CX68" s="31">
        <f t="shared" ca="1" si="191"/>
        <v>-144300.78000000003</v>
      </c>
      <c r="CY68" s="31">
        <f t="shared" ca="1" si="192"/>
        <v>-131617.96</v>
      </c>
      <c r="CZ68" s="31">
        <f t="shared" ca="1" si="193"/>
        <v>-106852.38000000003</v>
      </c>
      <c r="DA68" s="31">
        <f t="shared" ca="1" si="194"/>
        <v>-6360.2200000000012</v>
      </c>
      <c r="DB68" s="31">
        <f t="shared" ca="1" si="195"/>
        <v>-100532.40000000001</v>
      </c>
      <c r="DC68" s="31">
        <f t="shared" ca="1" si="196"/>
        <v>-322927.75</v>
      </c>
      <c r="DD68" s="31">
        <f t="shared" ca="1" si="197"/>
        <v>-167806.8</v>
      </c>
      <c r="DE68" s="31">
        <f t="shared" ca="1" si="198"/>
        <v>-202817.39999999997</v>
      </c>
      <c r="DF68" s="31">
        <f t="shared" ca="1" si="199"/>
        <v>-366033.25</v>
      </c>
      <c r="DG68" s="31">
        <f t="shared" ca="1" si="200"/>
        <v>-262475.49000000005</v>
      </c>
      <c r="DH68" s="31">
        <f t="shared" ca="1" si="201"/>
        <v>-166782.99000000002</v>
      </c>
      <c r="DI68" s="32">
        <f t="shared" ca="1" si="68"/>
        <v>-8104.67</v>
      </c>
      <c r="DJ68" s="32">
        <f t="shared" ca="1" si="69"/>
        <v>-7215.04</v>
      </c>
      <c r="DK68" s="32">
        <f t="shared" ca="1" si="70"/>
        <v>-6580.9</v>
      </c>
      <c r="DL68" s="32">
        <f t="shared" ca="1" si="71"/>
        <v>-5342.62</v>
      </c>
      <c r="DM68" s="32">
        <f t="shared" ca="1" si="72"/>
        <v>-318.01</v>
      </c>
      <c r="DN68" s="32">
        <f t="shared" ca="1" si="73"/>
        <v>-5026.62</v>
      </c>
      <c r="DO68" s="32">
        <f t="shared" ca="1" si="74"/>
        <v>-16146.39</v>
      </c>
      <c r="DP68" s="32">
        <f t="shared" ca="1" si="75"/>
        <v>-8390.34</v>
      </c>
      <c r="DQ68" s="32">
        <f t="shared" ca="1" si="76"/>
        <v>-10140.870000000001</v>
      </c>
      <c r="DR68" s="32">
        <f t="shared" ca="1" si="77"/>
        <v>-18301.66</v>
      </c>
      <c r="DS68" s="32">
        <f t="shared" ca="1" si="78"/>
        <v>-13123.77</v>
      </c>
      <c r="DT68" s="32">
        <f t="shared" ca="1" si="79"/>
        <v>-8339.15</v>
      </c>
      <c r="DU68" s="31">
        <f t="shared" ca="1" si="80"/>
        <v>-79169.320000000007</v>
      </c>
      <c r="DV68" s="31">
        <f t="shared" ca="1" si="81"/>
        <v>-69835.679999999993</v>
      </c>
      <c r="DW68" s="31">
        <f t="shared" ca="1" si="82"/>
        <v>-63167.63</v>
      </c>
      <c r="DX68" s="31">
        <f t="shared" ca="1" si="83"/>
        <v>-50782.71</v>
      </c>
      <c r="DY68" s="31">
        <f t="shared" ca="1" si="84"/>
        <v>-2992.7</v>
      </c>
      <c r="DZ68" s="31">
        <f t="shared" ca="1" si="85"/>
        <v>-46791.66</v>
      </c>
      <c r="EA68" s="31">
        <f t="shared" ca="1" si="86"/>
        <v>-148710.51</v>
      </c>
      <c r="EB68" s="31">
        <f t="shared" ca="1" si="87"/>
        <v>-76421.09</v>
      </c>
      <c r="EC68" s="31">
        <f t="shared" ca="1" si="88"/>
        <v>-91331.77</v>
      </c>
      <c r="ED68" s="31">
        <f t="shared" ca="1" si="89"/>
        <v>-163025.26999999999</v>
      </c>
      <c r="EE68" s="31">
        <f t="shared" ca="1" si="90"/>
        <v>-115564.78</v>
      </c>
      <c r="EF68" s="31">
        <f t="shared" ca="1" si="91"/>
        <v>-72610.039999999994</v>
      </c>
      <c r="EG68" s="32">
        <f t="shared" ca="1" si="92"/>
        <v>-249367.35</v>
      </c>
      <c r="EH68" s="32">
        <f t="shared" ca="1" si="93"/>
        <v>-221351.50000000003</v>
      </c>
      <c r="EI68" s="32">
        <f t="shared" ca="1" si="94"/>
        <v>-201366.49</v>
      </c>
      <c r="EJ68" s="32">
        <f t="shared" ca="1" si="95"/>
        <v>-162977.71000000002</v>
      </c>
      <c r="EK68" s="32">
        <f t="shared" ca="1" si="96"/>
        <v>-9670.93</v>
      </c>
      <c r="EL68" s="32">
        <f t="shared" ca="1" si="97"/>
        <v>-152350.68</v>
      </c>
      <c r="EM68" s="32">
        <f t="shared" ca="1" si="98"/>
        <v>-487784.65</v>
      </c>
      <c r="EN68" s="32">
        <f t="shared" ca="1" si="99"/>
        <v>-252618.22999999998</v>
      </c>
      <c r="EO68" s="32">
        <f t="shared" ca="1" si="100"/>
        <v>-304290.03999999998</v>
      </c>
      <c r="EP68" s="32">
        <f t="shared" ca="1" si="101"/>
        <v>-547360.17999999993</v>
      </c>
      <c r="EQ68" s="32">
        <f t="shared" ca="1" si="102"/>
        <v>-391164.04000000004</v>
      </c>
      <c r="ER68" s="32">
        <f t="shared" ca="1" si="103"/>
        <v>-247732.18</v>
      </c>
    </row>
    <row r="69" spans="1:148">
      <c r="A69" t="s">
        <v>419</v>
      </c>
      <c r="B69" s="1" t="s">
        <v>128</v>
      </c>
      <c r="C69" t="str">
        <f t="shared" ca="1" si="215"/>
        <v>HSH</v>
      </c>
      <c r="D69" t="str">
        <f t="shared" ca="1" si="216"/>
        <v>Horseshoe Hydro Facility</v>
      </c>
      <c r="E69" s="51">
        <v>6902.7523000000001</v>
      </c>
      <c r="F69" s="51">
        <v>5916.1768000000002</v>
      </c>
      <c r="G69" s="51">
        <v>6465.0686999999998</v>
      </c>
      <c r="H69" s="51">
        <v>6338.2102000000004</v>
      </c>
      <c r="I69" s="51">
        <v>9017.4570000000003</v>
      </c>
      <c r="J69" s="51">
        <v>9322.9752000000008</v>
      </c>
      <c r="K69" s="51">
        <v>10894.0242</v>
      </c>
      <c r="L69" s="51">
        <v>7998.2165999999997</v>
      </c>
      <c r="M69" s="51">
        <v>6844.4807000000001</v>
      </c>
      <c r="N69" s="51">
        <v>6303.5329000000002</v>
      </c>
      <c r="O69" s="51">
        <v>5929.3976000000002</v>
      </c>
      <c r="P69" s="51">
        <v>6151.4732999999997</v>
      </c>
      <c r="Q69" s="32">
        <v>514800.53</v>
      </c>
      <c r="R69" s="32">
        <v>329338.78999999998</v>
      </c>
      <c r="S69" s="32">
        <v>293165.40999999997</v>
      </c>
      <c r="T69" s="32">
        <v>278046.45</v>
      </c>
      <c r="U69" s="32">
        <v>536785.71</v>
      </c>
      <c r="V69" s="32">
        <v>550687.1</v>
      </c>
      <c r="W69" s="32">
        <v>1387140.53</v>
      </c>
      <c r="X69" s="32">
        <v>609707.25</v>
      </c>
      <c r="Y69" s="32">
        <v>604915.79</v>
      </c>
      <c r="Z69" s="32">
        <v>1198558.3500000001</v>
      </c>
      <c r="AA69" s="32">
        <v>672680.24</v>
      </c>
      <c r="AB69" s="32">
        <v>466842.62</v>
      </c>
      <c r="AC69" s="2">
        <v>-0.1</v>
      </c>
      <c r="AD69" s="2">
        <v>-0.1</v>
      </c>
      <c r="AE69" s="2">
        <v>-0.1</v>
      </c>
      <c r="AF69" s="2">
        <v>-0.1</v>
      </c>
      <c r="AG69" s="2">
        <v>-0.1</v>
      </c>
      <c r="AH69" s="2">
        <v>-0.1</v>
      </c>
      <c r="AI69" s="2">
        <v>-0.1</v>
      </c>
      <c r="AJ69" s="2">
        <v>-0.1</v>
      </c>
      <c r="AK69" s="2">
        <v>-0.1</v>
      </c>
      <c r="AL69" s="2">
        <v>-0.1</v>
      </c>
      <c r="AM69" s="2">
        <v>-0.1</v>
      </c>
      <c r="AN69" s="2">
        <v>-0.1</v>
      </c>
      <c r="AO69" s="33">
        <v>-514.79999999999995</v>
      </c>
      <c r="AP69" s="33">
        <v>-329.34</v>
      </c>
      <c r="AQ69" s="33">
        <v>-293.17</v>
      </c>
      <c r="AR69" s="33">
        <v>-278.05</v>
      </c>
      <c r="AS69" s="33">
        <v>-536.79</v>
      </c>
      <c r="AT69" s="33">
        <v>-550.69000000000005</v>
      </c>
      <c r="AU69" s="33">
        <v>-1387.14</v>
      </c>
      <c r="AV69" s="33">
        <v>-609.71</v>
      </c>
      <c r="AW69" s="33">
        <v>-604.91999999999996</v>
      </c>
      <c r="AX69" s="33">
        <v>-1198.56</v>
      </c>
      <c r="AY69" s="33">
        <v>-672.68</v>
      </c>
      <c r="AZ69" s="33">
        <v>-466.84</v>
      </c>
      <c r="BA69" s="31">
        <f t="shared" si="44"/>
        <v>0</v>
      </c>
      <c r="BB69" s="31">
        <f t="shared" si="45"/>
        <v>0</v>
      </c>
      <c r="BC69" s="31">
        <f t="shared" si="46"/>
        <v>0</v>
      </c>
      <c r="BD69" s="31">
        <f t="shared" si="47"/>
        <v>-194.63</v>
      </c>
      <c r="BE69" s="31">
        <f t="shared" si="48"/>
        <v>-375.75</v>
      </c>
      <c r="BF69" s="31">
        <f t="shared" si="49"/>
        <v>-385.48</v>
      </c>
      <c r="BG69" s="31">
        <f t="shared" si="50"/>
        <v>-10819.7</v>
      </c>
      <c r="BH69" s="31">
        <f t="shared" si="51"/>
        <v>-4755.72</v>
      </c>
      <c r="BI69" s="31">
        <f t="shared" si="52"/>
        <v>-4718.34</v>
      </c>
      <c r="BJ69" s="31">
        <f t="shared" si="53"/>
        <v>-7431.06</v>
      </c>
      <c r="BK69" s="31">
        <f t="shared" si="54"/>
        <v>-4170.62</v>
      </c>
      <c r="BL69" s="31">
        <f t="shared" si="55"/>
        <v>-2894.42</v>
      </c>
      <c r="BM69" s="6">
        <f t="shared" ca="1" si="217"/>
        <v>-4.9700000000000001E-2</v>
      </c>
      <c r="BN69" s="6">
        <f t="shared" ca="1" si="217"/>
        <v>-4.9700000000000001E-2</v>
      </c>
      <c r="BO69" s="6">
        <f t="shared" ca="1" si="217"/>
        <v>-4.9700000000000001E-2</v>
      </c>
      <c r="BP69" s="6">
        <f t="shared" ca="1" si="217"/>
        <v>-4.9700000000000001E-2</v>
      </c>
      <c r="BQ69" s="6">
        <f t="shared" ca="1" si="217"/>
        <v>-4.9700000000000001E-2</v>
      </c>
      <c r="BR69" s="6">
        <f t="shared" ca="1" si="217"/>
        <v>-4.9700000000000001E-2</v>
      </c>
      <c r="BS69" s="6">
        <f t="shared" ca="1" si="217"/>
        <v>-4.9700000000000001E-2</v>
      </c>
      <c r="BT69" s="6">
        <f t="shared" ca="1" si="217"/>
        <v>-4.9700000000000001E-2</v>
      </c>
      <c r="BU69" s="6">
        <f t="shared" ca="1" si="217"/>
        <v>-4.9700000000000001E-2</v>
      </c>
      <c r="BV69" s="6">
        <f t="shared" ca="1" si="217"/>
        <v>-4.9700000000000001E-2</v>
      </c>
      <c r="BW69" s="6">
        <f t="shared" ca="1" si="217"/>
        <v>-4.9700000000000001E-2</v>
      </c>
      <c r="BX69" s="6">
        <f t="shared" ca="1" si="217"/>
        <v>-4.9700000000000001E-2</v>
      </c>
      <c r="BY69" s="31">
        <f t="shared" ref="BY69:BY100" ca="1" si="218">IFERROR(VLOOKUP($C69,DOSDetail,CELL("col",BY$4)+58,FALSE),ROUND(Q69*BM69,2))</f>
        <v>-25585.59</v>
      </c>
      <c r="BZ69" s="31">
        <f t="shared" ref="BZ69:BZ100" ca="1" si="219">IFERROR(VLOOKUP($C69,DOSDetail,CELL("col",BZ$4)+58,FALSE),ROUND(R69*BN69,2))</f>
        <v>-16368.14</v>
      </c>
      <c r="CA69" s="31">
        <f t="shared" ref="CA69:CA100" ca="1" si="220">IFERROR(VLOOKUP($C69,DOSDetail,CELL("col",CA$4)+58,FALSE),ROUND(S69*BO69,2))</f>
        <v>-14570.32</v>
      </c>
      <c r="CB69" s="31">
        <f t="shared" ref="CB69:CB100" ca="1" si="221">IFERROR(VLOOKUP($C69,DOSDetail,CELL("col",CB$4)+58,FALSE),ROUND(T69*BP69,2))</f>
        <v>-13818.91</v>
      </c>
      <c r="CC69" s="31">
        <f t="shared" ref="CC69:CC100" ca="1" si="222">IFERROR(VLOOKUP($C69,DOSDetail,CELL("col",CC$4)+58,FALSE),ROUND(U69*BQ69,2))</f>
        <v>-26678.25</v>
      </c>
      <c r="CD69" s="31">
        <f t="shared" ref="CD69:CD100" ca="1" si="223">IFERROR(VLOOKUP($C69,DOSDetail,CELL("col",CD$4)+58,FALSE),ROUND(V69*BR69,2))</f>
        <v>-27369.15</v>
      </c>
      <c r="CE69" s="31">
        <f t="shared" ref="CE69:CE100" ca="1" si="224">IFERROR(VLOOKUP($C69,DOSDetail,CELL("col",CE$4)+58,FALSE),ROUND(W69*BS69,2))</f>
        <v>-68940.88</v>
      </c>
      <c r="CF69" s="31">
        <f t="shared" ref="CF69:CF100" ca="1" si="225">IFERROR(VLOOKUP($C69,DOSDetail,CELL("col",CF$4)+58,FALSE),ROUND(X69*BT69,2))</f>
        <v>-30302.45</v>
      </c>
      <c r="CG69" s="31">
        <f t="shared" ref="CG69:CG100" ca="1" si="226">IFERROR(VLOOKUP($C69,DOSDetail,CELL("col",CG$4)+58,FALSE),ROUND(Y69*BU69,2))</f>
        <v>-30064.31</v>
      </c>
      <c r="CH69" s="31">
        <f t="shared" ref="CH69:CH100" ca="1" si="227">IFERROR(VLOOKUP($C69,DOSDetail,CELL("col",CH$4)+58,FALSE),ROUND(Z69*BV69,2))</f>
        <v>-59568.35</v>
      </c>
      <c r="CI69" s="31">
        <f t="shared" ref="CI69:CI100" ca="1" si="228">IFERROR(VLOOKUP($C69,DOSDetail,CELL("col",CI$4)+58,FALSE),ROUND(AA69*BW69,2))</f>
        <v>-33432.21</v>
      </c>
      <c r="CJ69" s="31">
        <f t="shared" ref="CJ69:CJ100" ca="1" si="229">IFERROR(VLOOKUP($C69,DOSDetail,CELL("col",CJ$4)+58,FALSE),ROUND(AB69*BX69,2))</f>
        <v>-23202.080000000002</v>
      </c>
      <c r="CK69" s="32">
        <f t="shared" ca="1" si="56"/>
        <v>1544.4</v>
      </c>
      <c r="CL69" s="32">
        <f t="shared" ca="1" si="57"/>
        <v>988.02</v>
      </c>
      <c r="CM69" s="32">
        <f t="shared" ca="1" si="58"/>
        <v>879.5</v>
      </c>
      <c r="CN69" s="32">
        <f t="shared" ca="1" si="59"/>
        <v>834.14</v>
      </c>
      <c r="CO69" s="32">
        <f t="shared" ca="1" si="60"/>
        <v>1610.36</v>
      </c>
      <c r="CP69" s="32">
        <f t="shared" ca="1" si="61"/>
        <v>1652.06</v>
      </c>
      <c r="CQ69" s="32">
        <f t="shared" ca="1" si="62"/>
        <v>4161.42</v>
      </c>
      <c r="CR69" s="32">
        <f t="shared" ca="1" si="63"/>
        <v>1829.12</v>
      </c>
      <c r="CS69" s="32">
        <f t="shared" ca="1" si="64"/>
        <v>1814.75</v>
      </c>
      <c r="CT69" s="32">
        <f t="shared" ca="1" si="65"/>
        <v>3595.68</v>
      </c>
      <c r="CU69" s="32">
        <f t="shared" ca="1" si="66"/>
        <v>2018.04</v>
      </c>
      <c r="CV69" s="32">
        <f t="shared" ca="1" si="67"/>
        <v>1400.53</v>
      </c>
      <c r="CW69" s="31">
        <f t="shared" ca="1" si="190"/>
        <v>-23526.39</v>
      </c>
      <c r="CX69" s="31">
        <f t="shared" ca="1" si="191"/>
        <v>-15050.779999999999</v>
      </c>
      <c r="CY69" s="31">
        <f t="shared" ca="1" si="192"/>
        <v>-13397.65</v>
      </c>
      <c r="CZ69" s="31">
        <f t="shared" ca="1" si="193"/>
        <v>-12512.090000000002</v>
      </c>
      <c r="DA69" s="31">
        <f t="shared" ca="1" si="194"/>
        <v>-24155.35</v>
      </c>
      <c r="DB69" s="31">
        <f t="shared" ca="1" si="195"/>
        <v>-24780.920000000002</v>
      </c>
      <c r="DC69" s="31">
        <f t="shared" ca="1" si="196"/>
        <v>-52572.62000000001</v>
      </c>
      <c r="DD69" s="31">
        <f t="shared" ca="1" si="197"/>
        <v>-23107.9</v>
      </c>
      <c r="DE69" s="31">
        <f t="shared" ca="1" si="198"/>
        <v>-22926.300000000003</v>
      </c>
      <c r="DF69" s="31">
        <f t="shared" ca="1" si="199"/>
        <v>-47343.05</v>
      </c>
      <c r="DG69" s="31">
        <f t="shared" ca="1" si="200"/>
        <v>-26570.87</v>
      </c>
      <c r="DH69" s="31">
        <f t="shared" ca="1" si="201"/>
        <v>-18440.29</v>
      </c>
      <c r="DI69" s="32">
        <f t="shared" ca="1" si="68"/>
        <v>-1176.32</v>
      </c>
      <c r="DJ69" s="32">
        <f t="shared" ca="1" si="69"/>
        <v>-752.54</v>
      </c>
      <c r="DK69" s="32">
        <f t="shared" ca="1" si="70"/>
        <v>-669.88</v>
      </c>
      <c r="DL69" s="32">
        <f t="shared" ca="1" si="71"/>
        <v>-625.6</v>
      </c>
      <c r="DM69" s="32">
        <f t="shared" ca="1" si="72"/>
        <v>-1207.77</v>
      </c>
      <c r="DN69" s="32">
        <f t="shared" ca="1" si="73"/>
        <v>-1239.05</v>
      </c>
      <c r="DO69" s="32">
        <f t="shared" ca="1" si="74"/>
        <v>-2628.63</v>
      </c>
      <c r="DP69" s="32">
        <f t="shared" ca="1" si="75"/>
        <v>-1155.4000000000001</v>
      </c>
      <c r="DQ69" s="32">
        <f t="shared" ca="1" si="76"/>
        <v>-1146.32</v>
      </c>
      <c r="DR69" s="32">
        <f t="shared" ca="1" si="77"/>
        <v>-2367.15</v>
      </c>
      <c r="DS69" s="32">
        <f t="shared" ca="1" si="78"/>
        <v>-1328.54</v>
      </c>
      <c r="DT69" s="32">
        <f t="shared" ca="1" si="79"/>
        <v>-922.01</v>
      </c>
      <c r="DU69" s="31">
        <f t="shared" ca="1" si="80"/>
        <v>-11490.71</v>
      </c>
      <c r="DV69" s="31">
        <f t="shared" ca="1" si="81"/>
        <v>-7283.96</v>
      </c>
      <c r="DW69" s="31">
        <f t="shared" ca="1" si="82"/>
        <v>-6429.96</v>
      </c>
      <c r="DX69" s="31">
        <f t="shared" ca="1" si="83"/>
        <v>-5946.5</v>
      </c>
      <c r="DY69" s="31">
        <f t="shared" ca="1" si="84"/>
        <v>-11365.92</v>
      </c>
      <c r="DZ69" s="31">
        <f t="shared" ca="1" si="85"/>
        <v>-11534</v>
      </c>
      <c r="EA69" s="31">
        <f t="shared" ca="1" si="86"/>
        <v>-24210.06</v>
      </c>
      <c r="EB69" s="31">
        <f t="shared" ca="1" si="87"/>
        <v>-10523.6</v>
      </c>
      <c r="EC69" s="31">
        <f t="shared" ca="1" si="88"/>
        <v>-10324.06</v>
      </c>
      <c r="ED69" s="31">
        <f t="shared" ca="1" si="89"/>
        <v>-21085.83</v>
      </c>
      <c r="EE69" s="31">
        <f t="shared" ca="1" si="90"/>
        <v>-11698.83</v>
      </c>
      <c r="EF69" s="31">
        <f t="shared" ca="1" si="91"/>
        <v>-8028.1</v>
      </c>
      <c r="EG69" s="32">
        <f t="shared" ca="1" si="92"/>
        <v>-36193.42</v>
      </c>
      <c r="EH69" s="32">
        <f t="shared" ca="1" si="93"/>
        <v>-23087.279999999999</v>
      </c>
      <c r="EI69" s="32">
        <f t="shared" ca="1" si="94"/>
        <v>-20497.489999999998</v>
      </c>
      <c r="EJ69" s="32">
        <f t="shared" ca="1" si="95"/>
        <v>-19084.190000000002</v>
      </c>
      <c r="EK69" s="32">
        <f t="shared" ca="1" si="96"/>
        <v>-36729.040000000001</v>
      </c>
      <c r="EL69" s="32">
        <f t="shared" ca="1" si="97"/>
        <v>-37553.97</v>
      </c>
      <c r="EM69" s="32">
        <f t="shared" ca="1" si="98"/>
        <v>-79411.310000000012</v>
      </c>
      <c r="EN69" s="32">
        <f t="shared" ca="1" si="99"/>
        <v>-34786.9</v>
      </c>
      <c r="EO69" s="32">
        <f t="shared" ca="1" si="100"/>
        <v>-34396.68</v>
      </c>
      <c r="EP69" s="32">
        <f t="shared" ca="1" si="101"/>
        <v>-70796.03</v>
      </c>
      <c r="EQ69" s="32">
        <f t="shared" ca="1" si="102"/>
        <v>-39598.239999999998</v>
      </c>
      <c r="ER69" s="32">
        <f t="shared" ca="1" si="103"/>
        <v>-27390.400000000001</v>
      </c>
    </row>
    <row r="70" spans="1:148">
      <c r="A70" t="s">
        <v>418</v>
      </c>
      <c r="B70" s="1" t="s">
        <v>161</v>
      </c>
      <c r="C70" t="str">
        <f t="shared" ca="1" si="215"/>
        <v>IEW1</v>
      </c>
      <c r="D70" t="str">
        <f t="shared" ca="1" si="216"/>
        <v>Summerview 1 Wind Facility</v>
      </c>
      <c r="E70" s="51">
        <v>31722.166399999998</v>
      </c>
      <c r="F70" s="51">
        <v>19731.837200000002</v>
      </c>
      <c r="G70" s="51">
        <v>10893.2754</v>
      </c>
      <c r="H70" s="51">
        <v>17857.5628</v>
      </c>
      <c r="I70" s="51">
        <v>15983.6469</v>
      </c>
      <c r="J70" s="51">
        <v>12638.936</v>
      </c>
      <c r="K70" s="51">
        <v>11691.855299999999</v>
      </c>
      <c r="L70" s="51">
        <v>7566.7808999999997</v>
      </c>
      <c r="M70" s="51">
        <v>10742.489</v>
      </c>
      <c r="N70" s="51">
        <v>15587.374400000001</v>
      </c>
      <c r="O70" s="51">
        <v>22445.479800000001</v>
      </c>
      <c r="P70" s="51">
        <v>33287.165000000001</v>
      </c>
      <c r="Q70" s="32">
        <v>2242733.2599999998</v>
      </c>
      <c r="R70" s="32">
        <v>979398.81</v>
      </c>
      <c r="S70" s="32">
        <v>418097.99</v>
      </c>
      <c r="T70" s="32">
        <v>558333.02</v>
      </c>
      <c r="U70" s="32">
        <v>775701.57</v>
      </c>
      <c r="V70" s="32">
        <v>624051.31000000006</v>
      </c>
      <c r="W70" s="32">
        <v>969699.28</v>
      </c>
      <c r="X70" s="32">
        <v>475861.41</v>
      </c>
      <c r="Y70" s="32">
        <v>743852.9</v>
      </c>
      <c r="Z70" s="32">
        <v>1990650.52</v>
      </c>
      <c r="AA70" s="32">
        <v>1897268.91</v>
      </c>
      <c r="AB70" s="32">
        <v>2078036.62</v>
      </c>
      <c r="AC70" s="2">
        <v>2.35</v>
      </c>
      <c r="AD70" s="2">
        <v>2.35</v>
      </c>
      <c r="AE70" s="2">
        <v>2.35</v>
      </c>
      <c r="AF70" s="2">
        <v>2.35</v>
      </c>
      <c r="AG70" s="2">
        <v>2.35</v>
      </c>
      <c r="AH70" s="2">
        <v>2.35</v>
      </c>
      <c r="AI70" s="2">
        <v>2.35</v>
      </c>
      <c r="AJ70" s="2">
        <v>2.35</v>
      </c>
      <c r="AK70" s="2">
        <v>2.35</v>
      </c>
      <c r="AL70" s="2">
        <v>2.35</v>
      </c>
      <c r="AM70" s="2">
        <v>2.35</v>
      </c>
      <c r="AN70" s="2">
        <v>2.35</v>
      </c>
      <c r="AO70" s="33">
        <v>52704.23</v>
      </c>
      <c r="AP70" s="33">
        <v>23015.87</v>
      </c>
      <c r="AQ70" s="33">
        <v>9825.2999999999993</v>
      </c>
      <c r="AR70" s="33">
        <v>13120.83</v>
      </c>
      <c r="AS70" s="33">
        <v>18228.990000000002</v>
      </c>
      <c r="AT70" s="33">
        <v>14665.21</v>
      </c>
      <c r="AU70" s="33">
        <v>22787.93</v>
      </c>
      <c r="AV70" s="33">
        <v>11182.74</v>
      </c>
      <c r="AW70" s="33">
        <v>17480.54</v>
      </c>
      <c r="AX70" s="33">
        <v>46780.29</v>
      </c>
      <c r="AY70" s="33">
        <v>44585.82</v>
      </c>
      <c r="AZ70" s="33">
        <v>48833.86</v>
      </c>
      <c r="BA70" s="31">
        <f t="shared" si="44"/>
        <v>0</v>
      </c>
      <c r="BB70" s="31">
        <f t="shared" si="45"/>
        <v>0</v>
      </c>
      <c r="BC70" s="31">
        <f t="shared" si="46"/>
        <v>0</v>
      </c>
      <c r="BD70" s="31">
        <f t="shared" si="47"/>
        <v>-390.83</v>
      </c>
      <c r="BE70" s="31">
        <f t="shared" si="48"/>
        <v>-542.99</v>
      </c>
      <c r="BF70" s="31">
        <f t="shared" si="49"/>
        <v>-436.84</v>
      </c>
      <c r="BG70" s="31">
        <f t="shared" si="50"/>
        <v>-7563.65</v>
      </c>
      <c r="BH70" s="31">
        <f t="shared" si="51"/>
        <v>-3711.72</v>
      </c>
      <c r="BI70" s="31">
        <f t="shared" si="52"/>
        <v>-5802.05</v>
      </c>
      <c r="BJ70" s="31">
        <f t="shared" si="53"/>
        <v>-12342.03</v>
      </c>
      <c r="BK70" s="31">
        <f t="shared" si="54"/>
        <v>-11763.07</v>
      </c>
      <c r="BL70" s="31">
        <f t="shared" si="55"/>
        <v>-12883.83</v>
      </c>
      <c r="BM70" s="6">
        <f t="shared" ca="1" si="217"/>
        <v>2.0000000000000001E-4</v>
      </c>
      <c r="BN70" s="6">
        <f t="shared" ca="1" si="217"/>
        <v>2.0000000000000001E-4</v>
      </c>
      <c r="BO70" s="6">
        <f t="shared" ca="1" si="217"/>
        <v>2.0000000000000001E-4</v>
      </c>
      <c r="BP70" s="6">
        <f t="shared" ca="1" si="217"/>
        <v>2.0000000000000001E-4</v>
      </c>
      <c r="BQ70" s="6">
        <f t="shared" ca="1" si="217"/>
        <v>2.0000000000000001E-4</v>
      </c>
      <c r="BR70" s="6">
        <f t="shared" ca="1" si="217"/>
        <v>2.0000000000000001E-4</v>
      </c>
      <c r="BS70" s="6">
        <f t="shared" ca="1" si="217"/>
        <v>2.0000000000000001E-4</v>
      </c>
      <c r="BT70" s="6">
        <f t="shared" ca="1" si="217"/>
        <v>2.0000000000000001E-4</v>
      </c>
      <c r="BU70" s="6">
        <f t="shared" ca="1" si="217"/>
        <v>2.0000000000000001E-4</v>
      </c>
      <c r="BV70" s="6">
        <f t="shared" ca="1" si="217"/>
        <v>2.0000000000000001E-4</v>
      </c>
      <c r="BW70" s="6">
        <f t="shared" ca="1" si="217"/>
        <v>2.0000000000000001E-4</v>
      </c>
      <c r="BX70" s="6">
        <f t="shared" ca="1" si="217"/>
        <v>2.0000000000000001E-4</v>
      </c>
      <c r="BY70" s="31">
        <f t="shared" ca="1" si="218"/>
        <v>448.55</v>
      </c>
      <c r="BZ70" s="31">
        <f t="shared" ca="1" si="219"/>
        <v>195.88</v>
      </c>
      <c r="CA70" s="31">
        <f t="shared" ca="1" si="220"/>
        <v>83.62</v>
      </c>
      <c r="CB70" s="31">
        <f t="shared" ca="1" si="221"/>
        <v>111.67</v>
      </c>
      <c r="CC70" s="31">
        <f t="shared" ca="1" si="222"/>
        <v>155.13999999999999</v>
      </c>
      <c r="CD70" s="31">
        <f t="shared" ca="1" si="223"/>
        <v>124.81</v>
      </c>
      <c r="CE70" s="31">
        <f t="shared" ca="1" si="224"/>
        <v>193.94</v>
      </c>
      <c r="CF70" s="31">
        <f t="shared" ca="1" si="225"/>
        <v>95.17</v>
      </c>
      <c r="CG70" s="31">
        <f t="shared" ca="1" si="226"/>
        <v>148.77000000000001</v>
      </c>
      <c r="CH70" s="31">
        <f t="shared" ca="1" si="227"/>
        <v>398.13</v>
      </c>
      <c r="CI70" s="31">
        <f t="shared" ca="1" si="228"/>
        <v>379.45</v>
      </c>
      <c r="CJ70" s="31">
        <f t="shared" ca="1" si="229"/>
        <v>415.61</v>
      </c>
      <c r="CK70" s="32">
        <f t="shared" ca="1" si="56"/>
        <v>6728.2</v>
      </c>
      <c r="CL70" s="32">
        <f t="shared" ca="1" si="57"/>
        <v>2938.2</v>
      </c>
      <c r="CM70" s="32">
        <f t="shared" ca="1" si="58"/>
        <v>1254.29</v>
      </c>
      <c r="CN70" s="32">
        <f t="shared" ca="1" si="59"/>
        <v>1675</v>
      </c>
      <c r="CO70" s="32">
        <f t="shared" ca="1" si="60"/>
        <v>2327.1</v>
      </c>
      <c r="CP70" s="32">
        <f t="shared" ca="1" si="61"/>
        <v>1872.15</v>
      </c>
      <c r="CQ70" s="32">
        <f t="shared" ca="1" si="62"/>
        <v>2909.1</v>
      </c>
      <c r="CR70" s="32">
        <f t="shared" ca="1" si="63"/>
        <v>1427.58</v>
      </c>
      <c r="CS70" s="32">
        <f t="shared" ca="1" si="64"/>
        <v>2231.56</v>
      </c>
      <c r="CT70" s="32">
        <f t="shared" ca="1" si="65"/>
        <v>5971.95</v>
      </c>
      <c r="CU70" s="32">
        <f t="shared" ca="1" si="66"/>
        <v>5691.81</v>
      </c>
      <c r="CV70" s="32">
        <f t="shared" ca="1" si="67"/>
        <v>6234.11</v>
      </c>
      <c r="CW70" s="31">
        <f t="shared" ca="1" si="190"/>
        <v>-45527.48</v>
      </c>
      <c r="CX70" s="31">
        <f t="shared" ca="1" si="191"/>
        <v>-19881.79</v>
      </c>
      <c r="CY70" s="31">
        <f t="shared" ca="1" si="192"/>
        <v>-8487.39</v>
      </c>
      <c r="CZ70" s="31">
        <f t="shared" ca="1" si="193"/>
        <v>-10943.33</v>
      </c>
      <c r="DA70" s="31">
        <f t="shared" ca="1" si="194"/>
        <v>-15203.760000000002</v>
      </c>
      <c r="DB70" s="31">
        <f t="shared" ca="1" si="195"/>
        <v>-12231.41</v>
      </c>
      <c r="DC70" s="31">
        <f t="shared" ca="1" si="196"/>
        <v>-12121.24</v>
      </c>
      <c r="DD70" s="31">
        <f t="shared" ca="1" si="197"/>
        <v>-5948.27</v>
      </c>
      <c r="DE70" s="31">
        <f t="shared" ca="1" si="198"/>
        <v>-9298.16</v>
      </c>
      <c r="DF70" s="31">
        <f t="shared" ca="1" si="199"/>
        <v>-28068.18</v>
      </c>
      <c r="DG70" s="31">
        <f t="shared" ca="1" si="200"/>
        <v>-26751.489999999998</v>
      </c>
      <c r="DH70" s="31">
        <f t="shared" ca="1" si="201"/>
        <v>-29300.309999999998</v>
      </c>
      <c r="DI70" s="32">
        <f t="shared" ref="DI70:DI115" ca="1" si="230">ROUND(CW70*5%,2)</f>
        <v>-2276.37</v>
      </c>
      <c r="DJ70" s="32">
        <f t="shared" ref="DJ70:DJ115" ca="1" si="231">ROUND(CX70*5%,2)</f>
        <v>-994.09</v>
      </c>
      <c r="DK70" s="32">
        <f t="shared" ref="DK70:DK115" ca="1" si="232">ROUND(CY70*5%,2)</f>
        <v>-424.37</v>
      </c>
      <c r="DL70" s="32">
        <f t="shared" ref="DL70:DL115" ca="1" si="233">ROUND(CZ70*5%,2)</f>
        <v>-547.16999999999996</v>
      </c>
      <c r="DM70" s="32">
        <f t="shared" ref="DM70:DM115" ca="1" si="234">ROUND(DA70*5%,2)</f>
        <v>-760.19</v>
      </c>
      <c r="DN70" s="32">
        <f t="shared" ref="DN70:DN115" ca="1" si="235">ROUND(DB70*5%,2)</f>
        <v>-611.57000000000005</v>
      </c>
      <c r="DO70" s="32">
        <f t="shared" ref="DO70:DO115" ca="1" si="236">ROUND(DC70*5%,2)</f>
        <v>-606.05999999999995</v>
      </c>
      <c r="DP70" s="32">
        <f t="shared" ref="DP70:DP115" ca="1" si="237">ROUND(DD70*5%,2)</f>
        <v>-297.41000000000003</v>
      </c>
      <c r="DQ70" s="32">
        <f t="shared" ref="DQ70:DQ115" ca="1" si="238">ROUND(DE70*5%,2)</f>
        <v>-464.91</v>
      </c>
      <c r="DR70" s="32">
        <f t="shared" ref="DR70:DR115" ca="1" si="239">ROUND(DF70*5%,2)</f>
        <v>-1403.41</v>
      </c>
      <c r="DS70" s="32">
        <f t="shared" ref="DS70:DS115" ca="1" si="240">ROUND(DG70*5%,2)</f>
        <v>-1337.57</v>
      </c>
      <c r="DT70" s="32">
        <f t="shared" ref="DT70:DT115" ca="1" si="241">ROUND(DH70*5%,2)</f>
        <v>-1465.02</v>
      </c>
      <c r="DU70" s="31">
        <f t="shared" ref="DU70:DU115" ca="1" si="242">ROUND(CW70*DU$3,2)</f>
        <v>-22236.44</v>
      </c>
      <c r="DV70" s="31">
        <f t="shared" ref="DV70:DV115" ca="1" si="243">ROUND(CX70*DV$3,2)</f>
        <v>-9621.9699999999993</v>
      </c>
      <c r="DW70" s="31">
        <f t="shared" ref="DW70:DW115" ca="1" si="244">ROUND(CY70*DW$3,2)</f>
        <v>-4073.37</v>
      </c>
      <c r="DX70" s="31">
        <f t="shared" ref="DX70:DX115" ca="1" si="245">ROUND(CZ70*DX$3,2)</f>
        <v>-5200.93</v>
      </c>
      <c r="DY70" s="31">
        <f t="shared" ref="DY70:DY115" ca="1" si="246">ROUND(DA70*DY$3,2)</f>
        <v>-7153.89</v>
      </c>
      <c r="DZ70" s="31">
        <f t="shared" ref="DZ70:DZ115" ca="1" si="247">ROUND(DB70*DZ$3,2)</f>
        <v>-5692.97</v>
      </c>
      <c r="EA70" s="31">
        <f t="shared" ref="EA70:EA115" ca="1" si="248">ROUND(DC70*EA$3,2)</f>
        <v>-5581.92</v>
      </c>
      <c r="EB70" s="31">
        <f t="shared" ref="EB70:EB115" ca="1" si="249">ROUND(DD70*EB$3,2)</f>
        <v>-2708.91</v>
      </c>
      <c r="EC70" s="31">
        <f t="shared" ref="EC70:EC115" ca="1" si="250">ROUND(DE70*EC$3,2)</f>
        <v>-4187.1000000000004</v>
      </c>
      <c r="ED70" s="31">
        <f t="shared" ref="ED70:ED115" ca="1" si="251">ROUND(DF70*ED$3,2)</f>
        <v>-12501.11</v>
      </c>
      <c r="EE70" s="31">
        <f t="shared" ref="EE70:EE115" ca="1" si="252">ROUND(DG70*EE$3,2)</f>
        <v>-11778.36</v>
      </c>
      <c r="EF70" s="31">
        <f t="shared" ref="EF70:EF115" ca="1" si="253">ROUND(DH70*EF$3,2)</f>
        <v>-12756.08</v>
      </c>
      <c r="EG70" s="32">
        <f t="shared" ref="EG70:EG115" ca="1" si="254">CW70+DI70+DU70</f>
        <v>-70040.290000000008</v>
      </c>
      <c r="EH70" s="32">
        <f t="shared" ref="EH70:EH115" ca="1" si="255">CX70+DJ70+DV70</f>
        <v>-30497.85</v>
      </c>
      <c r="EI70" s="32">
        <f t="shared" ref="EI70:EI115" ca="1" si="256">CY70+DK70+DW70</f>
        <v>-12985.130000000001</v>
      </c>
      <c r="EJ70" s="32">
        <f t="shared" ref="EJ70:EJ115" ca="1" si="257">CZ70+DL70+DX70</f>
        <v>-16691.43</v>
      </c>
      <c r="EK70" s="32">
        <f t="shared" ref="EK70:EK115" ca="1" si="258">DA70+DM70+DY70</f>
        <v>-23117.840000000004</v>
      </c>
      <c r="EL70" s="32">
        <f t="shared" ref="EL70:EL115" ca="1" si="259">DB70+DN70+DZ70</f>
        <v>-18535.95</v>
      </c>
      <c r="EM70" s="32">
        <f t="shared" ref="EM70:EM115" ca="1" si="260">DC70+DO70+EA70</f>
        <v>-18309.22</v>
      </c>
      <c r="EN70" s="32">
        <f t="shared" ref="EN70:EN115" ca="1" si="261">DD70+DP70+EB70</f>
        <v>-8954.59</v>
      </c>
      <c r="EO70" s="32">
        <f t="shared" ref="EO70:EO115" ca="1" si="262">DE70+DQ70+EC70</f>
        <v>-13950.17</v>
      </c>
      <c r="EP70" s="32">
        <f t="shared" ref="EP70:EP115" ca="1" si="263">DF70+DR70+ED70</f>
        <v>-41972.7</v>
      </c>
      <c r="EQ70" s="32">
        <f t="shared" ref="EQ70:EQ115" ca="1" si="264">DG70+DS70+EE70</f>
        <v>-39867.42</v>
      </c>
      <c r="ER70" s="32">
        <f t="shared" ref="ER70:ER115" ca="1" si="265">DH70+DT70+EF70</f>
        <v>-43521.409999999996</v>
      </c>
    </row>
    <row r="71" spans="1:148">
      <c r="A71" t="s">
        <v>419</v>
      </c>
      <c r="B71" s="1" t="s">
        <v>129</v>
      </c>
      <c r="C71" t="str">
        <f t="shared" ca="1" si="215"/>
        <v>INT</v>
      </c>
      <c r="D71" t="str">
        <f t="shared" ca="1" si="216"/>
        <v>Interlakes Hydro Facility</v>
      </c>
      <c r="E71" s="51">
        <v>1131.5698</v>
      </c>
      <c r="F71" s="51">
        <v>994.77509999999995</v>
      </c>
      <c r="G71" s="51">
        <v>843.39149999999995</v>
      </c>
      <c r="H71" s="51">
        <v>0</v>
      </c>
      <c r="I71" s="51">
        <v>280.18430000000001</v>
      </c>
      <c r="J71" s="51">
        <v>123.0684</v>
      </c>
      <c r="K71" s="51">
        <v>1205.8128999999999</v>
      </c>
      <c r="L71" s="51">
        <v>593.38760000000002</v>
      </c>
      <c r="M71" s="51">
        <v>725.51850000000002</v>
      </c>
      <c r="N71" s="51">
        <v>917.25199999999995</v>
      </c>
      <c r="O71" s="51">
        <v>1405.5233000000001</v>
      </c>
      <c r="P71" s="51">
        <v>1249.4419</v>
      </c>
      <c r="Q71" s="32">
        <v>106922.14</v>
      </c>
      <c r="R71" s="32">
        <v>67037.509999999995</v>
      </c>
      <c r="S71" s="32">
        <v>45427.99</v>
      </c>
      <c r="T71" s="32">
        <v>0</v>
      </c>
      <c r="U71" s="32">
        <v>24378.73</v>
      </c>
      <c r="V71" s="32">
        <v>18225.509999999998</v>
      </c>
      <c r="W71" s="32">
        <v>265918.25</v>
      </c>
      <c r="X71" s="32">
        <v>83940.11</v>
      </c>
      <c r="Y71" s="32">
        <v>123784.47</v>
      </c>
      <c r="Z71" s="32">
        <v>234725.31</v>
      </c>
      <c r="AA71" s="32">
        <v>209016.99</v>
      </c>
      <c r="AB71" s="32">
        <v>113908.67</v>
      </c>
      <c r="AC71" s="2">
        <v>0.72</v>
      </c>
      <c r="AD71" s="2">
        <v>0.72</v>
      </c>
      <c r="AE71" s="2">
        <v>0.72</v>
      </c>
      <c r="AF71" s="2">
        <v>0.72</v>
      </c>
      <c r="AG71" s="2">
        <v>0.72</v>
      </c>
      <c r="AH71" s="2">
        <v>0.72</v>
      </c>
      <c r="AI71" s="2">
        <v>0.72</v>
      </c>
      <c r="AJ71" s="2">
        <v>0.72</v>
      </c>
      <c r="AK71" s="2">
        <v>0.72</v>
      </c>
      <c r="AL71" s="2">
        <v>0.72</v>
      </c>
      <c r="AM71" s="2">
        <v>0.72</v>
      </c>
      <c r="AN71" s="2">
        <v>0.72</v>
      </c>
      <c r="AO71" s="33">
        <v>769.84</v>
      </c>
      <c r="AP71" s="33">
        <v>482.67</v>
      </c>
      <c r="AQ71" s="33">
        <v>327.08</v>
      </c>
      <c r="AR71" s="33">
        <v>0</v>
      </c>
      <c r="AS71" s="33">
        <v>175.53</v>
      </c>
      <c r="AT71" s="33">
        <v>131.22</v>
      </c>
      <c r="AU71" s="33">
        <v>1914.61</v>
      </c>
      <c r="AV71" s="33">
        <v>604.37</v>
      </c>
      <c r="AW71" s="33">
        <v>891.25</v>
      </c>
      <c r="AX71" s="33">
        <v>1690.02</v>
      </c>
      <c r="AY71" s="33">
        <v>1504.92</v>
      </c>
      <c r="AZ71" s="33">
        <v>820.14</v>
      </c>
      <c r="BA71" s="31">
        <f t="shared" si="44"/>
        <v>0</v>
      </c>
      <c r="BB71" s="31">
        <f t="shared" si="45"/>
        <v>0</v>
      </c>
      <c r="BC71" s="31">
        <f t="shared" si="46"/>
        <v>0</v>
      </c>
      <c r="BD71" s="31">
        <f t="shared" si="47"/>
        <v>0</v>
      </c>
      <c r="BE71" s="31">
        <f t="shared" si="48"/>
        <v>-17.07</v>
      </c>
      <c r="BF71" s="31">
        <f t="shared" si="49"/>
        <v>-12.76</v>
      </c>
      <c r="BG71" s="31">
        <f t="shared" si="50"/>
        <v>-2074.16</v>
      </c>
      <c r="BH71" s="31">
        <f t="shared" si="51"/>
        <v>-654.73</v>
      </c>
      <c r="BI71" s="31">
        <f t="shared" si="52"/>
        <v>-965.52</v>
      </c>
      <c r="BJ71" s="31">
        <f t="shared" si="53"/>
        <v>-1455.3</v>
      </c>
      <c r="BK71" s="31">
        <f t="shared" si="54"/>
        <v>-1295.9100000000001</v>
      </c>
      <c r="BL71" s="31">
        <f t="shared" si="55"/>
        <v>-706.23</v>
      </c>
      <c r="BM71" s="6">
        <f t="shared" ca="1" si="217"/>
        <v>-3.39E-2</v>
      </c>
      <c r="BN71" s="6">
        <f t="shared" ca="1" si="217"/>
        <v>-3.39E-2</v>
      </c>
      <c r="BO71" s="6">
        <f t="shared" ca="1" si="217"/>
        <v>-3.39E-2</v>
      </c>
      <c r="BP71" s="6">
        <f t="shared" ca="1" si="217"/>
        <v>-3.39E-2</v>
      </c>
      <c r="BQ71" s="6">
        <f t="shared" ca="1" si="217"/>
        <v>-3.39E-2</v>
      </c>
      <c r="BR71" s="6">
        <f t="shared" ca="1" si="217"/>
        <v>-3.39E-2</v>
      </c>
      <c r="BS71" s="6">
        <f t="shared" ca="1" si="217"/>
        <v>-3.39E-2</v>
      </c>
      <c r="BT71" s="6">
        <f t="shared" ca="1" si="217"/>
        <v>-3.39E-2</v>
      </c>
      <c r="BU71" s="6">
        <f t="shared" ca="1" si="217"/>
        <v>-3.39E-2</v>
      </c>
      <c r="BV71" s="6">
        <f t="shared" ca="1" si="217"/>
        <v>-3.39E-2</v>
      </c>
      <c r="BW71" s="6">
        <f t="shared" ca="1" si="217"/>
        <v>-3.39E-2</v>
      </c>
      <c r="BX71" s="6">
        <f t="shared" ca="1" si="217"/>
        <v>-3.39E-2</v>
      </c>
      <c r="BY71" s="31">
        <f t="shared" ca="1" si="218"/>
        <v>-3624.66</v>
      </c>
      <c r="BZ71" s="31">
        <f t="shared" ca="1" si="219"/>
        <v>-2272.5700000000002</v>
      </c>
      <c r="CA71" s="31">
        <f t="shared" ca="1" si="220"/>
        <v>-1540.01</v>
      </c>
      <c r="CB71" s="31">
        <f t="shared" ca="1" si="221"/>
        <v>0</v>
      </c>
      <c r="CC71" s="31">
        <f t="shared" ca="1" si="222"/>
        <v>-826.44</v>
      </c>
      <c r="CD71" s="31">
        <f t="shared" ca="1" si="223"/>
        <v>-617.84</v>
      </c>
      <c r="CE71" s="31">
        <f t="shared" ca="1" si="224"/>
        <v>-9014.6299999999992</v>
      </c>
      <c r="CF71" s="31">
        <f t="shared" ca="1" si="225"/>
        <v>-2845.57</v>
      </c>
      <c r="CG71" s="31">
        <f t="shared" ca="1" si="226"/>
        <v>-4196.29</v>
      </c>
      <c r="CH71" s="31">
        <f t="shared" ca="1" si="227"/>
        <v>-7957.19</v>
      </c>
      <c r="CI71" s="31">
        <f t="shared" ca="1" si="228"/>
        <v>-7085.68</v>
      </c>
      <c r="CJ71" s="31">
        <f t="shared" ca="1" si="229"/>
        <v>-3861.5</v>
      </c>
      <c r="CK71" s="32">
        <f t="shared" ca="1" si="56"/>
        <v>320.77</v>
      </c>
      <c r="CL71" s="32">
        <f t="shared" ca="1" si="57"/>
        <v>201.11</v>
      </c>
      <c r="CM71" s="32">
        <f t="shared" ca="1" si="58"/>
        <v>136.28</v>
      </c>
      <c r="CN71" s="32">
        <f t="shared" ca="1" si="59"/>
        <v>0</v>
      </c>
      <c r="CO71" s="32">
        <f t="shared" ca="1" si="60"/>
        <v>73.14</v>
      </c>
      <c r="CP71" s="32">
        <f t="shared" ca="1" si="61"/>
        <v>54.68</v>
      </c>
      <c r="CQ71" s="32">
        <f t="shared" ca="1" si="62"/>
        <v>797.75</v>
      </c>
      <c r="CR71" s="32">
        <f t="shared" ca="1" si="63"/>
        <v>251.82</v>
      </c>
      <c r="CS71" s="32">
        <f t="shared" ca="1" si="64"/>
        <v>371.35</v>
      </c>
      <c r="CT71" s="32">
        <f t="shared" ca="1" si="65"/>
        <v>704.18</v>
      </c>
      <c r="CU71" s="32">
        <f t="shared" ca="1" si="66"/>
        <v>627.04999999999995</v>
      </c>
      <c r="CV71" s="32">
        <f t="shared" ca="1" si="67"/>
        <v>341.73</v>
      </c>
      <c r="CW71" s="31">
        <f t="shared" ca="1" si="190"/>
        <v>-4073.73</v>
      </c>
      <c r="CX71" s="31">
        <f t="shared" ca="1" si="191"/>
        <v>-2554.13</v>
      </c>
      <c r="CY71" s="31">
        <f t="shared" ca="1" si="192"/>
        <v>-1730.81</v>
      </c>
      <c r="CZ71" s="31">
        <f t="shared" ca="1" si="193"/>
        <v>0</v>
      </c>
      <c r="DA71" s="31">
        <f t="shared" ca="1" si="194"/>
        <v>-911.76</v>
      </c>
      <c r="DB71" s="31">
        <f t="shared" ca="1" si="195"/>
        <v>-681.62000000000012</v>
      </c>
      <c r="DC71" s="31">
        <f t="shared" ca="1" si="196"/>
        <v>-8057.33</v>
      </c>
      <c r="DD71" s="31">
        <f t="shared" ca="1" si="197"/>
        <v>-2543.39</v>
      </c>
      <c r="DE71" s="31">
        <f t="shared" ca="1" si="198"/>
        <v>-3750.6700000000005</v>
      </c>
      <c r="DF71" s="31">
        <f t="shared" ca="1" si="199"/>
        <v>-7487.7299999999987</v>
      </c>
      <c r="DG71" s="31">
        <f t="shared" ca="1" si="200"/>
        <v>-6667.64</v>
      </c>
      <c r="DH71" s="31">
        <f t="shared" ca="1" si="201"/>
        <v>-3633.68</v>
      </c>
      <c r="DI71" s="32">
        <f t="shared" ca="1" si="230"/>
        <v>-203.69</v>
      </c>
      <c r="DJ71" s="32">
        <f t="shared" ca="1" si="231"/>
        <v>-127.71</v>
      </c>
      <c r="DK71" s="32">
        <f t="shared" ca="1" si="232"/>
        <v>-86.54</v>
      </c>
      <c r="DL71" s="32">
        <f t="shared" ca="1" si="233"/>
        <v>0</v>
      </c>
      <c r="DM71" s="32">
        <f t="shared" ca="1" si="234"/>
        <v>-45.59</v>
      </c>
      <c r="DN71" s="32">
        <f t="shared" ca="1" si="235"/>
        <v>-34.08</v>
      </c>
      <c r="DO71" s="32">
        <f t="shared" ca="1" si="236"/>
        <v>-402.87</v>
      </c>
      <c r="DP71" s="32">
        <f t="shared" ca="1" si="237"/>
        <v>-127.17</v>
      </c>
      <c r="DQ71" s="32">
        <f t="shared" ca="1" si="238"/>
        <v>-187.53</v>
      </c>
      <c r="DR71" s="32">
        <f t="shared" ca="1" si="239"/>
        <v>-374.39</v>
      </c>
      <c r="DS71" s="32">
        <f t="shared" ca="1" si="240"/>
        <v>-333.38</v>
      </c>
      <c r="DT71" s="32">
        <f t="shared" ca="1" si="241"/>
        <v>-181.68</v>
      </c>
      <c r="DU71" s="31">
        <f t="shared" ca="1" si="242"/>
        <v>-1989.68</v>
      </c>
      <c r="DV71" s="31">
        <f t="shared" ca="1" si="243"/>
        <v>-1236.0899999999999</v>
      </c>
      <c r="DW71" s="31">
        <f t="shared" ca="1" si="244"/>
        <v>-830.67</v>
      </c>
      <c r="DX71" s="31">
        <f t="shared" ca="1" si="245"/>
        <v>0</v>
      </c>
      <c r="DY71" s="31">
        <f t="shared" ca="1" si="246"/>
        <v>-429.01</v>
      </c>
      <c r="DZ71" s="31">
        <f t="shared" ca="1" si="247"/>
        <v>-317.25</v>
      </c>
      <c r="EA71" s="31">
        <f t="shared" ca="1" si="248"/>
        <v>-3710.46</v>
      </c>
      <c r="EB71" s="31">
        <f t="shared" ca="1" si="249"/>
        <v>-1158.29</v>
      </c>
      <c r="EC71" s="31">
        <f t="shared" ca="1" si="250"/>
        <v>-1688.98</v>
      </c>
      <c r="ED71" s="31">
        <f t="shared" ca="1" si="251"/>
        <v>-3334.91</v>
      </c>
      <c r="EE71" s="31">
        <f t="shared" ca="1" si="252"/>
        <v>-2935.68</v>
      </c>
      <c r="EF71" s="31">
        <f t="shared" ca="1" si="253"/>
        <v>-1581.95</v>
      </c>
      <c r="EG71" s="32">
        <f t="shared" ca="1" si="254"/>
        <v>-6267.1</v>
      </c>
      <c r="EH71" s="32">
        <f t="shared" ca="1" si="255"/>
        <v>-3917.9300000000003</v>
      </c>
      <c r="EI71" s="32">
        <f t="shared" ca="1" si="256"/>
        <v>-2648.02</v>
      </c>
      <c r="EJ71" s="32">
        <f t="shared" ca="1" si="257"/>
        <v>0</v>
      </c>
      <c r="EK71" s="32">
        <f t="shared" ca="1" si="258"/>
        <v>-1386.3600000000001</v>
      </c>
      <c r="EL71" s="32">
        <f t="shared" ca="1" si="259"/>
        <v>-1032.9500000000003</v>
      </c>
      <c r="EM71" s="32">
        <f t="shared" ca="1" si="260"/>
        <v>-12170.66</v>
      </c>
      <c r="EN71" s="32">
        <f t="shared" ca="1" si="261"/>
        <v>-3828.85</v>
      </c>
      <c r="EO71" s="32">
        <f t="shared" ca="1" si="262"/>
        <v>-5627.18</v>
      </c>
      <c r="EP71" s="32">
        <f t="shared" ca="1" si="263"/>
        <v>-11197.029999999999</v>
      </c>
      <c r="EQ71" s="32">
        <f t="shared" ca="1" si="264"/>
        <v>-9936.7000000000007</v>
      </c>
      <c r="ER71" s="32">
        <f t="shared" ca="1" si="265"/>
        <v>-5397.3099999999995</v>
      </c>
    </row>
    <row r="72" spans="1:148">
      <c r="A72" t="s">
        <v>428</v>
      </c>
      <c r="B72" s="1" t="s">
        <v>81</v>
      </c>
      <c r="C72" t="str">
        <f t="shared" ca="1" si="215"/>
        <v>IOR1</v>
      </c>
      <c r="D72" t="str">
        <f t="shared" ca="1" si="216"/>
        <v>Cold Lake Industrial System</v>
      </c>
      <c r="E72" s="51">
        <v>33676.3557</v>
      </c>
      <c r="F72" s="51">
        <v>34432.948499999999</v>
      </c>
      <c r="G72" s="51">
        <v>35777.8462</v>
      </c>
      <c r="H72" s="51">
        <v>29941.0756</v>
      </c>
      <c r="I72" s="51">
        <v>23897.155699999999</v>
      </c>
      <c r="J72" s="51">
        <v>28744.365399999999</v>
      </c>
      <c r="K72" s="51">
        <v>26423.552899999999</v>
      </c>
      <c r="L72" s="51">
        <v>28952.511600000002</v>
      </c>
      <c r="M72" s="51">
        <v>27670.806</v>
      </c>
      <c r="N72" s="51">
        <v>33217.660499999998</v>
      </c>
      <c r="O72" s="51">
        <v>39634.1342</v>
      </c>
      <c r="P72" s="51">
        <v>40808.537499999999</v>
      </c>
      <c r="Q72" s="32">
        <v>2413167.79</v>
      </c>
      <c r="R72" s="32">
        <v>1872825.17</v>
      </c>
      <c r="S72" s="32">
        <v>1591736.95</v>
      </c>
      <c r="T72" s="32">
        <v>1268150.04</v>
      </c>
      <c r="U72" s="32">
        <v>1182939.76</v>
      </c>
      <c r="V72" s="32">
        <v>1470086.31</v>
      </c>
      <c r="W72" s="32">
        <v>3250144.95</v>
      </c>
      <c r="X72" s="32">
        <v>2034993.06</v>
      </c>
      <c r="Y72" s="32">
        <v>1935693.87</v>
      </c>
      <c r="Z72" s="32">
        <v>4587847.13</v>
      </c>
      <c r="AA72" s="32">
        <v>4260506.38</v>
      </c>
      <c r="AB72" s="32">
        <v>3013813.82</v>
      </c>
      <c r="AC72" s="2">
        <v>4.76</v>
      </c>
      <c r="AD72" s="2">
        <v>4.76</v>
      </c>
      <c r="AE72" s="2">
        <v>4.76</v>
      </c>
      <c r="AF72" s="2">
        <v>4.76</v>
      </c>
      <c r="AG72" s="2">
        <v>4.76</v>
      </c>
      <c r="AH72" s="2">
        <v>4.76</v>
      </c>
      <c r="AI72" s="2">
        <v>4.76</v>
      </c>
      <c r="AJ72" s="2">
        <v>4.76</v>
      </c>
      <c r="AK72" s="2">
        <v>4.76</v>
      </c>
      <c r="AL72" s="2">
        <v>4.76</v>
      </c>
      <c r="AM72" s="2">
        <v>4.76</v>
      </c>
      <c r="AN72" s="2">
        <v>4.76</v>
      </c>
      <c r="AO72" s="33">
        <v>114866.79</v>
      </c>
      <c r="AP72" s="33">
        <v>89146.48</v>
      </c>
      <c r="AQ72" s="33">
        <v>75766.679999999993</v>
      </c>
      <c r="AR72" s="33">
        <v>60363.94</v>
      </c>
      <c r="AS72" s="33">
        <v>56307.93</v>
      </c>
      <c r="AT72" s="33">
        <v>69976.11</v>
      </c>
      <c r="AU72" s="33">
        <v>154706.9</v>
      </c>
      <c r="AV72" s="33">
        <v>96865.67</v>
      </c>
      <c r="AW72" s="33">
        <v>92139.03</v>
      </c>
      <c r="AX72" s="33">
        <v>218381.52</v>
      </c>
      <c r="AY72" s="33">
        <v>202800.1</v>
      </c>
      <c r="AZ72" s="33">
        <v>143457.54</v>
      </c>
      <c r="BA72" s="31">
        <f t="shared" ref="BA72:BA115" si="266">ROUND(Q72*BA$3,2)</f>
        <v>0</v>
      </c>
      <c r="BB72" s="31">
        <f t="shared" ref="BB72:BB115" si="267">ROUND(R72*BB$3,2)</f>
        <v>0</v>
      </c>
      <c r="BC72" s="31">
        <f t="shared" ref="BC72:BC115" si="268">ROUND(S72*BC$3,2)</f>
        <v>0</v>
      </c>
      <c r="BD72" s="31">
        <f t="shared" ref="BD72:BD115" si="269">ROUND(T72*BD$3,2)</f>
        <v>-887.71</v>
      </c>
      <c r="BE72" s="31">
        <f t="shared" ref="BE72:BE115" si="270">ROUND(U72*BE$3,2)</f>
        <v>-828.06</v>
      </c>
      <c r="BF72" s="31">
        <f t="shared" ref="BF72:BF115" si="271">ROUND(V72*BF$3,2)</f>
        <v>-1029.06</v>
      </c>
      <c r="BG72" s="31">
        <f t="shared" ref="BG72:BG115" si="272">ROUND(W72*BG$3,2)</f>
        <v>-25351.13</v>
      </c>
      <c r="BH72" s="31">
        <f t="shared" ref="BH72:BH115" si="273">ROUND(X72*BH$3,2)</f>
        <v>-15872.95</v>
      </c>
      <c r="BI72" s="31">
        <f t="shared" ref="BI72:BI115" si="274">ROUND(Y72*BI$3,2)</f>
        <v>-15098.41</v>
      </c>
      <c r="BJ72" s="31">
        <f t="shared" ref="BJ72:BJ115" si="275">ROUND(Z72*BJ$3,2)</f>
        <v>-28444.65</v>
      </c>
      <c r="BK72" s="31">
        <f t="shared" ref="BK72:BK115" si="276">ROUND(AA72*BK$3,2)</f>
        <v>-26415.14</v>
      </c>
      <c r="BL72" s="31">
        <f t="shared" ref="BL72:BL115" si="277">ROUND(AB72*BL$3,2)</f>
        <v>-18685.650000000001</v>
      </c>
      <c r="BM72" s="6">
        <f t="shared" ca="1" si="217"/>
        <v>6.4100000000000004E-2</v>
      </c>
      <c r="BN72" s="6">
        <f t="shared" ca="1" si="217"/>
        <v>6.4100000000000004E-2</v>
      </c>
      <c r="BO72" s="6">
        <f t="shared" ca="1" si="217"/>
        <v>6.4100000000000004E-2</v>
      </c>
      <c r="BP72" s="6">
        <f t="shared" ca="1" si="217"/>
        <v>6.4100000000000004E-2</v>
      </c>
      <c r="BQ72" s="6">
        <f t="shared" ca="1" si="217"/>
        <v>6.4100000000000004E-2</v>
      </c>
      <c r="BR72" s="6">
        <f t="shared" ca="1" si="217"/>
        <v>6.4100000000000004E-2</v>
      </c>
      <c r="BS72" s="6">
        <f t="shared" ca="1" si="217"/>
        <v>6.4100000000000004E-2</v>
      </c>
      <c r="BT72" s="6">
        <f t="shared" ca="1" si="217"/>
        <v>6.4100000000000004E-2</v>
      </c>
      <c r="BU72" s="6">
        <f t="shared" ca="1" si="217"/>
        <v>6.4100000000000004E-2</v>
      </c>
      <c r="BV72" s="6">
        <f t="shared" ca="1" si="217"/>
        <v>6.4100000000000004E-2</v>
      </c>
      <c r="BW72" s="6">
        <f t="shared" ca="1" si="217"/>
        <v>6.4100000000000004E-2</v>
      </c>
      <c r="BX72" s="6">
        <f t="shared" ca="1" si="217"/>
        <v>6.4100000000000004E-2</v>
      </c>
      <c r="BY72" s="31">
        <f t="shared" ca="1" si="218"/>
        <v>154684.06</v>
      </c>
      <c r="BZ72" s="31">
        <f t="shared" ca="1" si="219"/>
        <v>120048.09</v>
      </c>
      <c r="CA72" s="31">
        <f t="shared" ca="1" si="220"/>
        <v>102030.34</v>
      </c>
      <c r="CB72" s="31">
        <f t="shared" ca="1" si="221"/>
        <v>81288.42</v>
      </c>
      <c r="CC72" s="31">
        <f t="shared" ca="1" si="222"/>
        <v>75826.44</v>
      </c>
      <c r="CD72" s="31">
        <f t="shared" ca="1" si="223"/>
        <v>94232.53</v>
      </c>
      <c r="CE72" s="31">
        <f t="shared" ca="1" si="224"/>
        <v>208334.29</v>
      </c>
      <c r="CF72" s="31">
        <f t="shared" ca="1" si="225"/>
        <v>130443.06</v>
      </c>
      <c r="CG72" s="31">
        <f t="shared" ca="1" si="226"/>
        <v>124077.98</v>
      </c>
      <c r="CH72" s="31">
        <f t="shared" ca="1" si="227"/>
        <v>294081</v>
      </c>
      <c r="CI72" s="31">
        <f t="shared" ca="1" si="228"/>
        <v>273098.46000000002</v>
      </c>
      <c r="CJ72" s="31">
        <f t="shared" ca="1" si="229"/>
        <v>193185.47</v>
      </c>
      <c r="CK72" s="32">
        <f t="shared" ref="CK72:CK103" ca="1" si="278">ROUND(Q72*$CV$3,2)</f>
        <v>7239.5</v>
      </c>
      <c r="CL72" s="32">
        <f t="shared" ref="CL72:CL103" ca="1" si="279">ROUND(R72*$CV$3,2)</f>
        <v>5618.48</v>
      </c>
      <c r="CM72" s="32">
        <f t="shared" ref="CM72:CM103" ca="1" si="280">ROUND(S72*$CV$3,2)</f>
        <v>4775.21</v>
      </c>
      <c r="CN72" s="32">
        <f t="shared" ref="CN72:CN103" ca="1" si="281">ROUND(T72*$CV$3,2)</f>
        <v>3804.45</v>
      </c>
      <c r="CO72" s="32">
        <f t="shared" ref="CO72:CO103" ca="1" si="282">ROUND(U72*$CV$3,2)</f>
        <v>3548.82</v>
      </c>
      <c r="CP72" s="32">
        <f t="shared" ref="CP72:CP103" ca="1" si="283">ROUND(V72*$CV$3,2)</f>
        <v>4410.26</v>
      </c>
      <c r="CQ72" s="32">
        <f t="shared" ref="CQ72:CQ103" ca="1" si="284">ROUND(W72*$CV$3,2)</f>
        <v>9750.43</v>
      </c>
      <c r="CR72" s="32">
        <f t="shared" ref="CR72:CR103" ca="1" si="285">ROUND(X72*$CV$3,2)</f>
        <v>6104.98</v>
      </c>
      <c r="CS72" s="32">
        <f t="shared" ref="CS72:CS103" ca="1" si="286">ROUND(Y72*$CV$3,2)</f>
        <v>5807.08</v>
      </c>
      <c r="CT72" s="32">
        <f t="shared" ref="CT72:CT103" ca="1" si="287">ROUND(Z72*$CV$3,2)</f>
        <v>13763.54</v>
      </c>
      <c r="CU72" s="32">
        <f t="shared" ref="CU72:CU103" ca="1" si="288">ROUND(AA72*$CV$3,2)</f>
        <v>12781.52</v>
      </c>
      <c r="CV72" s="32">
        <f t="shared" ref="CV72:CV103" ca="1" si="289">ROUND(AB72*$CV$3,2)</f>
        <v>9041.44</v>
      </c>
      <c r="CW72" s="31">
        <f t="shared" ref="CW72:CW115" ca="1" si="290">BY72+CK72-AO72-BA72</f>
        <v>47056.770000000004</v>
      </c>
      <c r="CX72" s="31">
        <f t="shared" ref="CX72:CX115" ca="1" si="291">BZ72+CL72-AP72-BB72</f>
        <v>36520.089999999997</v>
      </c>
      <c r="CY72" s="31">
        <f t="shared" ref="CY72:CY115" ca="1" si="292">CA72+CM72-AQ72-BC72</f>
        <v>31038.87000000001</v>
      </c>
      <c r="CZ72" s="31">
        <f t="shared" ref="CZ72:CZ115" ca="1" si="293">CB72+CN72-AR72-BD72</f>
        <v>25616.639999999992</v>
      </c>
      <c r="DA72" s="31">
        <f t="shared" ref="DA72:DA115" ca="1" si="294">CC72+CO72-AS72-BE72</f>
        <v>23895.39000000001</v>
      </c>
      <c r="DB72" s="31">
        <f t="shared" ref="DB72:DB115" ca="1" si="295">CD72+CP72-AT72-BF72</f>
        <v>29695.739999999994</v>
      </c>
      <c r="DC72" s="31">
        <f t="shared" ref="DC72:DC115" ca="1" si="296">CE72+CQ72-AU72-BG72</f>
        <v>88728.950000000012</v>
      </c>
      <c r="DD72" s="31">
        <f t="shared" ref="DD72:DD115" ca="1" si="297">CF72+CR72-AV72-BH72</f>
        <v>55555.320000000007</v>
      </c>
      <c r="DE72" s="31">
        <f t="shared" ref="DE72:DE115" ca="1" si="298">CG72+CS72-AW72-BI72</f>
        <v>52844.44</v>
      </c>
      <c r="DF72" s="31">
        <f t="shared" ref="DF72:DF115" ca="1" si="299">CH72+CT72-AX72-BJ72</f>
        <v>117907.66999999998</v>
      </c>
      <c r="DG72" s="31">
        <f t="shared" ref="DG72:DG115" ca="1" si="300">CI72+CU72-AY72-BK72</f>
        <v>109495.02000000003</v>
      </c>
      <c r="DH72" s="31">
        <f t="shared" ref="DH72:DH115" ca="1" si="301">CJ72+CV72-AZ72-BL72</f>
        <v>77455.01999999999</v>
      </c>
      <c r="DI72" s="32">
        <f t="shared" ca="1" si="230"/>
        <v>2352.84</v>
      </c>
      <c r="DJ72" s="32">
        <f t="shared" ca="1" si="231"/>
        <v>1826</v>
      </c>
      <c r="DK72" s="32">
        <f t="shared" ca="1" si="232"/>
        <v>1551.94</v>
      </c>
      <c r="DL72" s="32">
        <f t="shared" ca="1" si="233"/>
        <v>1280.83</v>
      </c>
      <c r="DM72" s="32">
        <f t="shared" ca="1" si="234"/>
        <v>1194.77</v>
      </c>
      <c r="DN72" s="32">
        <f t="shared" ca="1" si="235"/>
        <v>1484.79</v>
      </c>
      <c r="DO72" s="32">
        <f t="shared" ca="1" si="236"/>
        <v>4436.45</v>
      </c>
      <c r="DP72" s="32">
        <f t="shared" ca="1" si="237"/>
        <v>2777.77</v>
      </c>
      <c r="DQ72" s="32">
        <f t="shared" ca="1" si="238"/>
        <v>2642.22</v>
      </c>
      <c r="DR72" s="32">
        <f t="shared" ca="1" si="239"/>
        <v>5895.38</v>
      </c>
      <c r="DS72" s="32">
        <f t="shared" ca="1" si="240"/>
        <v>5474.75</v>
      </c>
      <c r="DT72" s="32">
        <f t="shared" ca="1" si="241"/>
        <v>3872.75</v>
      </c>
      <c r="DU72" s="31">
        <f t="shared" ca="1" si="242"/>
        <v>22983.37</v>
      </c>
      <c r="DV72" s="31">
        <f t="shared" ca="1" si="243"/>
        <v>17674.23</v>
      </c>
      <c r="DW72" s="31">
        <f t="shared" ca="1" si="244"/>
        <v>14896.54</v>
      </c>
      <c r="DX72" s="31">
        <f t="shared" ca="1" si="245"/>
        <v>12174.58</v>
      </c>
      <c r="DY72" s="31">
        <f t="shared" ca="1" si="246"/>
        <v>11243.6</v>
      </c>
      <c r="DZ72" s="31">
        <f t="shared" ca="1" si="247"/>
        <v>13821.54</v>
      </c>
      <c r="EA72" s="31">
        <f t="shared" ca="1" si="248"/>
        <v>40860.31</v>
      </c>
      <c r="EB72" s="31">
        <f t="shared" ca="1" si="249"/>
        <v>25300.51</v>
      </c>
      <c r="EC72" s="31">
        <f t="shared" ca="1" si="250"/>
        <v>23796.66</v>
      </c>
      <c r="ED72" s="31">
        <f t="shared" ca="1" si="251"/>
        <v>52514.16</v>
      </c>
      <c r="EE72" s="31">
        <f t="shared" ca="1" si="252"/>
        <v>48209.33</v>
      </c>
      <c r="EF72" s="31">
        <f t="shared" ca="1" si="253"/>
        <v>33720.54</v>
      </c>
      <c r="EG72" s="32">
        <f t="shared" ca="1" si="254"/>
        <v>72392.98</v>
      </c>
      <c r="EH72" s="32">
        <f t="shared" ca="1" si="255"/>
        <v>56020.319999999992</v>
      </c>
      <c r="EI72" s="32">
        <f t="shared" ca="1" si="256"/>
        <v>47487.350000000006</v>
      </c>
      <c r="EJ72" s="32">
        <f t="shared" ca="1" si="257"/>
        <v>39072.049999999996</v>
      </c>
      <c r="EK72" s="32">
        <f t="shared" ca="1" si="258"/>
        <v>36333.760000000009</v>
      </c>
      <c r="EL72" s="32">
        <f t="shared" ca="1" si="259"/>
        <v>45002.069999999992</v>
      </c>
      <c r="EM72" s="32">
        <f t="shared" ca="1" si="260"/>
        <v>134025.71000000002</v>
      </c>
      <c r="EN72" s="32">
        <f t="shared" ca="1" si="261"/>
        <v>83633.600000000006</v>
      </c>
      <c r="EO72" s="32">
        <f t="shared" ca="1" si="262"/>
        <v>79283.320000000007</v>
      </c>
      <c r="EP72" s="32">
        <f t="shared" ca="1" si="263"/>
        <v>176317.21</v>
      </c>
      <c r="EQ72" s="32">
        <f t="shared" ca="1" si="264"/>
        <v>163179.10000000003</v>
      </c>
      <c r="ER72" s="32">
        <f t="shared" ca="1" si="265"/>
        <v>115048.31</v>
      </c>
    </row>
    <row r="73" spans="1:148">
      <c r="A73" t="s">
        <v>419</v>
      </c>
      <c r="B73" s="1" t="s">
        <v>130</v>
      </c>
      <c r="C73" t="str">
        <f t="shared" ref="C73:C104" ca="1" si="302">VLOOKUP($B73,LocationLookup,2,FALSE)</f>
        <v>KAN</v>
      </c>
      <c r="D73" t="str">
        <f t="shared" ref="D73:D104" ca="1" si="303">VLOOKUP($C73,LossFactorLookup,2,FALSE)</f>
        <v>Kananaskis Hydro Facility</v>
      </c>
      <c r="E73" s="51">
        <v>7157.1171999999997</v>
      </c>
      <c r="F73" s="51">
        <v>5604.8029999999999</v>
      </c>
      <c r="G73" s="51">
        <v>6600.2498999999998</v>
      </c>
      <c r="H73" s="51">
        <v>5568.0102999999999</v>
      </c>
      <c r="I73" s="51">
        <v>10767.334699999999</v>
      </c>
      <c r="J73" s="51">
        <v>13709.135899999999</v>
      </c>
      <c r="K73" s="51">
        <v>12689.8184</v>
      </c>
      <c r="L73" s="51">
        <v>8351.3194999999996</v>
      </c>
      <c r="M73" s="51">
        <v>7050.5387000000001</v>
      </c>
      <c r="N73" s="51">
        <v>6489.3541999999998</v>
      </c>
      <c r="O73" s="51">
        <v>5949.4399000000003</v>
      </c>
      <c r="P73" s="51">
        <v>6264.732</v>
      </c>
      <c r="Q73" s="32">
        <v>541969.81999999995</v>
      </c>
      <c r="R73" s="32">
        <v>316167.58</v>
      </c>
      <c r="S73" s="32">
        <v>300236.71999999997</v>
      </c>
      <c r="T73" s="32">
        <v>212549.11</v>
      </c>
      <c r="U73" s="32">
        <v>649513.26</v>
      </c>
      <c r="V73" s="32">
        <v>847982.24</v>
      </c>
      <c r="W73" s="32">
        <v>1607145.69</v>
      </c>
      <c r="X73" s="32">
        <v>641977.39</v>
      </c>
      <c r="Y73" s="32">
        <v>631134.07999999996</v>
      </c>
      <c r="Z73" s="32">
        <v>1237391.98</v>
      </c>
      <c r="AA73" s="32">
        <v>671312.25</v>
      </c>
      <c r="AB73" s="32">
        <v>477488.54</v>
      </c>
      <c r="AC73" s="2">
        <v>-0.09</v>
      </c>
      <c r="AD73" s="2">
        <v>-0.09</v>
      </c>
      <c r="AE73" s="2">
        <v>-0.09</v>
      </c>
      <c r="AF73" s="2">
        <v>-0.09</v>
      </c>
      <c r="AG73" s="2">
        <v>-0.09</v>
      </c>
      <c r="AH73" s="2">
        <v>-0.09</v>
      </c>
      <c r="AI73" s="2">
        <v>-0.09</v>
      </c>
      <c r="AJ73" s="2">
        <v>-0.09</v>
      </c>
      <c r="AK73" s="2">
        <v>-0.09</v>
      </c>
      <c r="AL73" s="2">
        <v>-0.09</v>
      </c>
      <c r="AM73" s="2">
        <v>-0.09</v>
      </c>
      <c r="AN73" s="2">
        <v>-0.09</v>
      </c>
      <c r="AO73" s="33">
        <v>-487.77</v>
      </c>
      <c r="AP73" s="33">
        <v>-284.55</v>
      </c>
      <c r="AQ73" s="33">
        <v>-270.20999999999998</v>
      </c>
      <c r="AR73" s="33">
        <v>-191.29</v>
      </c>
      <c r="AS73" s="33">
        <v>-584.55999999999995</v>
      </c>
      <c r="AT73" s="33">
        <v>-763.18</v>
      </c>
      <c r="AU73" s="33">
        <v>-1446.43</v>
      </c>
      <c r="AV73" s="33">
        <v>-577.78</v>
      </c>
      <c r="AW73" s="33">
        <v>-568.02</v>
      </c>
      <c r="AX73" s="33">
        <v>-1113.6500000000001</v>
      </c>
      <c r="AY73" s="33">
        <v>-604.17999999999995</v>
      </c>
      <c r="AZ73" s="33">
        <v>-429.74</v>
      </c>
      <c r="BA73" s="31">
        <f t="shared" si="266"/>
        <v>0</v>
      </c>
      <c r="BB73" s="31">
        <f t="shared" si="267"/>
        <v>0</v>
      </c>
      <c r="BC73" s="31">
        <f t="shared" si="268"/>
        <v>0</v>
      </c>
      <c r="BD73" s="31">
        <f t="shared" si="269"/>
        <v>-148.78</v>
      </c>
      <c r="BE73" s="31">
        <f t="shared" si="270"/>
        <v>-454.66</v>
      </c>
      <c r="BF73" s="31">
        <f t="shared" si="271"/>
        <v>-593.59</v>
      </c>
      <c r="BG73" s="31">
        <f t="shared" si="272"/>
        <v>-12535.74</v>
      </c>
      <c r="BH73" s="31">
        <f t="shared" si="273"/>
        <v>-5007.42</v>
      </c>
      <c r="BI73" s="31">
        <f t="shared" si="274"/>
        <v>-4922.8500000000004</v>
      </c>
      <c r="BJ73" s="31">
        <f t="shared" si="275"/>
        <v>-7671.83</v>
      </c>
      <c r="BK73" s="31">
        <f t="shared" si="276"/>
        <v>-4162.1400000000003</v>
      </c>
      <c r="BL73" s="31">
        <f t="shared" si="277"/>
        <v>-2960.43</v>
      </c>
      <c r="BM73" s="6">
        <f t="shared" ca="1" si="217"/>
        <v>-4.9700000000000001E-2</v>
      </c>
      <c r="BN73" s="6">
        <f t="shared" ca="1" si="217"/>
        <v>-4.9700000000000001E-2</v>
      </c>
      <c r="BO73" s="6">
        <f t="shared" ca="1" si="217"/>
        <v>-4.9700000000000001E-2</v>
      </c>
      <c r="BP73" s="6">
        <f t="shared" ca="1" si="217"/>
        <v>-4.9700000000000001E-2</v>
      </c>
      <c r="BQ73" s="6">
        <f t="shared" ca="1" si="217"/>
        <v>-4.9700000000000001E-2</v>
      </c>
      <c r="BR73" s="6">
        <f t="shared" ca="1" si="217"/>
        <v>-4.9700000000000001E-2</v>
      </c>
      <c r="BS73" s="6">
        <f t="shared" ca="1" si="217"/>
        <v>-4.9700000000000001E-2</v>
      </c>
      <c r="BT73" s="6">
        <f t="shared" ca="1" si="217"/>
        <v>-4.9700000000000001E-2</v>
      </c>
      <c r="BU73" s="6">
        <f t="shared" ca="1" si="217"/>
        <v>-4.9700000000000001E-2</v>
      </c>
      <c r="BV73" s="6">
        <f t="shared" ca="1" si="217"/>
        <v>-4.9700000000000001E-2</v>
      </c>
      <c r="BW73" s="6">
        <f t="shared" ca="1" si="217"/>
        <v>-4.9700000000000001E-2</v>
      </c>
      <c r="BX73" s="6">
        <f t="shared" ca="1" si="217"/>
        <v>-4.9700000000000001E-2</v>
      </c>
      <c r="BY73" s="31">
        <f t="shared" ca="1" si="218"/>
        <v>-26935.9</v>
      </c>
      <c r="BZ73" s="31">
        <f t="shared" ca="1" si="219"/>
        <v>-15713.53</v>
      </c>
      <c r="CA73" s="31">
        <f t="shared" ca="1" si="220"/>
        <v>-14921.76</v>
      </c>
      <c r="CB73" s="31">
        <f t="shared" ca="1" si="221"/>
        <v>-10563.69</v>
      </c>
      <c r="CC73" s="31">
        <f t="shared" ca="1" si="222"/>
        <v>-32280.81</v>
      </c>
      <c r="CD73" s="31">
        <f t="shared" ca="1" si="223"/>
        <v>-42144.72</v>
      </c>
      <c r="CE73" s="31">
        <f t="shared" ca="1" si="224"/>
        <v>-79875.14</v>
      </c>
      <c r="CF73" s="31">
        <f t="shared" ca="1" si="225"/>
        <v>-31906.28</v>
      </c>
      <c r="CG73" s="31">
        <f t="shared" ca="1" si="226"/>
        <v>-31367.360000000001</v>
      </c>
      <c r="CH73" s="31">
        <f t="shared" ca="1" si="227"/>
        <v>-61498.38</v>
      </c>
      <c r="CI73" s="31">
        <f t="shared" ca="1" si="228"/>
        <v>-33364.22</v>
      </c>
      <c r="CJ73" s="31">
        <f t="shared" ca="1" si="229"/>
        <v>-23731.18</v>
      </c>
      <c r="CK73" s="32">
        <f t="shared" ca="1" si="278"/>
        <v>1625.91</v>
      </c>
      <c r="CL73" s="32">
        <f t="shared" ca="1" si="279"/>
        <v>948.5</v>
      </c>
      <c r="CM73" s="32">
        <f t="shared" ca="1" si="280"/>
        <v>900.71</v>
      </c>
      <c r="CN73" s="32">
        <f t="shared" ca="1" si="281"/>
        <v>637.65</v>
      </c>
      <c r="CO73" s="32">
        <f t="shared" ca="1" si="282"/>
        <v>1948.54</v>
      </c>
      <c r="CP73" s="32">
        <f t="shared" ca="1" si="283"/>
        <v>2543.9499999999998</v>
      </c>
      <c r="CQ73" s="32">
        <f t="shared" ca="1" si="284"/>
        <v>4821.4399999999996</v>
      </c>
      <c r="CR73" s="32">
        <f t="shared" ca="1" si="285"/>
        <v>1925.93</v>
      </c>
      <c r="CS73" s="32">
        <f t="shared" ca="1" si="286"/>
        <v>1893.4</v>
      </c>
      <c r="CT73" s="32">
        <f t="shared" ca="1" si="287"/>
        <v>3712.18</v>
      </c>
      <c r="CU73" s="32">
        <f t="shared" ca="1" si="288"/>
        <v>2013.94</v>
      </c>
      <c r="CV73" s="32">
        <f t="shared" ca="1" si="289"/>
        <v>1432.47</v>
      </c>
      <c r="CW73" s="31">
        <f t="shared" ca="1" si="290"/>
        <v>-24822.22</v>
      </c>
      <c r="CX73" s="31">
        <f t="shared" ca="1" si="291"/>
        <v>-14480.480000000001</v>
      </c>
      <c r="CY73" s="31">
        <f t="shared" ca="1" si="292"/>
        <v>-13750.84</v>
      </c>
      <c r="CZ73" s="31">
        <f t="shared" ca="1" si="293"/>
        <v>-9585.9699999999993</v>
      </c>
      <c r="DA73" s="31">
        <f t="shared" ca="1" si="294"/>
        <v>-29293.05</v>
      </c>
      <c r="DB73" s="31">
        <f t="shared" ca="1" si="295"/>
        <v>-38244.000000000007</v>
      </c>
      <c r="DC73" s="31">
        <f t="shared" ca="1" si="296"/>
        <v>-61071.530000000006</v>
      </c>
      <c r="DD73" s="31">
        <f t="shared" ca="1" si="297"/>
        <v>-24395.15</v>
      </c>
      <c r="DE73" s="31">
        <f t="shared" ca="1" si="298"/>
        <v>-23983.089999999997</v>
      </c>
      <c r="DF73" s="31">
        <f t="shared" ca="1" si="299"/>
        <v>-49000.719999999994</v>
      </c>
      <c r="DG73" s="31">
        <f t="shared" ca="1" si="300"/>
        <v>-26583.960000000003</v>
      </c>
      <c r="DH73" s="31">
        <f t="shared" ca="1" si="301"/>
        <v>-18908.539999999997</v>
      </c>
      <c r="DI73" s="32">
        <f t="shared" ca="1" si="230"/>
        <v>-1241.1099999999999</v>
      </c>
      <c r="DJ73" s="32">
        <f t="shared" ca="1" si="231"/>
        <v>-724.02</v>
      </c>
      <c r="DK73" s="32">
        <f t="shared" ca="1" si="232"/>
        <v>-687.54</v>
      </c>
      <c r="DL73" s="32">
        <f t="shared" ca="1" si="233"/>
        <v>-479.3</v>
      </c>
      <c r="DM73" s="32">
        <f t="shared" ca="1" si="234"/>
        <v>-1464.65</v>
      </c>
      <c r="DN73" s="32">
        <f t="shared" ca="1" si="235"/>
        <v>-1912.2</v>
      </c>
      <c r="DO73" s="32">
        <f t="shared" ca="1" si="236"/>
        <v>-3053.58</v>
      </c>
      <c r="DP73" s="32">
        <f t="shared" ca="1" si="237"/>
        <v>-1219.76</v>
      </c>
      <c r="DQ73" s="32">
        <f t="shared" ca="1" si="238"/>
        <v>-1199.1500000000001</v>
      </c>
      <c r="DR73" s="32">
        <f t="shared" ca="1" si="239"/>
        <v>-2450.04</v>
      </c>
      <c r="DS73" s="32">
        <f t="shared" ca="1" si="240"/>
        <v>-1329.2</v>
      </c>
      <c r="DT73" s="32">
        <f t="shared" ca="1" si="241"/>
        <v>-945.43</v>
      </c>
      <c r="DU73" s="31">
        <f t="shared" ca="1" si="242"/>
        <v>-12123.62</v>
      </c>
      <c r="DV73" s="31">
        <f t="shared" ca="1" si="243"/>
        <v>-7007.96</v>
      </c>
      <c r="DW73" s="31">
        <f t="shared" ca="1" si="244"/>
        <v>-6599.46</v>
      </c>
      <c r="DX73" s="31">
        <f t="shared" ca="1" si="245"/>
        <v>-4555.83</v>
      </c>
      <c r="DY73" s="31">
        <f t="shared" ca="1" si="246"/>
        <v>-13783.39</v>
      </c>
      <c r="DZ73" s="31">
        <f t="shared" ca="1" si="247"/>
        <v>-17800.23</v>
      </c>
      <c r="EA73" s="31">
        <f t="shared" ca="1" si="248"/>
        <v>-28123.87</v>
      </c>
      <c r="EB73" s="31">
        <f t="shared" ca="1" si="249"/>
        <v>-11109.82</v>
      </c>
      <c r="EC73" s="31">
        <f t="shared" ca="1" si="250"/>
        <v>-10799.95</v>
      </c>
      <c r="ED73" s="31">
        <f t="shared" ca="1" si="251"/>
        <v>-21824.13</v>
      </c>
      <c r="EE73" s="31">
        <f t="shared" ca="1" si="252"/>
        <v>-11704.6</v>
      </c>
      <c r="EF73" s="31">
        <f t="shared" ca="1" si="253"/>
        <v>-8231.9500000000007</v>
      </c>
      <c r="EG73" s="32">
        <f t="shared" ca="1" si="254"/>
        <v>-38186.950000000004</v>
      </c>
      <c r="EH73" s="32">
        <f t="shared" ca="1" si="255"/>
        <v>-22212.460000000003</v>
      </c>
      <c r="EI73" s="32">
        <f t="shared" ca="1" si="256"/>
        <v>-21037.84</v>
      </c>
      <c r="EJ73" s="32">
        <f t="shared" ca="1" si="257"/>
        <v>-14621.099999999999</v>
      </c>
      <c r="EK73" s="32">
        <f t="shared" ca="1" si="258"/>
        <v>-44541.09</v>
      </c>
      <c r="EL73" s="32">
        <f t="shared" ca="1" si="259"/>
        <v>-57956.430000000008</v>
      </c>
      <c r="EM73" s="32">
        <f t="shared" ca="1" si="260"/>
        <v>-92248.98000000001</v>
      </c>
      <c r="EN73" s="32">
        <f t="shared" ca="1" si="261"/>
        <v>-36724.729999999996</v>
      </c>
      <c r="EO73" s="32">
        <f t="shared" ca="1" si="262"/>
        <v>-35982.19</v>
      </c>
      <c r="EP73" s="32">
        <f t="shared" ca="1" si="263"/>
        <v>-73274.89</v>
      </c>
      <c r="EQ73" s="32">
        <f t="shared" ca="1" si="264"/>
        <v>-39617.760000000002</v>
      </c>
      <c r="ER73" s="32">
        <f t="shared" ca="1" si="265"/>
        <v>-28085.919999999998</v>
      </c>
    </row>
    <row r="74" spans="1:148">
      <c r="A74" t="s">
        <v>417</v>
      </c>
      <c r="B74" s="1" t="s">
        <v>63</v>
      </c>
      <c r="C74" t="str">
        <f t="shared" ca="1" si="302"/>
        <v>KH1</v>
      </c>
      <c r="D74" t="str">
        <f t="shared" ca="1" si="303"/>
        <v>Keephills #1</v>
      </c>
      <c r="E74" s="51">
        <v>282081.56170000002</v>
      </c>
      <c r="F74" s="51">
        <v>254373.46830000001</v>
      </c>
      <c r="G74" s="51">
        <v>282665.60110000003</v>
      </c>
      <c r="H74" s="51">
        <v>272767.11180000001</v>
      </c>
      <c r="I74" s="51">
        <v>270326.73180000001</v>
      </c>
      <c r="J74" s="51">
        <v>251986.97440000001</v>
      </c>
      <c r="K74" s="51">
        <v>279962.9241</v>
      </c>
      <c r="L74" s="51">
        <v>280731.21260000003</v>
      </c>
      <c r="M74" s="51">
        <v>241686.87030000001</v>
      </c>
      <c r="N74" s="51">
        <v>242761.50320000001</v>
      </c>
      <c r="O74" s="51">
        <v>269316.93430000002</v>
      </c>
      <c r="P74" s="51">
        <v>254991.08689999999</v>
      </c>
      <c r="Q74" s="32">
        <v>20355603.649999999</v>
      </c>
      <c r="R74" s="32">
        <v>13763136.439999999</v>
      </c>
      <c r="S74" s="32">
        <v>12452402.09</v>
      </c>
      <c r="T74" s="32">
        <v>11709708.449999999</v>
      </c>
      <c r="U74" s="32">
        <v>15239290.939999999</v>
      </c>
      <c r="V74" s="32">
        <v>15916423.039999999</v>
      </c>
      <c r="W74" s="32">
        <v>36242588.159999996</v>
      </c>
      <c r="X74" s="32">
        <v>20689438.949999999</v>
      </c>
      <c r="Y74" s="32">
        <v>20424764.100000001</v>
      </c>
      <c r="Z74" s="32">
        <v>36346864.579999998</v>
      </c>
      <c r="AA74" s="32">
        <v>28112835.16</v>
      </c>
      <c r="AB74" s="32">
        <v>15859814.58</v>
      </c>
      <c r="AC74" s="2">
        <v>7.52</v>
      </c>
      <c r="AD74" s="2">
        <v>7.52</v>
      </c>
      <c r="AE74" s="2">
        <v>7.52</v>
      </c>
      <c r="AF74" s="2">
        <v>7.52</v>
      </c>
      <c r="AG74" s="2">
        <v>7.52</v>
      </c>
      <c r="AH74" s="2">
        <v>7.52</v>
      </c>
      <c r="AI74" s="2">
        <v>7.52</v>
      </c>
      <c r="AJ74" s="2">
        <v>7.52</v>
      </c>
      <c r="AK74" s="2">
        <v>7.52</v>
      </c>
      <c r="AL74" s="2">
        <v>7.52</v>
      </c>
      <c r="AM74" s="2">
        <v>7.52</v>
      </c>
      <c r="AN74" s="2">
        <v>7.52</v>
      </c>
      <c r="AO74" s="33">
        <v>1530741.39</v>
      </c>
      <c r="AP74" s="33">
        <v>1034987.86</v>
      </c>
      <c r="AQ74" s="33">
        <v>936420.64</v>
      </c>
      <c r="AR74" s="33">
        <v>880570.08</v>
      </c>
      <c r="AS74" s="33">
        <v>1145994.68</v>
      </c>
      <c r="AT74" s="33">
        <v>1196915.01</v>
      </c>
      <c r="AU74" s="33">
        <v>2725442.63</v>
      </c>
      <c r="AV74" s="33">
        <v>1555845.81</v>
      </c>
      <c r="AW74" s="33">
        <v>1535942.26</v>
      </c>
      <c r="AX74" s="33">
        <v>2733284.22</v>
      </c>
      <c r="AY74" s="33">
        <v>2114085.2000000002</v>
      </c>
      <c r="AZ74" s="33">
        <v>1192658.06</v>
      </c>
      <c r="BA74" s="31">
        <f t="shared" si="266"/>
        <v>0</v>
      </c>
      <c r="BB74" s="31">
        <f t="shared" si="267"/>
        <v>0</v>
      </c>
      <c r="BC74" s="31">
        <f t="shared" si="268"/>
        <v>0</v>
      </c>
      <c r="BD74" s="31">
        <f t="shared" si="269"/>
        <v>-8196.7999999999993</v>
      </c>
      <c r="BE74" s="31">
        <f t="shared" si="270"/>
        <v>-10667.5</v>
      </c>
      <c r="BF74" s="31">
        <f t="shared" si="271"/>
        <v>-11141.5</v>
      </c>
      <c r="BG74" s="31">
        <f t="shared" si="272"/>
        <v>-282692.19</v>
      </c>
      <c r="BH74" s="31">
        <f t="shared" si="273"/>
        <v>-161377.62</v>
      </c>
      <c r="BI74" s="31">
        <f t="shared" si="274"/>
        <v>-159313.16</v>
      </c>
      <c r="BJ74" s="31">
        <f t="shared" si="275"/>
        <v>-225350.56</v>
      </c>
      <c r="BK74" s="31">
        <f t="shared" si="276"/>
        <v>-174299.58</v>
      </c>
      <c r="BL74" s="31">
        <f t="shared" si="277"/>
        <v>-98330.85</v>
      </c>
      <c r="BM74" s="6">
        <f t="shared" ca="1" si="217"/>
        <v>7.7700000000000005E-2</v>
      </c>
      <c r="BN74" s="6">
        <f t="shared" ca="1" si="217"/>
        <v>7.7700000000000005E-2</v>
      </c>
      <c r="BO74" s="6">
        <f t="shared" ca="1" si="217"/>
        <v>7.7700000000000005E-2</v>
      </c>
      <c r="BP74" s="6">
        <f t="shared" ca="1" si="217"/>
        <v>7.7700000000000005E-2</v>
      </c>
      <c r="BQ74" s="6">
        <f t="shared" ca="1" si="217"/>
        <v>7.7700000000000005E-2</v>
      </c>
      <c r="BR74" s="6">
        <f t="shared" ca="1" si="217"/>
        <v>7.7700000000000005E-2</v>
      </c>
      <c r="BS74" s="6">
        <f t="shared" ca="1" si="217"/>
        <v>7.7700000000000005E-2</v>
      </c>
      <c r="BT74" s="6">
        <f t="shared" ca="1" si="217"/>
        <v>7.7700000000000005E-2</v>
      </c>
      <c r="BU74" s="6">
        <f t="shared" ca="1" si="217"/>
        <v>7.7700000000000005E-2</v>
      </c>
      <c r="BV74" s="6">
        <f t="shared" ca="1" si="217"/>
        <v>7.7700000000000005E-2</v>
      </c>
      <c r="BW74" s="6">
        <f t="shared" ca="1" si="217"/>
        <v>7.7700000000000005E-2</v>
      </c>
      <c r="BX74" s="6">
        <f t="shared" ca="1" si="217"/>
        <v>7.7700000000000005E-2</v>
      </c>
      <c r="BY74" s="31">
        <f t="shared" ca="1" si="218"/>
        <v>1581630.4</v>
      </c>
      <c r="BZ74" s="31">
        <f t="shared" ca="1" si="219"/>
        <v>1069395.7</v>
      </c>
      <c r="CA74" s="31">
        <f t="shared" ca="1" si="220"/>
        <v>967551.64</v>
      </c>
      <c r="CB74" s="31">
        <f t="shared" ca="1" si="221"/>
        <v>909844.35</v>
      </c>
      <c r="CC74" s="31">
        <f t="shared" ca="1" si="222"/>
        <v>1184092.9099999999</v>
      </c>
      <c r="CD74" s="31">
        <f t="shared" ca="1" si="223"/>
        <v>1236706.07</v>
      </c>
      <c r="CE74" s="31">
        <f t="shared" ca="1" si="224"/>
        <v>2816049.1</v>
      </c>
      <c r="CF74" s="31">
        <f t="shared" ca="1" si="225"/>
        <v>1607569.41</v>
      </c>
      <c r="CG74" s="31">
        <f t="shared" ca="1" si="226"/>
        <v>1587004.17</v>
      </c>
      <c r="CH74" s="31">
        <f t="shared" ca="1" si="227"/>
        <v>2824151.38</v>
      </c>
      <c r="CI74" s="31">
        <f t="shared" ca="1" si="228"/>
        <v>2184367.29</v>
      </c>
      <c r="CJ74" s="31">
        <f t="shared" ca="1" si="229"/>
        <v>1232307.5900000001</v>
      </c>
      <c r="CK74" s="32">
        <f t="shared" ca="1" si="278"/>
        <v>61066.81</v>
      </c>
      <c r="CL74" s="32">
        <f t="shared" ca="1" si="279"/>
        <v>41289.410000000003</v>
      </c>
      <c r="CM74" s="32">
        <f t="shared" ca="1" si="280"/>
        <v>37357.21</v>
      </c>
      <c r="CN74" s="32">
        <f t="shared" ca="1" si="281"/>
        <v>35129.129999999997</v>
      </c>
      <c r="CO74" s="32">
        <f t="shared" ca="1" si="282"/>
        <v>45717.87</v>
      </c>
      <c r="CP74" s="32">
        <f t="shared" ca="1" si="283"/>
        <v>47749.27</v>
      </c>
      <c r="CQ74" s="32">
        <f t="shared" ca="1" si="284"/>
        <v>108727.76</v>
      </c>
      <c r="CR74" s="32">
        <f t="shared" ca="1" si="285"/>
        <v>62068.32</v>
      </c>
      <c r="CS74" s="32">
        <f t="shared" ca="1" si="286"/>
        <v>61274.29</v>
      </c>
      <c r="CT74" s="32">
        <f t="shared" ca="1" si="287"/>
        <v>109040.59</v>
      </c>
      <c r="CU74" s="32">
        <f t="shared" ca="1" si="288"/>
        <v>84338.51</v>
      </c>
      <c r="CV74" s="32">
        <f t="shared" ca="1" si="289"/>
        <v>47579.44</v>
      </c>
      <c r="CW74" s="31">
        <f t="shared" ca="1" si="290"/>
        <v>111955.82000000007</v>
      </c>
      <c r="CX74" s="31">
        <f t="shared" ca="1" si="291"/>
        <v>75697.249999999884</v>
      </c>
      <c r="CY74" s="31">
        <f t="shared" ca="1" si="292"/>
        <v>68488.209999999963</v>
      </c>
      <c r="CZ74" s="31">
        <f t="shared" ca="1" si="293"/>
        <v>72600.200000000026</v>
      </c>
      <c r="DA74" s="31">
        <f t="shared" ca="1" si="294"/>
        <v>94483.600000000093</v>
      </c>
      <c r="DB74" s="31">
        <f t="shared" ca="1" si="295"/>
        <v>98681.830000000075</v>
      </c>
      <c r="DC74" s="31">
        <f t="shared" ca="1" si="296"/>
        <v>482026.42</v>
      </c>
      <c r="DD74" s="31">
        <f t="shared" ca="1" si="297"/>
        <v>275169.53999999992</v>
      </c>
      <c r="DE74" s="31">
        <f t="shared" ca="1" si="298"/>
        <v>271649.36</v>
      </c>
      <c r="DF74" s="31">
        <f t="shared" ca="1" si="299"/>
        <v>425258.30999999953</v>
      </c>
      <c r="DG74" s="31">
        <f t="shared" ca="1" si="300"/>
        <v>328920.17999999959</v>
      </c>
      <c r="DH74" s="31">
        <f t="shared" ca="1" si="301"/>
        <v>185559.81999999998</v>
      </c>
      <c r="DI74" s="32">
        <f t="shared" ca="1" si="230"/>
        <v>5597.79</v>
      </c>
      <c r="DJ74" s="32">
        <f t="shared" ca="1" si="231"/>
        <v>3784.86</v>
      </c>
      <c r="DK74" s="32">
        <f t="shared" ca="1" si="232"/>
        <v>3424.41</v>
      </c>
      <c r="DL74" s="32">
        <f t="shared" ca="1" si="233"/>
        <v>3630.01</v>
      </c>
      <c r="DM74" s="32">
        <f t="shared" ca="1" si="234"/>
        <v>4724.18</v>
      </c>
      <c r="DN74" s="32">
        <f t="shared" ca="1" si="235"/>
        <v>4934.09</v>
      </c>
      <c r="DO74" s="32">
        <f t="shared" ca="1" si="236"/>
        <v>24101.32</v>
      </c>
      <c r="DP74" s="32">
        <f t="shared" ca="1" si="237"/>
        <v>13758.48</v>
      </c>
      <c r="DQ74" s="32">
        <f t="shared" ca="1" si="238"/>
        <v>13582.47</v>
      </c>
      <c r="DR74" s="32">
        <f t="shared" ca="1" si="239"/>
        <v>21262.92</v>
      </c>
      <c r="DS74" s="32">
        <f t="shared" ca="1" si="240"/>
        <v>16446.009999999998</v>
      </c>
      <c r="DT74" s="32">
        <f t="shared" ca="1" si="241"/>
        <v>9277.99</v>
      </c>
      <c r="DU74" s="31">
        <f t="shared" ca="1" si="242"/>
        <v>54681.24</v>
      </c>
      <c r="DV74" s="31">
        <f t="shared" ca="1" si="243"/>
        <v>36634.370000000003</v>
      </c>
      <c r="DW74" s="31">
        <f t="shared" ca="1" si="244"/>
        <v>32869.660000000003</v>
      </c>
      <c r="DX74" s="31">
        <f t="shared" ca="1" si="245"/>
        <v>34504.01</v>
      </c>
      <c r="DY74" s="31">
        <f t="shared" ca="1" si="246"/>
        <v>44457.79</v>
      </c>
      <c r="DZ74" s="31">
        <f t="shared" ca="1" si="247"/>
        <v>45930.33</v>
      </c>
      <c r="EA74" s="31">
        <f t="shared" ca="1" si="248"/>
        <v>221976.57</v>
      </c>
      <c r="EB74" s="31">
        <f t="shared" ca="1" si="249"/>
        <v>125315.28</v>
      </c>
      <c r="EC74" s="31">
        <f t="shared" ca="1" si="250"/>
        <v>122327.86</v>
      </c>
      <c r="ED74" s="31">
        <f t="shared" ca="1" si="251"/>
        <v>189403.15</v>
      </c>
      <c r="EE74" s="31">
        <f t="shared" ca="1" si="252"/>
        <v>144819.57</v>
      </c>
      <c r="EF74" s="31">
        <f t="shared" ca="1" si="253"/>
        <v>80784.649999999994</v>
      </c>
      <c r="EG74" s="32">
        <f t="shared" ca="1" si="254"/>
        <v>172234.85000000006</v>
      </c>
      <c r="EH74" s="32">
        <f t="shared" ca="1" si="255"/>
        <v>116116.47999999989</v>
      </c>
      <c r="EI74" s="32">
        <f t="shared" ca="1" si="256"/>
        <v>104782.27999999997</v>
      </c>
      <c r="EJ74" s="32">
        <f t="shared" ca="1" si="257"/>
        <v>110734.22000000003</v>
      </c>
      <c r="EK74" s="32">
        <f t="shared" ca="1" si="258"/>
        <v>143665.57000000009</v>
      </c>
      <c r="EL74" s="32">
        <f t="shared" ca="1" si="259"/>
        <v>149546.25000000006</v>
      </c>
      <c r="EM74" s="32">
        <f t="shared" ca="1" si="260"/>
        <v>728104.31</v>
      </c>
      <c r="EN74" s="32">
        <f t="shared" ca="1" si="261"/>
        <v>414243.29999999993</v>
      </c>
      <c r="EO74" s="32">
        <f t="shared" ca="1" si="262"/>
        <v>407559.68999999994</v>
      </c>
      <c r="EP74" s="32">
        <f t="shared" ca="1" si="263"/>
        <v>635924.37999999954</v>
      </c>
      <c r="EQ74" s="32">
        <f t="shared" ca="1" si="264"/>
        <v>490185.7599999996</v>
      </c>
      <c r="ER74" s="32">
        <f t="shared" ca="1" si="265"/>
        <v>275622.45999999996</v>
      </c>
    </row>
    <row r="75" spans="1:148">
      <c r="A75" t="s">
        <v>417</v>
      </c>
      <c r="B75" s="1" t="s">
        <v>64</v>
      </c>
      <c r="C75" t="str">
        <f t="shared" ca="1" si="302"/>
        <v>KH2</v>
      </c>
      <c r="D75" t="str">
        <f t="shared" ca="1" si="303"/>
        <v>Keephills #2</v>
      </c>
      <c r="E75" s="51">
        <v>261388.0091</v>
      </c>
      <c r="F75" s="51">
        <v>234205.32920000001</v>
      </c>
      <c r="G75" s="51">
        <v>262548.31020000001</v>
      </c>
      <c r="H75" s="51">
        <v>0</v>
      </c>
      <c r="I75" s="51">
        <v>146596.9063</v>
      </c>
      <c r="J75" s="51">
        <v>260068.75039999999</v>
      </c>
      <c r="K75" s="51">
        <v>280686.81559999997</v>
      </c>
      <c r="L75" s="51">
        <v>281200.8443</v>
      </c>
      <c r="M75" s="51">
        <v>239017.25279999999</v>
      </c>
      <c r="N75" s="51">
        <v>278142.88040000002</v>
      </c>
      <c r="O75" s="51">
        <v>265107.8297</v>
      </c>
      <c r="P75" s="51">
        <v>269534.84149999998</v>
      </c>
      <c r="Q75" s="32">
        <v>18653479.989999998</v>
      </c>
      <c r="R75" s="32">
        <v>12600823.26</v>
      </c>
      <c r="S75" s="32">
        <v>11023883.300000001</v>
      </c>
      <c r="T75" s="32">
        <v>0</v>
      </c>
      <c r="U75" s="32">
        <v>8827461.2699999996</v>
      </c>
      <c r="V75" s="32">
        <v>16295275.609999999</v>
      </c>
      <c r="W75" s="32">
        <v>36265644.270000003</v>
      </c>
      <c r="X75" s="32">
        <v>20747212.190000001</v>
      </c>
      <c r="Y75" s="32">
        <v>17902922.629999999</v>
      </c>
      <c r="Z75" s="32">
        <v>48611578.780000001</v>
      </c>
      <c r="AA75" s="32">
        <v>28067156.879999999</v>
      </c>
      <c r="AB75" s="32">
        <v>18576163.789999999</v>
      </c>
      <c r="AC75" s="2">
        <v>7.52</v>
      </c>
      <c r="AD75" s="2">
        <v>7.52</v>
      </c>
      <c r="AE75" s="2">
        <v>7.52</v>
      </c>
      <c r="AF75" s="2">
        <v>7.52</v>
      </c>
      <c r="AG75" s="2">
        <v>7.52</v>
      </c>
      <c r="AH75" s="2">
        <v>7.52</v>
      </c>
      <c r="AI75" s="2">
        <v>7.52</v>
      </c>
      <c r="AJ75" s="2">
        <v>7.52</v>
      </c>
      <c r="AK75" s="2">
        <v>7.52</v>
      </c>
      <c r="AL75" s="2">
        <v>7.52</v>
      </c>
      <c r="AM75" s="2">
        <v>7.52</v>
      </c>
      <c r="AN75" s="2">
        <v>7.52</v>
      </c>
      <c r="AO75" s="33">
        <v>1402741.69</v>
      </c>
      <c r="AP75" s="33">
        <v>947581.91</v>
      </c>
      <c r="AQ75" s="33">
        <v>828996.02</v>
      </c>
      <c r="AR75" s="33">
        <v>0</v>
      </c>
      <c r="AS75" s="33">
        <v>663825.09</v>
      </c>
      <c r="AT75" s="33">
        <v>1225404.73</v>
      </c>
      <c r="AU75" s="33">
        <v>2727176.45</v>
      </c>
      <c r="AV75" s="33">
        <v>1560190.36</v>
      </c>
      <c r="AW75" s="33">
        <v>1346299.78</v>
      </c>
      <c r="AX75" s="33">
        <v>3655590.72</v>
      </c>
      <c r="AY75" s="33">
        <v>2110650.2000000002</v>
      </c>
      <c r="AZ75" s="33">
        <v>1396927.52</v>
      </c>
      <c r="BA75" s="31">
        <f t="shared" si="266"/>
        <v>0</v>
      </c>
      <c r="BB75" s="31">
        <f t="shared" si="267"/>
        <v>0</v>
      </c>
      <c r="BC75" s="31">
        <f t="shared" si="268"/>
        <v>0</v>
      </c>
      <c r="BD75" s="31">
        <f t="shared" si="269"/>
        <v>0</v>
      </c>
      <c r="BE75" s="31">
        <f t="shared" si="270"/>
        <v>-6179.22</v>
      </c>
      <c r="BF75" s="31">
        <f t="shared" si="271"/>
        <v>-11406.69</v>
      </c>
      <c r="BG75" s="31">
        <f t="shared" si="272"/>
        <v>-282872.03000000003</v>
      </c>
      <c r="BH75" s="31">
        <f t="shared" si="273"/>
        <v>-161828.26</v>
      </c>
      <c r="BI75" s="31">
        <f t="shared" si="274"/>
        <v>-139642.79999999999</v>
      </c>
      <c r="BJ75" s="31">
        <f t="shared" si="275"/>
        <v>-301391.78999999998</v>
      </c>
      <c r="BK75" s="31">
        <f t="shared" si="276"/>
        <v>-174016.37</v>
      </c>
      <c r="BL75" s="31">
        <f t="shared" si="277"/>
        <v>-115172.22</v>
      </c>
      <c r="BM75" s="6">
        <f t="shared" ca="1" si="217"/>
        <v>7.9399999999999998E-2</v>
      </c>
      <c r="BN75" s="6">
        <f t="shared" ca="1" si="217"/>
        <v>7.9399999999999998E-2</v>
      </c>
      <c r="BO75" s="6">
        <f t="shared" ca="1" si="217"/>
        <v>7.9399999999999998E-2</v>
      </c>
      <c r="BP75" s="6">
        <f t="shared" ca="1" si="217"/>
        <v>7.9399999999999998E-2</v>
      </c>
      <c r="BQ75" s="6">
        <f t="shared" ca="1" si="217"/>
        <v>7.9399999999999998E-2</v>
      </c>
      <c r="BR75" s="6">
        <f t="shared" ca="1" si="217"/>
        <v>7.9399999999999998E-2</v>
      </c>
      <c r="BS75" s="6">
        <f t="shared" ca="1" si="217"/>
        <v>7.9399999999999998E-2</v>
      </c>
      <c r="BT75" s="6">
        <f t="shared" ca="1" si="217"/>
        <v>7.9399999999999998E-2</v>
      </c>
      <c r="BU75" s="6">
        <f t="shared" ca="1" si="217"/>
        <v>7.9399999999999998E-2</v>
      </c>
      <c r="BV75" s="6">
        <f t="shared" ca="1" si="217"/>
        <v>7.9399999999999998E-2</v>
      </c>
      <c r="BW75" s="6">
        <f t="shared" ca="1" si="217"/>
        <v>7.9399999999999998E-2</v>
      </c>
      <c r="BX75" s="6">
        <f t="shared" ca="1" si="217"/>
        <v>7.9399999999999998E-2</v>
      </c>
      <c r="BY75" s="31">
        <f t="shared" ca="1" si="218"/>
        <v>1481086.31</v>
      </c>
      <c r="BZ75" s="31">
        <f t="shared" ca="1" si="219"/>
        <v>1000505.37</v>
      </c>
      <c r="CA75" s="31">
        <f t="shared" ca="1" si="220"/>
        <v>875296.33</v>
      </c>
      <c r="CB75" s="31">
        <f t="shared" ca="1" si="221"/>
        <v>0</v>
      </c>
      <c r="CC75" s="31">
        <f t="shared" ca="1" si="222"/>
        <v>700900.42</v>
      </c>
      <c r="CD75" s="31">
        <f t="shared" ca="1" si="223"/>
        <v>1293844.8799999999</v>
      </c>
      <c r="CE75" s="31">
        <f t="shared" ca="1" si="224"/>
        <v>2879492.16</v>
      </c>
      <c r="CF75" s="31">
        <f t="shared" ca="1" si="225"/>
        <v>1647328.65</v>
      </c>
      <c r="CG75" s="31">
        <f t="shared" ca="1" si="226"/>
        <v>1421492.06</v>
      </c>
      <c r="CH75" s="31">
        <f t="shared" ca="1" si="227"/>
        <v>3859759.36</v>
      </c>
      <c r="CI75" s="31">
        <f t="shared" ca="1" si="228"/>
        <v>2228532.2599999998</v>
      </c>
      <c r="CJ75" s="31">
        <f t="shared" ca="1" si="229"/>
        <v>1474947.4</v>
      </c>
      <c r="CK75" s="32">
        <f t="shared" ca="1" si="278"/>
        <v>55960.44</v>
      </c>
      <c r="CL75" s="32">
        <f t="shared" ca="1" si="279"/>
        <v>37802.47</v>
      </c>
      <c r="CM75" s="32">
        <f t="shared" ca="1" si="280"/>
        <v>33071.65</v>
      </c>
      <c r="CN75" s="32">
        <f t="shared" ca="1" si="281"/>
        <v>0</v>
      </c>
      <c r="CO75" s="32">
        <f t="shared" ca="1" si="282"/>
        <v>26482.38</v>
      </c>
      <c r="CP75" s="32">
        <f t="shared" ca="1" si="283"/>
        <v>48885.83</v>
      </c>
      <c r="CQ75" s="32">
        <f t="shared" ca="1" si="284"/>
        <v>108796.93</v>
      </c>
      <c r="CR75" s="32">
        <f t="shared" ca="1" si="285"/>
        <v>62241.64</v>
      </c>
      <c r="CS75" s="32">
        <f t="shared" ca="1" si="286"/>
        <v>53708.77</v>
      </c>
      <c r="CT75" s="32">
        <f t="shared" ca="1" si="287"/>
        <v>145834.74</v>
      </c>
      <c r="CU75" s="32">
        <f t="shared" ca="1" si="288"/>
        <v>84201.47</v>
      </c>
      <c r="CV75" s="32">
        <f t="shared" ca="1" si="289"/>
        <v>55728.49</v>
      </c>
      <c r="CW75" s="31">
        <f t="shared" ca="1" si="290"/>
        <v>134305.06000000006</v>
      </c>
      <c r="CX75" s="31">
        <f t="shared" ca="1" si="291"/>
        <v>90725.929999999935</v>
      </c>
      <c r="CY75" s="31">
        <f t="shared" ca="1" si="292"/>
        <v>79371.959999999963</v>
      </c>
      <c r="CZ75" s="31">
        <f t="shared" ca="1" si="293"/>
        <v>0</v>
      </c>
      <c r="DA75" s="31">
        <f t="shared" ca="1" si="294"/>
        <v>69736.93000000008</v>
      </c>
      <c r="DB75" s="31">
        <f t="shared" ca="1" si="295"/>
        <v>128732.66999999998</v>
      </c>
      <c r="DC75" s="31">
        <f t="shared" ca="1" si="296"/>
        <v>543984.67000000016</v>
      </c>
      <c r="DD75" s="31">
        <f t="shared" ca="1" si="297"/>
        <v>311208.18999999971</v>
      </c>
      <c r="DE75" s="31">
        <f t="shared" ca="1" si="298"/>
        <v>268543.85000000003</v>
      </c>
      <c r="DF75" s="31">
        <f t="shared" ca="1" si="299"/>
        <v>651395.16999999946</v>
      </c>
      <c r="DG75" s="31">
        <f t="shared" ca="1" si="300"/>
        <v>376099.89999999979</v>
      </c>
      <c r="DH75" s="31">
        <f t="shared" ca="1" si="301"/>
        <v>248920.58999999988</v>
      </c>
      <c r="DI75" s="32">
        <f t="shared" ca="1" si="230"/>
        <v>6715.25</v>
      </c>
      <c r="DJ75" s="32">
        <f t="shared" ca="1" si="231"/>
        <v>4536.3</v>
      </c>
      <c r="DK75" s="32">
        <f t="shared" ca="1" si="232"/>
        <v>3968.6</v>
      </c>
      <c r="DL75" s="32">
        <f t="shared" ca="1" si="233"/>
        <v>0</v>
      </c>
      <c r="DM75" s="32">
        <f t="shared" ca="1" si="234"/>
        <v>3486.85</v>
      </c>
      <c r="DN75" s="32">
        <f t="shared" ca="1" si="235"/>
        <v>6436.63</v>
      </c>
      <c r="DO75" s="32">
        <f t="shared" ca="1" si="236"/>
        <v>27199.23</v>
      </c>
      <c r="DP75" s="32">
        <f t="shared" ca="1" si="237"/>
        <v>15560.41</v>
      </c>
      <c r="DQ75" s="32">
        <f t="shared" ca="1" si="238"/>
        <v>13427.19</v>
      </c>
      <c r="DR75" s="32">
        <f t="shared" ca="1" si="239"/>
        <v>32569.759999999998</v>
      </c>
      <c r="DS75" s="32">
        <f t="shared" ca="1" si="240"/>
        <v>18805</v>
      </c>
      <c r="DT75" s="32">
        <f t="shared" ca="1" si="241"/>
        <v>12446.03</v>
      </c>
      <c r="DU75" s="31">
        <f t="shared" ca="1" si="242"/>
        <v>65597.009999999995</v>
      </c>
      <c r="DV75" s="31">
        <f t="shared" ca="1" si="243"/>
        <v>43907.64</v>
      </c>
      <c r="DW75" s="31">
        <f t="shared" ca="1" si="244"/>
        <v>38093.120000000003</v>
      </c>
      <c r="DX75" s="31">
        <f t="shared" ca="1" si="245"/>
        <v>0</v>
      </c>
      <c r="DY75" s="31">
        <f t="shared" ca="1" si="246"/>
        <v>32813.629999999997</v>
      </c>
      <c r="DZ75" s="31">
        <f t="shared" ca="1" si="247"/>
        <v>59917.15</v>
      </c>
      <c r="EA75" s="31">
        <f t="shared" ca="1" si="248"/>
        <v>250508.78</v>
      </c>
      <c r="EB75" s="31">
        <f t="shared" ca="1" si="249"/>
        <v>141727.67999999999</v>
      </c>
      <c r="EC75" s="31">
        <f t="shared" ca="1" si="250"/>
        <v>120929.4</v>
      </c>
      <c r="ED75" s="31">
        <f t="shared" ca="1" si="251"/>
        <v>290120.83</v>
      </c>
      <c r="EE75" s="31">
        <f t="shared" ca="1" si="252"/>
        <v>165592.23000000001</v>
      </c>
      <c r="EF75" s="31">
        <f t="shared" ca="1" si="253"/>
        <v>108369.16</v>
      </c>
      <c r="EG75" s="32">
        <f t="shared" ca="1" si="254"/>
        <v>206617.32000000007</v>
      </c>
      <c r="EH75" s="32">
        <f t="shared" ca="1" si="255"/>
        <v>139169.86999999994</v>
      </c>
      <c r="EI75" s="32">
        <f t="shared" ca="1" si="256"/>
        <v>121433.67999999996</v>
      </c>
      <c r="EJ75" s="32">
        <f t="shared" ca="1" si="257"/>
        <v>0</v>
      </c>
      <c r="EK75" s="32">
        <f t="shared" ca="1" si="258"/>
        <v>106037.41000000009</v>
      </c>
      <c r="EL75" s="32">
        <f t="shared" ca="1" si="259"/>
        <v>195086.44999999998</v>
      </c>
      <c r="EM75" s="32">
        <f t="shared" ca="1" si="260"/>
        <v>821692.68000000017</v>
      </c>
      <c r="EN75" s="32">
        <f t="shared" ca="1" si="261"/>
        <v>468496.27999999968</v>
      </c>
      <c r="EO75" s="32">
        <f t="shared" ca="1" si="262"/>
        <v>402900.44000000006</v>
      </c>
      <c r="EP75" s="32">
        <f t="shared" ca="1" si="263"/>
        <v>974085.75999999954</v>
      </c>
      <c r="EQ75" s="32">
        <f t="shared" ca="1" si="264"/>
        <v>560497.12999999977</v>
      </c>
      <c r="ER75" s="32">
        <f t="shared" ca="1" si="265"/>
        <v>369735.77999999991</v>
      </c>
    </row>
    <row r="76" spans="1:148">
      <c r="A76" t="s">
        <v>429</v>
      </c>
      <c r="B76" s="1" t="s">
        <v>88</v>
      </c>
      <c r="C76" t="str">
        <f t="shared" ca="1" si="302"/>
        <v>KHW1</v>
      </c>
      <c r="D76" t="str">
        <f t="shared" ca="1" si="303"/>
        <v>Kettles Hill Wind Facility</v>
      </c>
      <c r="E76" s="51">
        <v>0</v>
      </c>
      <c r="F76" s="51">
        <v>33.949399999999997</v>
      </c>
      <c r="G76" s="51">
        <v>1243.8453999999999</v>
      </c>
      <c r="H76" s="51">
        <v>2046.8154999999999</v>
      </c>
      <c r="I76" s="51">
        <v>2328.2815000000001</v>
      </c>
      <c r="J76" s="51">
        <v>2060.5619000000002</v>
      </c>
      <c r="K76" s="51">
        <v>1706.277</v>
      </c>
      <c r="L76" s="51">
        <v>1148.9377999999999</v>
      </c>
      <c r="M76" s="51">
        <v>1655.6611</v>
      </c>
      <c r="N76" s="51">
        <v>2396.4774000000002</v>
      </c>
      <c r="O76" s="51">
        <v>2839.0895</v>
      </c>
      <c r="P76" s="51">
        <v>4301.8963000000003</v>
      </c>
      <c r="Q76" s="32">
        <v>0</v>
      </c>
      <c r="R76" s="32">
        <v>1507.89</v>
      </c>
      <c r="S76" s="32">
        <v>48126.22</v>
      </c>
      <c r="T76" s="32">
        <v>69815.02</v>
      </c>
      <c r="U76" s="32">
        <v>118679.91</v>
      </c>
      <c r="V76" s="32">
        <v>101270.56</v>
      </c>
      <c r="W76" s="32">
        <v>139199.41</v>
      </c>
      <c r="X76" s="32">
        <v>66489.73</v>
      </c>
      <c r="Y76" s="32">
        <v>117392.79</v>
      </c>
      <c r="Z76" s="32">
        <v>302154.05</v>
      </c>
      <c r="AA76" s="32">
        <v>243736.23</v>
      </c>
      <c r="AB76" s="32">
        <v>271294.12</v>
      </c>
      <c r="AC76" s="2">
        <v>1.96</v>
      </c>
      <c r="AD76" s="2">
        <v>1.96</v>
      </c>
      <c r="AE76" s="2">
        <v>1.96</v>
      </c>
      <c r="AF76" s="2">
        <v>1.96</v>
      </c>
      <c r="AG76" s="2">
        <v>1.96</v>
      </c>
      <c r="AH76" s="2">
        <v>1.96</v>
      </c>
      <c r="AI76" s="2">
        <v>1.96</v>
      </c>
      <c r="AJ76" s="2">
        <v>1.96</v>
      </c>
      <c r="AK76" s="2">
        <v>1.96</v>
      </c>
      <c r="AL76" s="2">
        <v>1.96</v>
      </c>
      <c r="AM76" s="2">
        <v>1.96</v>
      </c>
      <c r="AN76" s="2">
        <v>1.96</v>
      </c>
      <c r="AO76" s="33">
        <v>0</v>
      </c>
      <c r="AP76" s="33">
        <v>29.55</v>
      </c>
      <c r="AQ76" s="33">
        <v>943.27</v>
      </c>
      <c r="AR76" s="33">
        <v>1368.37</v>
      </c>
      <c r="AS76" s="33">
        <v>2326.13</v>
      </c>
      <c r="AT76" s="33">
        <v>1984.9</v>
      </c>
      <c r="AU76" s="33">
        <v>2728.31</v>
      </c>
      <c r="AV76" s="33">
        <v>1303.2</v>
      </c>
      <c r="AW76" s="33">
        <v>2300.9</v>
      </c>
      <c r="AX76" s="33">
        <v>5922.22</v>
      </c>
      <c r="AY76" s="33">
        <v>4777.2299999999996</v>
      </c>
      <c r="AZ76" s="33">
        <v>5317.36</v>
      </c>
      <c r="BA76" s="31">
        <f t="shared" si="266"/>
        <v>0</v>
      </c>
      <c r="BB76" s="31">
        <f t="shared" si="267"/>
        <v>0</v>
      </c>
      <c r="BC76" s="31">
        <f t="shared" si="268"/>
        <v>0</v>
      </c>
      <c r="BD76" s="31">
        <f t="shared" si="269"/>
        <v>-48.87</v>
      </c>
      <c r="BE76" s="31">
        <f t="shared" si="270"/>
        <v>-83.08</v>
      </c>
      <c r="BF76" s="31">
        <f t="shared" si="271"/>
        <v>-70.89</v>
      </c>
      <c r="BG76" s="31">
        <f t="shared" si="272"/>
        <v>-1085.76</v>
      </c>
      <c r="BH76" s="31">
        <f t="shared" si="273"/>
        <v>-518.62</v>
      </c>
      <c r="BI76" s="31">
        <f t="shared" si="274"/>
        <v>-915.66</v>
      </c>
      <c r="BJ76" s="31">
        <f t="shared" si="275"/>
        <v>-1873.36</v>
      </c>
      <c r="BK76" s="31">
        <f t="shared" si="276"/>
        <v>-1511.16</v>
      </c>
      <c r="BL76" s="31">
        <f t="shared" si="277"/>
        <v>-1682.02</v>
      </c>
      <c r="BM76" s="6">
        <f t="shared" ca="1" si="217"/>
        <v>-3.5999999999999999E-3</v>
      </c>
      <c r="BN76" s="6">
        <f t="shared" ca="1" si="217"/>
        <v>-3.5999999999999999E-3</v>
      </c>
      <c r="BO76" s="6">
        <f t="shared" ca="1" si="217"/>
        <v>-3.5999999999999999E-3</v>
      </c>
      <c r="BP76" s="6">
        <f t="shared" ca="1" si="217"/>
        <v>-3.5999999999999999E-3</v>
      </c>
      <c r="BQ76" s="6">
        <f t="shared" ca="1" si="217"/>
        <v>-3.5999999999999999E-3</v>
      </c>
      <c r="BR76" s="6">
        <f t="shared" ca="1" si="217"/>
        <v>-3.5999999999999999E-3</v>
      </c>
      <c r="BS76" s="6">
        <f t="shared" ca="1" si="217"/>
        <v>-3.5999999999999999E-3</v>
      </c>
      <c r="BT76" s="6">
        <f t="shared" ca="1" si="217"/>
        <v>-3.5999999999999999E-3</v>
      </c>
      <c r="BU76" s="6">
        <f t="shared" ca="1" si="217"/>
        <v>-3.5999999999999999E-3</v>
      </c>
      <c r="BV76" s="6">
        <f t="shared" ca="1" si="217"/>
        <v>-3.5999999999999999E-3</v>
      </c>
      <c r="BW76" s="6">
        <f t="shared" ca="1" si="217"/>
        <v>-3.5999999999999999E-3</v>
      </c>
      <c r="BX76" s="6">
        <f t="shared" ca="1" si="217"/>
        <v>-3.5999999999999999E-3</v>
      </c>
      <c r="BY76" s="31">
        <f t="shared" ca="1" si="218"/>
        <v>0</v>
      </c>
      <c r="BZ76" s="31">
        <f t="shared" ca="1" si="219"/>
        <v>-5.43</v>
      </c>
      <c r="CA76" s="31">
        <f t="shared" ca="1" si="220"/>
        <v>-173.25</v>
      </c>
      <c r="CB76" s="31">
        <f t="shared" ca="1" si="221"/>
        <v>-251.33</v>
      </c>
      <c r="CC76" s="31">
        <f t="shared" ca="1" si="222"/>
        <v>-427.25</v>
      </c>
      <c r="CD76" s="31">
        <f t="shared" ca="1" si="223"/>
        <v>-364.57</v>
      </c>
      <c r="CE76" s="31">
        <f t="shared" ca="1" si="224"/>
        <v>-501.12</v>
      </c>
      <c r="CF76" s="31">
        <f t="shared" ca="1" si="225"/>
        <v>-239.36</v>
      </c>
      <c r="CG76" s="31">
        <f t="shared" ca="1" si="226"/>
        <v>-422.61</v>
      </c>
      <c r="CH76" s="31">
        <f t="shared" ca="1" si="227"/>
        <v>-1087.75</v>
      </c>
      <c r="CI76" s="31">
        <f t="shared" ca="1" si="228"/>
        <v>-877.45</v>
      </c>
      <c r="CJ76" s="31">
        <f t="shared" ca="1" si="229"/>
        <v>-976.66</v>
      </c>
      <c r="CK76" s="32">
        <f t="shared" ca="1" si="278"/>
        <v>0</v>
      </c>
      <c r="CL76" s="32">
        <f t="shared" ca="1" si="279"/>
        <v>4.5199999999999996</v>
      </c>
      <c r="CM76" s="32">
        <f t="shared" ca="1" si="280"/>
        <v>144.38</v>
      </c>
      <c r="CN76" s="32">
        <f t="shared" ca="1" si="281"/>
        <v>209.45</v>
      </c>
      <c r="CO76" s="32">
        <f t="shared" ca="1" si="282"/>
        <v>356.04</v>
      </c>
      <c r="CP76" s="32">
        <f t="shared" ca="1" si="283"/>
        <v>303.81</v>
      </c>
      <c r="CQ76" s="32">
        <f t="shared" ca="1" si="284"/>
        <v>417.6</v>
      </c>
      <c r="CR76" s="32">
        <f t="shared" ca="1" si="285"/>
        <v>199.47</v>
      </c>
      <c r="CS76" s="32">
        <f t="shared" ca="1" si="286"/>
        <v>352.18</v>
      </c>
      <c r="CT76" s="32">
        <f t="shared" ca="1" si="287"/>
        <v>906.46</v>
      </c>
      <c r="CU76" s="32">
        <f t="shared" ca="1" si="288"/>
        <v>731.21</v>
      </c>
      <c r="CV76" s="32">
        <f t="shared" ca="1" si="289"/>
        <v>813.88</v>
      </c>
      <c r="CW76" s="31">
        <f t="shared" ca="1" si="290"/>
        <v>0</v>
      </c>
      <c r="CX76" s="31">
        <f t="shared" ca="1" si="291"/>
        <v>-30.46</v>
      </c>
      <c r="CY76" s="31">
        <f t="shared" ca="1" si="292"/>
        <v>-972.14</v>
      </c>
      <c r="CZ76" s="31">
        <f t="shared" ca="1" si="293"/>
        <v>-1361.38</v>
      </c>
      <c r="DA76" s="31">
        <f t="shared" ca="1" si="294"/>
        <v>-2314.2600000000002</v>
      </c>
      <c r="DB76" s="31">
        <f t="shared" ca="1" si="295"/>
        <v>-1974.77</v>
      </c>
      <c r="DC76" s="31">
        <f t="shared" ca="1" si="296"/>
        <v>-1726.07</v>
      </c>
      <c r="DD76" s="31">
        <f t="shared" ca="1" si="297"/>
        <v>-824.47000000000014</v>
      </c>
      <c r="DE76" s="31">
        <f t="shared" ca="1" si="298"/>
        <v>-1455.67</v>
      </c>
      <c r="DF76" s="31">
        <f t="shared" ca="1" si="299"/>
        <v>-4230.1500000000005</v>
      </c>
      <c r="DG76" s="31">
        <f t="shared" ca="1" si="300"/>
        <v>-3412.3099999999995</v>
      </c>
      <c r="DH76" s="31">
        <f t="shared" ca="1" si="301"/>
        <v>-3798.1199999999994</v>
      </c>
      <c r="DI76" s="32">
        <f t="shared" ca="1" si="230"/>
        <v>0</v>
      </c>
      <c r="DJ76" s="32">
        <f t="shared" ca="1" si="231"/>
        <v>-1.52</v>
      </c>
      <c r="DK76" s="32">
        <f t="shared" ca="1" si="232"/>
        <v>-48.61</v>
      </c>
      <c r="DL76" s="32">
        <f t="shared" ca="1" si="233"/>
        <v>-68.069999999999993</v>
      </c>
      <c r="DM76" s="32">
        <f t="shared" ca="1" si="234"/>
        <v>-115.71</v>
      </c>
      <c r="DN76" s="32">
        <f t="shared" ca="1" si="235"/>
        <v>-98.74</v>
      </c>
      <c r="DO76" s="32">
        <f t="shared" ca="1" si="236"/>
        <v>-86.3</v>
      </c>
      <c r="DP76" s="32">
        <f t="shared" ca="1" si="237"/>
        <v>-41.22</v>
      </c>
      <c r="DQ76" s="32">
        <f t="shared" ca="1" si="238"/>
        <v>-72.78</v>
      </c>
      <c r="DR76" s="32">
        <f t="shared" ca="1" si="239"/>
        <v>-211.51</v>
      </c>
      <c r="DS76" s="32">
        <f t="shared" ca="1" si="240"/>
        <v>-170.62</v>
      </c>
      <c r="DT76" s="32">
        <f t="shared" ca="1" si="241"/>
        <v>-189.91</v>
      </c>
      <c r="DU76" s="31">
        <f t="shared" ca="1" si="242"/>
        <v>0</v>
      </c>
      <c r="DV76" s="31">
        <f t="shared" ca="1" si="243"/>
        <v>-14.74</v>
      </c>
      <c r="DW76" s="31">
        <f t="shared" ca="1" si="244"/>
        <v>-466.56</v>
      </c>
      <c r="DX76" s="31">
        <f t="shared" ca="1" si="245"/>
        <v>-647.01</v>
      </c>
      <c r="DY76" s="31">
        <f t="shared" ca="1" si="246"/>
        <v>-1088.94</v>
      </c>
      <c r="DZ76" s="31">
        <f t="shared" ca="1" si="247"/>
        <v>-919.13</v>
      </c>
      <c r="EA76" s="31">
        <f t="shared" ca="1" si="248"/>
        <v>-794.87</v>
      </c>
      <c r="EB76" s="31">
        <f t="shared" ca="1" si="249"/>
        <v>-375.47</v>
      </c>
      <c r="EC76" s="31">
        <f t="shared" ca="1" si="250"/>
        <v>-655.51</v>
      </c>
      <c r="ED76" s="31">
        <f t="shared" ca="1" si="251"/>
        <v>-1884.04</v>
      </c>
      <c r="EE76" s="31">
        <f t="shared" ca="1" si="252"/>
        <v>-1502.4</v>
      </c>
      <c r="EF76" s="31">
        <f t="shared" ca="1" si="253"/>
        <v>-1653.54</v>
      </c>
      <c r="EG76" s="32">
        <f t="shared" ca="1" si="254"/>
        <v>0</v>
      </c>
      <c r="EH76" s="32">
        <f t="shared" ca="1" si="255"/>
        <v>-46.72</v>
      </c>
      <c r="EI76" s="32">
        <f t="shared" ca="1" si="256"/>
        <v>-1487.31</v>
      </c>
      <c r="EJ76" s="32">
        <f t="shared" ca="1" si="257"/>
        <v>-2076.46</v>
      </c>
      <c r="EK76" s="32">
        <f t="shared" ca="1" si="258"/>
        <v>-3518.9100000000003</v>
      </c>
      <c r="EL76" s="32">
        <f t="shared" ca="1" si="259"/>
        <v>-2992.64</v>
      </c>
      <c r="EM76" s="32">
        <f t="shared" ca="1" si="260"/>
        <v>-2607.2399999999998</v>
      </c>
      <c r="EN76" s="32">
        <f t="shared" ca="1" si="261"/>
        <v>-1241.1600000000003</v>
      </c>
      <c r="EO76" s="32">
        <f t="shared" ca="1" si="262"/>
        <v>-2183.96</v>
      </c>
      <c r="EP76" s="32">
        <f t="shared" ca="1" si="263"/>
        <v>-6325.7000000000007</v>
      </c>
      <c r="EQ76" s="32">
        <f t="shared" ca="1" si="264"/>
        <v>-5085.33</v>
      </c>
      <c r="ER76" s="32">
        <f t="shared" ca="1" si="265"/>
        <v>-5641.57</v>
      </c>
    </row>
    <row r="77" spans="1:148">
      <c r="A77" t="s">
        <v>430</v>
      </c>
      <c r="B77" s="1" t="s">
        <v>90</v>
      </c>
      <c r="C77" t="str">
        <f t="shared" ca="1" si="302"/>
        <v>SPCIMP</v>
      </c>
      <c r="D77" t="str">
        <f t="shared" ca="1" si="303"/>
        <v>Alberta-Saskatchewan Intertie - Import</v>
      </c>
      <c r="E77" s="51">
        <v>5188</v>
      </c>
      <c r="F77" s="51">
        <v>3361</v>
      </c>
      <c r="G77" s="51">
        <v>6691</v>
      </c>
      <c r="H77" s="51">
        <v>12336</v>
      </c>
      <c r="I77" s="51">
        <v>5135</v>
      </c>
      <c r="J77" s="51">
        <v>4693</v>
      </c>
      <c r="K77" s="51">
        <v>5402</v>
      </c>
      <c r="L77" s="51">
        <v>2825</v>
      </c>
      <c r="M77" s="51">
        <v>1890</v>
      </c>
      <c r="N77" s="51">
        <v>3500</v>
      </c>
      <c r="O77" s="51">
        <v>1715</v>
      </c>
      <c r="P77" s="51">
        <v>3583</v>
      </c>
      <c r="Q77" s="32">
        <v>454002.91</v>
      </c>
      <c r="R77" s="32">
        <v>210755.06</v>
      </c>
      <c r="S77" s="32">
        <v>309848.65999999997</v>
      </c>
      <c r="T77" s="32">
        <v>552563.71</v>
      </c>
      <c r="U77" s="32">
        <v>183687.98</v>
      </c>
      <c r="V77" s="32">
        <v>172619.12</v>
      </c>
      <c r="W77" s="32">
        <v>455680.66</v>
      </c>
      <c r="X77" s="32">
        <v>131462</v>
      </c>
      <c r="Y77" s="32">
        <v>98406.71</v>
      </c>
      <c r="Z77" s="32">
        <v>316116.75</v>
      </c>
      <c r="AA77" s="32">
        <v>195258.09</v>
      </c>
      <c r="AB77" s="32">
        <v>289728.12</v>
      </c>
      <c r="AC77" s="2">
        <v>0.17</v>
      </c>
      <c r="AD77" s="2">
        <v>0.17</v>
      </c>
      <c r="AE77" s="2">
        <v>0.17</v>
      </c>
      <c r="AF77" s="2">
        <v>0.17</v>
      </c>
      <c r="AG77" s="2">
        <v>0.17</v>
      </c>
      <c r="AH77" s="2">
        <v>0.17</v>
      </c>
      <c r="AI77" s="2">
        <v>0.17</v>
      </c>
      <c r="AJ77" s="2">
        <v>0.17</v>
      </c>
      <c r="AK77" s="2">
        <v>0.17</v>
      </c>
      <c r="AL77" s="2">
        <v>0.17</v>
      </c>
      <c r="AM77" s="2">
        <v>0.17</v>
      </c>
      <c r="AN77" s="2">
        <v>0.17</v>
      </c>
      <c r="AO77" s="33">
        <v>771.8</v>
      </c>
      <c r="AP77" s="33">
        <v>358.28</v>
      </c>
      <c r="AQ77" s="33">
        <v>526.74</v>
      </c>
      <c r="AR77" s="33">
        <v>939.36</v>
      </c>
      <c r="AS77" s="33">
        <v>312.27</v>
      </c>
      <c r="AT77" s="33">
        <v>293.45</v>
      </c>
      <c r="AU77" s="33">
        <v>774.66</v>
      </c>
      <c r="AV77" s="33">
        <v>223.49</v>
      </c>
      <c r="AW77" s="33">
        <v>167.29</v>
      </c>
      <c r="AX77" s="33">
        <v>537.4</v>
      </c>
      <c r="AY77" s="33">
        <v>331.94</v>
      </c>
      <c r="AZ77" s="33">
        <v>492.54</v>
      </c>
      <c r="BA77" s="31">
        <f t="shared" si="266"/>
        <v>0</v>
      </c>
      <c r="BB77" s="31">
        <f t="shared" si="267"/>
        <v>0</v>
      </c>
      <c r="BC77" s="31">
        <f t="shared" si="268"/>
        <v>0</v>
      </c>
      <c r="BD77" s="31">
        <f t="shared" si="269"/>
        <v>-386.79</v>
      </c>
      <c r="BE77" s="31">
        <f t="shared" si="270"/>
        <v>-128.58000000000001</v>
      </c>
      <c r="BF77" s="31">
        <f t="shared" si="271"/>
        <v>-120.83</v>
      </c>
      <c r="BG77" s="31">
        <f t="shared" si="272"/>
        <v>-3554.31</v>
      </c>
      <c r="BH77" s="31">
        <f t="shared" si="273"/>
        <v>-1025.4000000000001</v>
      </c>
      <c r="BI77" s="31">
        <f t="shared" si="274"/>
        <v>-767.57</v>
      </c>
      <c r="BJ77" s="31">
        <f t="shared" si="275"/>
        <v>-1959.92</v>
      </c>
      <c r="BK77" s="31">
        <f t="shared" si="276"/>
        <v>-1210.5999999999999</v>
      </c>
      <c r="BL77" s="31">
        <f t="shared" si="277"/>
        <v>-1796.31</v>
      </c>
      <c r="BM77" s="6">
        <f t="shared" ca="1" si="217"/>
        <v>-1.0500000000000001E-2</v>
      </c>
      <c r="BN77" s="6">
        <f t="shared" ca="1" si="217"/>
        <v>-1.0500000000000001E-2</v>
      </c>
      <c r="BO77" s="6">
        <f t="shared" ca="1" si="217"/>
        <v>-1.0500000000000001E-2</v>
      </c>
      <c r="BP77" s="6">
        <f t="shared" ca="1" si="217"/>
        <v>-1.0500000000000001E-2</v>
      </c>
      <c r="BQ77" s="6">
        <f t="shared" ca="1" si="217"/>
        <v>-1.0500000000000001E-2</v>
      </c>
      <c r="BR77" s="6">
        <f t="shared" ca="1" si="217"/>
        <v>-1.0500000000000001E-2</v>
      </c>
      <c r="BS77" s="6">
        <f t="shared" ca="1" si="217"/>
        <v>-1.0500000000000001E-2</v>
      </c>
      <c r="BT77" s="6">
        <f t="shared" ca="1" si="217"/>
        <v>-1.0500000000000001E-2</v>
      </c>
      <c r="BU77" s="6">
        <f t="shared" ca="1" si="217"/>
        <v>-1.0500000000000001E-2</v>
      </c>
      <c r="BV77" s="6">
        <f t="shared" ca="1" si="217"/>
        <v>-1.0500000000000001E-2</v>
      </c>
      <c r="BW77" s="6">
        <f t="shared" ca="1" si="217"/>
        <v>-1.0500000000000001E-2</v>
      </c>
      <c r="BX77" s="6">
        <f t="shared" ca="1" si="217"/>
        <v>-1.0500000000000001E-2</v>
      </c>
      <c r="BY77" s="31">
        <f t="shared" ca="1" si="218"/>
        <v>-4767.03</v>
      </c>
      <c r="BZ77" s="31">
        <f t="shared" ca="1" si="219"/>
        <v>-2212.9299999999998</v>
      </c>
      <c r="CA77" s="31">
        <f t="shared" ca="1" si="220"/>
        <v>-3253.41</v>
      </c>
      <c r="CB77" s="31">
        <f t="shared" ca="1" si="221"/>
        <v>-5801.92</v>
      </c>
      <c r="CC77" s="31">
        <f t="shared" ca="1" si="222"/>
        <v>-1928.72</v>
      </c>
      <c r="CD77" s="31">
        <f t="shared" ca="1" si="223"/>
        <v>-1812.5</v>
      </c>
      <c r="CE77" s="31">
        <f t="shared" ca="1" si="224"/>
        <v>-4784.6499999999996</v>
      </c>
      <c r="CF77" s="31">
        <f t="shared" ca="1" si="225"/>
        <v>-1380.35</v>
      </c>
      <c r="CG77" s="31">
        <f t="shared" ca="1" si="226"/>
        <v>-1033.27</v>
      </c>
      <c r="CH77" s="31">
        <f t="shared" ca="1" si="227"/>
        <v>-3319.23</v>
      </c>
      <c r="CI77" s="31">
        <f t="shared" ca="1" si="228"/>
        <v>-2050.21</v>
      </c>
      <c r="CJ77" s="31">
        <f t="shared" ca="1" si="229"/>
        <v>-3042.15</v>
      </c>
      <c r="CK77" s="32">
        <f t="shared" ca="1" si="278"/>
        <v>1362.01</v>
      </c>
      <c r="CL77" s="32">
        <f t="shared" ca="1" si="279"/>
        <v>632.27</v>
      </c>
      <c r="CM77" s="32">
        <f t="shared" ca="1" si="280"/>
        <v>929.55</v>
      </c>
      <c r="CN77" s="32">
        <f t="shared" ca="1" si="281"/>
        <v>1657.69</v>
      </c>
      <c r="CO77" s="32">
        <f t="shared" ca="1" si="282"/>
        <v>551.05999999999995</v>
      </c>
      <c r="CP77" s="32">
        <f t="shared" ca="1" si="283"/>
        <v>517.86</v>
      </c>
      <c r="CQ77" s="32">
        <f t="shared" ca="1" si="284"/>
        <v>1367.04</v>
      </c>
      <c r="CR77" s="32">
        <f t="shared" ca="1" si="285"/>
        <v>394.39</v>
      </c>
      <c r="CS77" s="32">
        <f t="shared" ca="1" si="286"/>
        <v>295.22000000000003</v>
      </c>
      <c r="CT77" s="32">
        <f t="shared" ca="1" si="287"/>
        <v>948.35</v>
      </c>
      <c r="CU77" s="32">
        <f t="shared" ca="1" si="288"/>
        <v>585.77</v>
      </c>
      <c r="CV77" s="32">
        <f t="shared" ca="1" si="289"/>
        <v>869.18</v>
      </c>
      <c r="CW77" s="31">
        <f t="shared" ca="1" si="290"/>
        <v>-4176.82</v>
      </c>
      <c r="CX77" s="31">
        <f t="shared" ca="1" si="291"/>
        <v>-1938.9399999999998</v>
      </c>
      <c r="CY77" s="31">
        <f t="shared" ca="1" si="292"/>
        <v>-2850.5999999999995</v>
      </c>
      <c r="CZ77" s="31">
        <f t="shared" ca="1" si="293"/>
        <v>-4696.7999999999993</v>
      </c>
      <c r="DA77" s="31">
        <f t="shared" ca="1" si="294"/>
        <v>-1561.3500000000001</v>
      </c>
      <c r="DB77" s="31">
        <f t="shared" ca="1" si="295"/>
        <v>-1467.26</v>
      </c>
      <c r="DC77" s="31">
        <f t="shared" ca="1" si="296"/>
        <v>-637.95999999999958</v>
      </c>
      <c r="DD77" s="31">
        <f t="shared" ca="1" si="297"/>
        <v>-184.04999999999973</v>
      </c>
      <c r="DE77" s="31">
        <f t="shared" ca="1" si="298"/>
        <v>-137.76999999999987</v>
      </c>
      <c r="DF77" s="31">
        <f t="shared" ca="1" si="299"/>
        <v>-948.36000000000013</v>
      </c>
      <c r="DG77" s="31">
        <f t="shared" ca="1" si="300"/>
        <v>-585.7800000000002</v>
      </c>
      <c r="DH77" s="31">
        <f t="shared" ca="1" si="301"/>
        <v>-869.20000000000027</v>
      </c>
      <c r="DI77" s="32">
        <f t="shared" ca="1" si="230"/>
        <v>-208.84</v>
      </c>
      <c r="DJ77" s="32">
        <f t="shared" ca="1" si="231"/>
        <v>-96.95</v>
      </c>
      <c r="DK77" s="32">
        <f t="shared" ca="1" si="232"/>
        <v>-142.53</v>
      </c>
      <c r="DL77" s="32">
        <f t="shared" ca="1" si="233"/>
        <v>-234.84</v>
      </c>
      <c r="DM77" s="32">
        <f t="shared" ca="1" si="234"/>
        <v>-78.069999999999993</v>
      </c>
      <c r="DN77" s="32">
        <f t="shared" ca="1" si="235"/>
        <v>-73.36</v>
      </c>
      <c r="DO77" s="32">
        <f t="shared" ca="1" si="236"/>
        <v>-31.9</v>
      </c>
      <c r="DP77" s="32">
        <f t="shared" ca="1" si="237"/>
        <v>-9.1999999999999993</v>
      </c>
      <c r="DQ77" s="32">
        <f t="shared" ca="1" si="238"/>
        <v>-6.89</v>
      </c>
      <c r="DR77" s="32">
        <f t="shared" ca="1" si="239"/>
        <v>-47.42</v>
      </c>
      <c r="DS77" s="32">
        <f t="shared" ca="1" si="240"/>
        <v>-29.29</v>
      </c>
      <c r="DT77" s="32">
        <f t="shared" ca="1" si="241"/>
        <v>-43.46</v>
      </c>
      <c r="DU77" s="31">
        <f t="shared" ca="1" si="242"/>
        <v>-2040.03</v>
      </c>
      <c r="DV77" s="31">
        <f t="shared" ca="1" si="243"/>
        <v>-938.37</v>
      </c>
      <c r="DW77" s="31">
        <f t="shared" ca="1" si="244"/>
        <v>-1368.09</v>
      </c>
      <c r="DX77" s="31">
        <f t="shared" ca="1" si="245"/>
        <v>-2232.1999999999998</v>
      </c>
      <c r="DY77" s="31">
        <f t="shared" ca="1" si="246"/>
        <v>-734.67</v>
      </c>
      <c r="DZ77" s="31">
        <f t="shared" ca="1" si="247"/>
        <v>-682.92</v>
      </c>
      <c r="EA77" s="31">
        <f t="shared" ca="1" si="248"/>
        <v>-293.79000000000002</v>
      </c>
      <c r="EB77" s="31">
        <f t="shared" ca="1" si="249"/>
        <v>-83.82</v>
      </c>
      <c r="EC77" s="31">
        <f t="shared" ca="1" si="250"/>
        <v>-62.04</v>
      </c>
      <c r="ED77" s="31">
        <f t="shared" ca="1" si="251"/>
        <v>-422.38</v>
      </c>
      <c r="EE77" s="31">
        <f t="shared" ca="1" si="252"/>
        <v>-257.91000000000003</v>
      </c>
      <c r="EF77" s="31">
        <f t="shared" ca="1" si="253"/>
        <v>-378.41</v>
      </c>
      <c r="EG77" s="32">
        <f t="shared" ca="1" si="254"/>
        <v>-6425.69</v>
      </c>
      <c r="EH77" s="32">
        <f t="shared" ca="1" si="255"/>
        <v>-2974.2599999999998</v>
      </c>
      <c r="EI77" s="32">
        <f t="shared" ca="1" si="256"/>
        <v>-4361.2199999999993</v>
      </c>
      <c r="EJ77" s="32">
        <f t="shared" ca="1" si="257"/>
        <v>-7163.8399999999992</v>
      </c>
      <c r="EK77" s="32">
        <f t="shared" ca="1" si="258"/>
        <v>-2374.09</v>
      </c>
      <c r="EL77" s="32">
        <f t="shared" ca="1" si="259"/>
        <v>-2223.54</v>
      </c>
      <c r="EM77" s="32">
        <f t="shared" ca="1" si="260"/>
        <v>-963.64999999999964</v>
      </c>
      <c r="EN77" s="32">
        <f t="shared" ca="1" si="261"/>
        <v>-277.06999999999971</v>
      </c>
      <c r="EO77" s="32">
        <f t="shared" ca="1" si="262"/>
        <v>-206.69999999999985</v>
      </c>
      <c r="EP77" s="32">
        <f t="shared" ca="1" si="263"/>
        <v>-1418.16</v>
      </c>
      <c r="EQ77" s="32">
        <f t="shared" ca="1" si="264"/>
        <v>-872.98000000000025</v>
      </c>
      <c r="ER77" s="32">
        <f t="shared" ca="1" si="265"/>
        <v>-1291.0700000000004</v>
      </c>
    </row>
    <row r="78" spans="1:148">
      <c r="A78" t="s">
        <v>513</v>
      </c>
      <c r="B78" s="1" t="s">
        <v>111</v>
      </c>
      <c r="C78" t="str">
        <f t="shared" ca="1" si="302"/>
        <v>MKR1</v>
      </c>
      <c r="D78" t="str">
        <f t="shared" ca="1" si="303"/>
        <v>Muskeg River Industrial System</v>
      </c>
      <c r="E78" s="51">
        <v>47602.35</v>
      </c>
      <c r="F78" s="51">
        <v>46379.962500000001</v>
      </c>
      <c r="G78" s="51">
        <v>59789.294999999998</v>
      </c>
      <c r="H78" s="51">
        <v>44194.177499999998</v>
      </c>
      <c r="I78" s="51">
        <v>42372.78</v>
      </c>
      <c r="J78" s="51">
        <v>48837.93</v>
      </c>
      <c r="K78" s="51">
        <v>47733.862500000003</v>
      </c>
      <c r="L78" s="51">
        <v>42509.752500000002</v>
      </c>
      <c r="M78" s="51">
        <v>48093.7425</v>
      </c>
      <c r="N78" s="51">
        <v>60849.652499999997</v>
      </c>
      <c r="O78" s="51">
        <v>56394.337500000001</v>
      </c>
      <c r="P78" s="51">
        <v>53012.82</v>
      </c>
      <c r="Q78" s="32">
        <v>3759649.43</v>
      </c>
      <c r="R78" s="32">
        <v>2703726.03</v>
      </c>
      <c r="S78" s="32">
        <v>2930309.23</v>
      </c>
      <c r="T78" s="32">
        <v>2152588.21</v>
      </c>
      <c r="U78" s="32">
        <v>3129603.26</v>
      </c>
      <c r="V78" s="32">
        <v>3590943.19</v>
      </c>
      <c r="W78" s="32">
        <v>7017266.9800000004</v>
      </c>
      <c r="X78" s="32">
        <v>2864905.38</v>
      </c>
      <c r="Y78" s="32">
        <v>4452568.66</v>
      </c>
      <c r="Z78" s="32">
        <v>11897802.880000001</v>
      </c>
      <c r="AA78" s="32">
        <v>6672336.0300000003</v>
      </c>
      <c r="AB78" s="32">
        <v>4342674.3</v>
      </c>
      <c r="AC78" s="2">
        <v>5.1100000000000003</v>
      </c>
      <c r="AD78" s="2">
        <v>5.1100000000000003</v>
      </c>
      <c r="AE78" s="2">
        <v>5.1100000000000003</v>
      </c>
      <c r="AF78" s="2">
        <v>5.1100000000000003</v>
      </c>
      <c r="AG78" s="2">
        <v>5.1100000000000003</v>
      </c>
      <c r="AH78" s="2">
        <v>5.1100000000000003</v>
      </c>
      <c r="AI78" s="2">
        <v>5.1100000000000003</v>
      </c>
      <c r="AJ78" s="2">
        <v>5.1100000000000003</v>
      </c>
      <c r="AK78" s="2">
        <v>5.1100000000000003</v>
      </c>
      <c r="AL78" s="2">
        <v>5.1100000000000003</v>
      </c>
      <c r="AM78" s="2">
        <v>5.1100000000000003</v>
      </c>
      <c r="AN78" s="2">
        <v>5.1100000000000003</v>
      </c>
      <c r="AO78" s="33">
        <v>192118.09</v>
      </c>
      <c r="AP78" s="33">
        <v>138160.4</v>
      </c>
      <c r="AQ78" s="33">
        <v>149738.79999999999</v>
      </c>
      <c r="AR78" s="33">
        <v>109997.26</v>
      </c>
      <c r="AS78" s="33">
        <v>159922.73000000001</v>
      </c>
      <c r="AT78" s="33">
        <v>183497.2</v>
      </c>
      <c r="AU78" s="33">
        <v>358582.34</v>
      </c>
      <c r="AV78" s="33">
        <v>146396.66</v>
      </c>
      <c r="AW78" s="33">
        <v>227526.26</v>
      </c>
      <c r="AX78" s="33">
        <v>607977.73</v>
      </c>
      <c r="AY78" s="33">
        <v>340956.37</v>
      </c>
      <c r="AZ78" s="33">
        <v>221910.66</v>
      </c>
      <c r="BA78" s="31">
        <f t="shared" si="266"/>
        <v>0</v>
      </c>
      <c r="BB78" s="31">
        <f t="shared" si="267"/>
        <v>0</v>
      </c>
      <c r="BC78" s="31">
        <f t="shared" si="268"/>
        <v>0</v>
      </c>
      <c r="BD78" s="31">
        <f t="shared" si="269"/>
        <v>-1506.81</v>
      </c>
      <c r="BE78" s="31">
        <f t="shared" si="270"/>
        <v>-2190.7199999999998</v>
      </c>
      <c r="BF78" s="31">
        <f t="shared" si="271"/>
        <v>-2513.66</v>
      </c>
      <c r="BG78" s="31">
        <f t="shared" si="272"/>
        <v>-54734.68</v>
      </c>
      <c r="BH78" s="31">
        <f t="shared" si="273"/>
        <v>-22346.26</v>
      </c>
      <c r="BI78" s="31">
        <f t="shared" si="274"/>
        <v>-34730.04</v>
      </c>
      <c r="BJ78" s="31">
        <f t="shared" si="275"/>
        <v>-73766.38</v>
      </c>
      <c r="BK78" s="31">
        <f t="shared" si="276"/>
        <v>-41368.480000000003</v>
      </c>
      <c r="BL78" s="31">
        <f t="shared" si="277"/>
        <v>-26924.58</v>
      </c>
      <c r="BM78" s="6">
        <f t="shared" ca="1" si="217"/>
        <v>7.1199999999999999E-2</v>
      </c>
      <c r="BN78" s="6">
        <f t="shared" ca="1" si="217"/>
        <v>7.1199999999999999E-2</v>
      </c>
      <c r="BO78" s="6">
        <f t="shared" ca="1" si="217"/>
        <v>7.1199999999999999E-2</v>
      </c>
      <c r="BP78" s="6">
        <f t="shared" ca="1" si="217"/>
        <v>7.1199999999999999E-2</v>
      </c>
      <c r="BQ78" s="6">
        <f t="shared" ca="1" si="217"/>
        <v>7.1199999999999999E-2</v>
      </c>
      <c r="BR78" s="6">
        <f t="shared" ca="1" si="217"/>
        <v>7.1199999999999999E-2</v>
      </c>
      <c r="BS78" s="6">
        <f t="shared" ca="1" si="217"/>
        <v>7.1199999999999999E-2</v>
      </c>
      <c r="BT78" s="6">
        <f t="shared" ca="1" si="217"/>
        <v>7.1199999999999999E-2</v>
      </c>
      <c r="BU78" s="6">
        <f t="shared" ca="1" si="217"/>
        <v>7.1199999999999999E-2</v>
      </c>
      <c r="BV78" s="6">
        <f t="shared" ca="1" si="217"/>
        <v>7.1199999999999999E-2</v>
      </c>
      <c r="BW78" s="6">
        <f t="shared" ca="1" si="217"/>
        <v>7.1199999999999999E-2</v>
      </c>
      <c r="BX78" s="6">
        <f t="shared" ca="1" si="217"/>
        <v>7.1199999999999999E-2</v>
      </c>
      <c r="BY78" s="31">
        <f t="shared" ca="1" si="218"/>
        <v>267687.03999999998</v>
      </c>
      <c r="BZ78" s="31">
        <f t="shared" ca="1" si="219"/>
        <v>192505.29</v>
      </c>
      <c r="CA78" s="31">
        <f t="shared" ca="1" si="220"/>
        <v>208638.02</v>
      </c>
      <c r="CB78" s="31">
        <f t="shared" ca="1" si="221"/>
        <v>153264.28</v>
      </c>
      <c r="CC78" s="31">
        <f t="shared" ca="1" si="222"/>
        <v>222827.75</v>
      </c>
      <c r="CD78" s="31">
        <f t="shared" ca="1" si="223"/>
        <v>255675.16</v>
      </c>
      <c r="CE78" s="31">
        <f t="shared" ca="1" si="224"/>
        <v>499629.41</v>
      </c>
      <c r="CF78" s="31">
        <f t="shared" ca="1" si="225"/>
        <v>203981.26</v>
      </c>
      <c r="CG78" s="31">
        <f t="shared" ca="1" si="226"/>
        <v>317022.89</v>
      </c>
      <c r="CH78" s="31">
        <f t="shared" ca="1" si="227"/>
        <v>847123.57</v>
      </c>
      <c r="CI78" s="31">
        <f t="shared" ca="1" si="228"/>
        <v>475070.33</v>
      </c>
      <c r="CJ78" s="31">
        <f t="shared" ca="1" si="229"/>
        <v>309198.40999999997</v>
      </c>
      <c r="CK78" s="32">
        <f t="shared" ca="1" si="278"/>
        <v>11278.95</v>
      </c>
      <c r="CL78" s="32">
        <f t="shared" ca="1" si="279"/>
        <v>8111.18</v>
      </c>
      <c r="CM78" s="32">
        <f t="shared" ca="1" si="280"/>
        <v>8790.93</v>
      </c>
      <c r="CN78" s="32">
        <f t="shared" ca="1" si="281"/>
        <v>6457.76</v>
      </c>
      <c r="CO78" s="32">
        <f t="shared" ca="1" si="282"/>
        <v>9388.81</v>
      </c>
      <c r="CP78" s="32">
        <f t="shared" ca="1" si="283"/>
        <v>10772.83</v>
      </c>
      <c r="CQ78" s="32">
        <f t="shared" ca="1" si="284"/>
        <v>21051.8</v>
      </c>
      <c r="CR78" s="32">
        <f t="shared" ca="1" si="285"/>
        <v>8594.7199999999993</v>
      </c>
      <c r="CS78" s="32">
        <f t="shared" ca="1" si="286"/>
        <v>13357.71</v>
      </c>
      <c r="CT78" s="32">
        <f t="shared" ca="1" si="287"/>
        <v>35693.410000000003</v>
      </c>
      <c r="CU78" s="32">
        <f t="shared" ca="1" si="288"/>
        <v>20017.009999999998</v>
      </c>
      <c r="CV78" s="32">
        <f t="shared" ca="1" si="289"/>
        <v>13028.02</v>
      </c>
      <c r="CW78" s="31">
        <f t="shared" ca="1" si="290"/>
        <v>86847.9</v>
      </c>
      <c r="CX78" s="31">
        <f t="shared" ca="1" si="291"/>
        <v>62456.070000000007</v>
      </c>
      <c r="CY78" s="31">
        <f t="shared" ca="1" si="292"/>
        <v>67690.149999999994</v>
      </c>
      <c r="CZ78" s="31">
        <f t="shared" ca="1" si="293"/>
        <v>51231.590000000011</v>
      </c>
      <c r="DA78" s="31">
        <f t="shared" ca="1" si="294"/>
        <v>74484.549999999988</v>
      </c>
      <c r="DB78" s="31">
        <f t="shared" ca="1" si="295"/>
        <v>85464.449999999983</v>
      </c>
      <c r="DC78" s="31">
        <f t="shared" ca="1" si="296"/>
        <v>216833.54999999993</v>
      </c>
      <c r="DD78" s="31">
        <f t="shared" ca="1" si="297"/>
        <v>88525.58</v>
      </c>
      <c r="DE78" s="31">
        <f t="shared" ca="1" si="298"/>
        <v>137584.38000000003</v>
      </c>
      <c r="DF78" s="31">
        <f t="shared" ca="1" si="299"/>
        <v>348605.63</v>
      </c>
      <c r="DG78" s="31">
        <f t="shared" ca="1" si="300"/>
        <v>195499.45000000004</v>
      </c>
      <c r="DH78" s="31">
        <f t="shared" ca="1" si="301"/>
        <v>127240.34999999999</v>
      </c>
      <c r="DI78" s="32">
        <f t="shared" ca="1" si="230"/>
        <v>4342.3999999999996</v>
      </c>
      <c r="DJ78" s="32">
        <f t="shared" ca="1" si="231"/>
        <v>3122.8</v>
      </c>
      <c r="DK78" s="32">
        <f t="shared" ca="1" si="232"/>
        <v>3384.51</v>
      </c>
      <c r="DL78" s="32">
        <f t="shared" ca="1" si="233"/>
        <v>2561.58</v>
      </c>
      <c r="DM78" s="32">
        <f t="shared" ca="1" si="234"/>
        <v>3724.23</v>
      </c>
      <c r="DN78" s="32">
        <f t="shared" ca="1" si="235"/>
        <v>4273.22</v>
      </c>
      <c r="DO78" s="32">
        <f t="shared" ca="1" si="236"/>
        <v>10841.68</v>
      </c>
      <c r="DP78" s="32">
        <f t="shared" ca="1" si="237"/>
        <v>4426.28</v>
      </c>
      <c r="DQ78" s="32">
        <f t="shared" ca="1" si="238"/>
        <v>6879.22</v>
      </c>
      <c r="DR78" s="32">
        <f t="shared" ca="1" si="239"/>
        <v>17430.28</v>
      </c>
      <c r="DS78" s="32">
        <f t="shared" ca="1" si="240"/>
        <v>9774.9699999999993</v>
      </c>
      <c r="DT78" s="32">
        <f t="shared" ca="1" si="241"/>
        <v>6362.02</v>
      </c>
      <c r="DU78" s="31">
        <f t="shared" ca="1" si="242"/>
        <v>42418.080000000002</v>
      </c>
      <c r="DV78" s="31">
        <f t="shared" ca="1" si="243"/>
        <v>30226.18</v>
      </c>
      <c r="DW78" s="31">
        <f t="shared" ca="1" si="244"/>
        <v>32486.65</v>
      </c>
      <c r="DX78" s="31">
        <f t="shared" ca="1" si="245"/>
        <v>24348.35</v>
      </c>
      <c r="DY78" s="31">
        <f t="shared" ca="1" si="246"/>
        <v>35047.550000000003</v>
      </c>
      <c r="DZ78" s="31">
        <f t="shared" ca="1" si="247"/>
        <v>39778.449999999997</v>
      </c>
      <c r="EA78" s="31">
        <f t="shared" ca="1" si="248"/>
        <v>99853.38</v>
      </c>
      <c r="EB78" s="31">
        <f t="shared" ca="1" si="249"/>
        <v>40315.54</v>
      </c>
      <c r="EC78" s="31">
        <f t="shared" ca="1" si="250"/>
        <v>61956.35</v>
      </c>
      <c r="ED78" s="31">
        <f t="shared" ca="1" si="251"/>
        <v>155263.29</v>
      </c>
      <c r="EE78" s="31">
        <f t="shared" ca="1" si="252"/>
        <v>86076.04</v>
      </c>
      <c r="EF78" s="31">
        <f t="shared" ca="1" si="253"/>
        <v>55394.9</v>
      </c>
      <c r="EG78" s="32">
        <f t="shared" ca="1" si="254"/>
        <v>133608.38</v>
      </c>
      <c r="EH78" s="32">
        <f t="shared" ca="1" si="255"/>
        <v>95805.050000000017</v>
      </c>
      <c r="EI78" s="32">
        <f t="shared" ca="1" si="256"/>
        <v>103561.31</v>
      </c>
      <c r="EJ78" s="32">
        <f t="shared" ca="1" si="257"/>
        <v>78141.520000000019</v>
      </c>
      <c r="EK78" s="32">
        <f t="shared" ca="1" si="258"/>
        <v>113256.32999999999</v>
      </c>
      <c r="EL78" s="32">
        <f t="shared" ca="1" si="259"/>
        <v>129516.11999999998</v>
      </c>
      <c r="EM78" s="32">
        <f t="shared" ca="1" si="260"/>
        <v>327528.60999999993</v>
      </c>
      <c r="EN78" s="32">
        <f t="shared" ca="1" si="261"/>
        <v>133267.4</v>
      </c>
      <c r="EO78" s="32">
        <f t="shared" ca="1" si="262"/>
        <v>206419.95000000004</v>
      </c>
      <c r="EP78" s="32">
        <f t="shared" ca="1" si="263"/>
        <v>521299.20000000007</v>
      </c>
      <c r="EQ78" s="32">
        <f t="shared" ca="1" si="264"/>
        <v>291350.46000000002</v>
      </c>
      <c r="ER78" s="32">
        <f t="shared" ca="1" si="265"/>
        <v>188997.27</v>
      </c>
    </row>
    <row r="79" spans="1:148">
      <c r="A79" t="s">
        <v>420</v>
      </c>
      <c r="B79" s="1" t="s">
        <v>140</v>
      </c>
      <c r="C79" t="str">
        <f t="shared" ca="1" si="302"/>
        <v>MKRC</v>
      </c>
      <c r="D79" t="str">
        <f t="shared" ca="1" si="303"/>
        <v>MacKay River Industrial System</v>
      </c>
      <c r="I79" s="51">
        <v>36775.853000000003</v>
      </c>
      <c r="J79" s="51">
        <v>85540.830900000001</v>
      </c>
      <c r="K79" s="51">
        <v>102038.55100000001</v>
      </c>
      <c r="L79" s="51">
        <v>92992.174199999994</v>
      </c>
      <c r="M79" s="51">
        <v>91934.876999999993</v>
      </c>
      <c r="N79" s="51">
        <v>81215.586800000005</v>
      </c>
      <c r="O79" s="51">
        <v>102177.5726</v>
      </c>
      <c r="P79" s="51">
        <v>85517.298899999994</v>
      </c>
      <c r="Q79" s="32"/>
      <c r="R79" s="32"/>
      <c r="S79" s="32"/>
      <c r="T79" s="32"/>
      <c r="U79" s="32">
        <v>2428998.92</v>
      </c>
      <c r="V79" s="32">
        <v>5651819.3899999997</v>
      </c>
      <c r="W79" s="32">
        <v>13274931.73</v>
      </c>
      <c r="X79" s="32">
        <v>7146260.8700000001</v>
      </c>
      <c r="Y79" s="32">
        <v>7224087.7300000004</v>
      </c>
      <c r="Z79" s="32">
        <v>10140352.42</v>
      </c>
      <c r="AA79" s="32">
        <v>11642269.9</v>
      </c>
      <c r="AB79" s="32">
        <v>6656356.4900000002</v>
      </c>
      <c r="AG79" s="2">
        <v>5.0199999999999996</v>
      </c>
      <c r="AH79" s="2">
        <v>5.0199999999999996</v>
      </c>
      <c r="AI79" s="2">
        <v>5.0199999999999996</v>
      </c>
      <c r="AJ79" s="2">
        <v>5.0199999999999996</v>
      </c>
      <c r="AK79" s="2">
        <v>5.0199999999999996</v>
      </c>
      <c r="AL79" s="2">
        <v>5.0199999999999996</v>
      </c>
      <c r="AM79" s="2">
        <v>5.0199999999999996</v>
      </c>
      <c r="AN79" s="2">
        <v>5.0199999999999996</v>
      </c>
      <c r="AO79" s="33"/>
      <c r="AP79" s="33"/>
      <c r="AQ79" s="33"/>
      <c r="AR79" s="33"/>
      <c r="AS79" s="33">
        <v>121935.75</v>
      </c>
      <c r="AT79" s="33">
        <v>283721.33</v>
      </c>
      <c r="AU79" s="33">
        <v>666401.56999999995</v>
      </c>
      <c r="AV79" s="33">
        <v>358742.3</v>
      </c>
      <c r="AW79" s="33">
        <v>362649.2</v>
      </c>
      <c r="AX79" s="33">
        <v>509045.69</v>
      </c>
      <c r="AY79" s="33">
        <v>584441.94999999995</v>
      </c>
      <c r="AZ79" s="33">
        <v>334149.09999999998</v>
      </c>
      <c r="BA79" s="31">
        <f t="shared" si="266"/>
        <v>0</v>
      </c>
      <c r="BB79" s="31">
        <f t="shared" si="267"/>
        <v>0</v>
      </c>
      <c r="BC79" s="31">
        <f t="shared" si="268"/>
        <v>0</v>
      </c>
      <c r="BD79" s="31">
        <f t="shared" si="269"/>
        <v>0</v>
      </c>
      <c r="BE79" s="31">
        <f t="shared" si="270"/>
        <v>-1700.3</v>
      </c>
      <c r="BF79" s="31">
        <f t="shared" si="271"/>
        <v>-3956.27</v>
      </c>
      <c r="BG79" s="31">
        <f t="shared" si="272"/>
        <v>-103544.47</v>
      </c>
      <c r="BH79" s="31">
        <f t="shared" si="273"/>
        <v>-55740.83</v>
      </c>
      <c r="BI79" s="31">
        <f t="shared" si="274"/>
        <v>-56347.88</v>
      </c>
      <c r="BJ79" s="31">
        <f t="shared" si="275"/>
        <v>-62870.19</v>
      </c>
      <c r="BK79" s="31">
        <f t="shared" si="276"/>
        <v>-72182.070000000007</v>
      </c>
      <c r="BL79" s="31">
        <f t="shared" si="277"/>
        <v>-41269.410000000003</v>
      </c>
      <c r="BM79" s="6">
        <f t="shared" ca="1" si="217"/>
        <v>6.3700000000000007E-2</v>
      </c>
      <c r="BN79" s="6">
        <f t="shared" ca="1" si="217"/>
        <v>6.3700000000000007E-2</v>
      </c>
      <c r="BO79" s="6">
        <f t="shared" ca="1" si="217"/>
        <v>6.3700000000000007E-2</v>
      </c>
      <c r="BP79" s="6">
        <f t="shared" ca="1" si="217"/>
        <v>6.3700000000000007E-2</v>
      </c>
      <c r="BQ79" s="6">
        <f t="shared" ca="1" si="217"/>
        <v>6.3700000000000007E-2</v>
      </c>
      <c r="BR79" s="6">
        <f t="shared" ca="1" si="217"/>
        <v>6.3700000000000007E-2</v>
      </c>
      <c r="BS79" s="6">
        <f t="shared" ca="1" si="217"/>
        <v>6.3700000000000007E-2</v>
      </c>
      <c r="BT79" s="6">
        <f t="shared" ca="1" si="217"/>
        <v>6.3700000000000007E-2</v>
      </c>
      <c r="BU79" s="6">
        <f t="shared" ca="1" si="217"/>
        <v>6.3700000000000007E-2</v>
      </c>
      <c r="BV79" s="6">
        <f t="shared" ca="1" si="217"/>
        <v>6.3700000000000007E-2</v>
      </c>
      <c r="BW79" s="6">
        <f t="shared" ca="1" si="217"/>
        <v>6.3700000000000007E-2</v>
      </c>
      <c r="BX79" s="6">
        <f t="shared" ca="1" si="217"/>
        <v>6.3700000000000007E-2</v>
      </c>
      <c r="BY79" s="31">
        <f t="shared" ca="1" si="218"/>
        <v>0</v>
      </c>
      <c r="BZ79" s="31">
        <f t="shared" ca="1" si="219"/>
        <v>0</v>
      </c>
      <c r="CA79" s="31">
        <f t="shared" ca="1" si="220"/>
        <v>0</v>
      </c>
      <c r="CB79" s="31">
        <f t="shared" ca="1" si="221"/>
        <v>0</v>
      </c>
      <c r="CC79" s="31">
        <f t="shared" ca="1" si="222"/>
        <v>154727.23000000001</v>
      </c>
      <c r="CD79" s="31">
        <f t="shared" ca="1" si="223"/>
        <v>360020.9</v>
      </c>
      <c r="CE79" s="31">
        <f t="shared" ca="1" si="224"/>
        <v>845613.15</v>
      </c>
      <c r="CF79" s="31">
        <f t="shared" ca="1" si="225"/>
        <v>455216.82</v>
      </c>
      <c r="CG79" s="31">
        <f t="shared" ca="1" si="226"/>
        <v>460174.39</v>
      </c>
      <c r="CH79" s="31">
        <f t="shared" ca="1" si="227"/>
        <v>645940.44999999995</v>
      </c>
      <c r="CI79" s="31">
        <f t="shared" ca="1" si="228"/>
        <v>741612.59</v>
      </c>
      <c r="CJ79" s="31">
        <f t="shared" ca="1" si="229"/>
        <v>424009.91</v>
      </c>
      <c r="CK79" s="32">
        <f t="shared" ca="1" si="278"/>
        <v>0</v>
      </c>
      <c r="CL79" s="32">
        <f t="shared" ca="1" si="279"/>
        <v>0</v>
      </c>
      <c r="CM79" s="32">
        <f t="shared" ca="1" si="280"/>
        <v>0</v>
      </c>
      <c r="CN79" s="32">
        <f t="shared" ca="1" si="281"/>
        <v>0</v>
      </c>
      <c r="CO79" s="32">
        <f t="shared" ca="1" si="282"/>
        <v>7287</v>
      </c>
      <c r="CP79" s="32">
        <f t="shared" ca="1" si="283"/>
        <v>16955.46</v>
      </c>
      <c r="CQ79" s="32">
        <f t="shared" ca="1" si="284"/>
        <v>39824.800000000003</v>
      </c>
      <c r="CR79" s="32">
        <f t="shared" ca="1" si="285"/>
        <v>21438.78</v>
      </c>
      <c r="CS79" s="32">
        <f t="shared" ca="1" si="286"/>
        <v>21672.26</v>
      </c>
      <c r="CT79" s="32">
        <f t="shared" ca="1" si="287"/>
        <v>30421.06</v>
      </c>
      <c r="CU79" s="32">
        <f t="shared" ca="1" si="288"/>
        <v>34926.81</v>
      </c>
      <c r="CV79" s="32">
        <f t="shared" ca="1" si="289"/>
        <v>19969.07</v>
      </c>
      <c r="CW79" s="31">
        <f t="shared" ca="1" si="290"/>
        <v>0</v>
      </c>
      <c r="CX79" s="31">
        <f t="shared" ca="1" si="291"/>
        <v>0</v>
      </c>
      <c r="CY79" s="31">
        <f t="shared" ca="1" si="292"/>
        <v>0</v>
      </c>
      <c r="CZ79" s="31">
        <f t="shared" ca="1" si="293"/>
        <v>0</v>
      </c>
      <c r="DA79" s="31">
        <f t="shared" ca="1" si="294"/>
        <v>41778.780000000013</v>
      </c>
      <c r="DB79" s="31">
        <f t="shared" ca="1" si="295"/>
        <v>97211.300000000032</v>
      </c>
      <c r="DC79" s="31">
        <f t="shared" ca="1" si="296"/>
        <v>322580.85000000009</v>
      </c>
      <c r="DD79" s="31">
        <f t="shared" ca="1" si="297"/>
        <v>173654.13</v>
      </c>
      <c r="DE79" s="31">
        <f t="shared" ca="1" si="298"/>
        <v>175545.33000000002</v>
      </c>
      <c r="DF79" s="31">
        <f t="shared" ca="1" si="299"/>
        <v>230186.01</v>
      </c>
      <c r="DG79" s="31">
        <f t="shared" ca="1" si="300"/>
        <v>264279.51999999996</v>
      </c>
      <c r="DH79" s="31">
        <f t="shared" ca="1" si="301"/>
        <v>151099.29</v>
      </c>
      <c r="DI79" s="32">
        <f t="shared" ca="1" si="230"/>
        <v>0</v>
      </c>
      <c r="DJ79" s="32">
        <f t="shared" ca="1" si="231"/>
        <v>0</v>
      </c>
      <c r="DK79" s="32">
        <f t="shared" ca="1" si="232"/>
        <v>0</v>
      </c>
      <c r="DL79" s="32">
        <f t="shared" ca="1" si="233"/>
        <v>0</v>
      </c>
      <c r="DM79" s="32">
        <f t="shared" ca="1" si="234"/>
        <v>2088.94</v>
      </c>
      <c r="DN79" s="32">
        <f t="shared" ca="1" si="235"/>
        <v>4860.57</v>
      </c>
      <c r="DO79" s="32">
        <f t="shared" ca="1" si="236"/>
        <v>16129.04</v>
      </c>
      <c r="DP79" s="32">
        <f t="shared" ca="1" si="237"/>
        <v>8682.7099999999991</v>
      </c>
      <c r="DQ79" s="32">
        <f t="shared" ca="1" si="238"/>
        <v>8777.27</v>
      </c>
      <c r="DR79" s="32">
        <f t="shared" ca="1" si="239"/>
        <v>11509.3</v>
      </c>
      <c r="DS79" s="32">
        <f t="shared" ca="1" si="240"/>
        <v>13213.98</v>
      </c>
      <c r="DT79" s="32">
        <f t="shared" ca="1" si="241"/>
        <v>7554.96</v>
      </c>
      <c r="DU79" s="31">
        <f t="shared" ca="1" si="242"/>
        <v>0</v>
      </c>
      <c r="DV79" s="31">
        <f t="shared" ca="1" si="243"/>
        <v>0</v>
      </c>
      <c r="DW79" s="31">
        <f t="shared" ca="1" si="244"/>
        <v>0</v>
      </c>
      <c r="DX79" s="31">
        <f t="shared" ca="1" si="245"/>
        <v>0</v>
      </c>
      <c r="DY79" s="31">
        <f t="shared" ca="1" si="246"/>
        <v>19658.36</v>
      </c>
      <c r="DZ79" s="31">
        <f t="shared" ca="1" si="247"/>
        <v>45245.89</v>
      </c>
      <c r="EA79" s="31">
        <f t="shared" ca="1" si="248"/>
        <v>148550.76</v>
      </c>
      <c r="EB79" s="31">
        <f t="shared" ca="1" si="249"/>
        <v>79084.03</v>
      </c>
      <c r="EC79" s="31">
        <f t="shared" ca="1" si="250"/>
        <v>79050.740000000005</v>
      </c>
      <c r="ED79" s="31">
        <f t="shared" ca="1" si="251"/>
        <v>102521.11</v>
      </c>
      <c r="EE79" s="31">
        <f t="shared" ca="1" si="252"/>
        <v>116359.07</v>
      </c>
      <c r="EF79" s="31">
        <f t="shared" ca="1" si="253"/>
        <v>65782.039999999994</v>
      </c>
      <c r="EG79" s="32">
        <f t="shared" ca="1" si="254"/>
        <v>0</v>
      </c>
      <c r="EH79" s="32">
        <f t="shared" ca="1" si="255"/>
        <v>0</v>
      </c>
      <c r="EI79" s="32">
        <f t="shared" ca="1" si="256"/>
        <v>0</v>
      </c>
      <c r="EJ79" s="32">
        <f t="shared" ca="1" si="257"/>
        <v>0</v>
      </c>
      <c r="EK79" s="32">
        <f t="shared" ca="1" si="258"/>
        <v>63526.080000000016</v>
      </c>
      <c r="EL79" s="32">
        <f t="shared" ca="1" si="259"/>
        <v>147317.76000000001</v>
      </c>
      <c r="EM79" s="32">
        <f t="shared" ca="1" si="260"/>
        <v>487260.65000000008</v>
      </c>
      <c r="EN79" s="32">
        <f t="shared" ca="1" si="261"/>
        <v>261420.87</v>
      </c>
      <c r="EO79" s="32">
        <f t="shared" ca="1" si="262"/>
        <v>263373.34000000003</v>
      </c>
      <c r="EP79" s="32">
        <f t="shared" ca="1" si="263"/>
        <v>344216.42</v>
      </c>
      <c r="EQ79" s="32">
        <f t="shared" ca="1" si="264"/>
        <v>393852.56999999995</v>
      </c>
      <c r="ER79" s="32">
        <f t="shared" ca="1" si="265"/>
        <v>224436.28999999998</v>
      </c>
    </row>
    <row r="80" spans="1:148">
      <c r="A80" t="s">
        <v>535</v>
      </c>
      <c r="B80" s="1" t="s">
        <v>140</v>
      </c>
      <c r="C80" t="str">
        <f t="shared" ca="1" si="302"/>
        <v>MKRC</v>
      </c>
      <c r="D80" t="str">
        <f t="shared" ca="1" si="303"/>
        <v>MacKay River Industrial System</v>
      </c>
      <c r="E80" s="51">
        <v>102526.83130000001</v>
      </c>
      <c r="F80" s="51">
        <v>95700.802899999995</v>
      </c>
      <c r="G80" s="51">
        <v>95417.040500000003</v>
      </c>
      <c r="H80" s="51">
        <v>65914.934899999993</v>
      </c>
      <c r="Q80" s="32">
        <v>7830303.0599999996</v>
      </c>
      <c r="R80" s="32">
        <v>5334493.9000000004</v>
      </c>
      <c r="S80" s="32">
        <v>4391074.71</v>
      </c>
      <c r="T80" s="32">
        <v>2904323.38</v>
      </c>
      <c r="U80" s="32"/>
      <c r="V80" s="32"/>
      <c r="W80" s="32"/>
      <c r="X80" s="32"/>
      <c r="Y80" s="32"/>
      <c r="Z80" s="32"/>
      <c r="AA80" s="32"/>
      <c r="AB80" s="32"/>
      <c r="AC80" s="2">
        <v>5.0199999999999996</v>
      </c>
      <c r="AD80" s="2">
        <v>5.0199999999999996</v>
      </c>
      <c r="AE80" s="2">
        <v>5.0199999999999996</v>
      </c>
      <c r="AF80" s="2">
        <v>5.0199999999999996</v>
      </c>
      <c r="AO80" s="33">
        <v>393081.21</v>
      </c>
      <c r="AP80" s="33">
        <v>267791.59000000003</v>
      </c>
      <c r="AQ80" s="33">
        <v>220431.95</v>
      </c>
      <c r="AR80" s="33">
        <v>145797.03</v>
      </c>
      <c r="AS80" s="33"/>
      <c r="AT80" s="33"/>
      <c r="AU80" s="33"/>
      <c r="AV80" s="33"/>
      <c r="AW80" s="33"/>
      <c r="AX80" s="33"/>
      <c r="AY80" s="33"/>
      <c r="AZ80" s="33"/>
      <c r="BA80" s="31">
        <f t="shared" si="266"/>
        <v>0</v>
      </c>
      <c r="BB80" s="31">
        <f t="shared" si="267"/>
        <v>0</v>
      </c>
      <c r="BC80" s="31">
        <f t="shared" si="268"/>
        <v>0</v>
      </c>
      <c r="BD80" s="31">
        <f t="shared" si="269"/>
        <v>-2033.03</v>
      </c>
      <c r="BE80" s="31">
        <f t="shared" si="270"/>
        <v>0</v>
      </c>
      <c r="BF80" s="31">
        <f t="shared" si="271"/>
        <v>0</v>
      </c>
      <c r="BG80" s="31">
        <f t="shared" si="272"/>
        <v>0</v>
      </c>
      <c r="BH80" s="31">
        <f t="shared" si="273"/>
        <v>0</v>
      </c>
      <c r="BI80" s="31">
        <f t="shared" si="274"/>
        <v>0</v>
      </c>
      <c r="BJ80" s="31">
        <f t="shared" si="275"/>
        <v>0</v>
      </c>
      <c r="BK80" s="31">
        <f t="shared" si="276"/>
        <v>0</v>
      </c>
      <c r="BL80" s="31">
        <f t="shared" si="277"/>
        <v>0</v>
      </c>
      <c r="BM80" s="6">
        <f t="shared" ca="1" si="217"/>
        <v>6.3700000000000007E-2</v>
      </c>
      <c r="BN80" s="6">
        <f t="shared" ca="1" si="217"/>
        <v>6.3700000000000007E-2</v>
      </c>
      <c r="BO80" s="6">
        <f t="shared" ca="1" si="217"/>
        <v>6.3700000000000007E-2</v>
      </c>
      <c r="BP80" s="6">
        <f t="shared" ca="1" si="217"/>
        <v>6.3700000000000007E-2</v>
      </c>
      <c r="BQ80" s="6">
        <f t="shared" ca="1" si="217"/>
        <v>6.3700000000000007E-2</v>
      </c>
      <c r="BR80" s="6">
        <f t="shared" ca="1" si="217"/>
        <v>6.3700000000000007E-2</v>
      </c>
      <c r="BS80" s="6">
        <f t="shared" ca="1" si="217"/>
        <v>6.3700000000000007E-2</v>
      </c>
      <c r="BT80" s="6">
        <f t="shared" ca="1" si="217"/>
        <v>6.3700000000000007E-2</v>
      </c>
      <c r="BU80" s="6">
        <f t="shared" ca="1" si="217"/>
        <v>6.3700000000000007E-2</v>
      </c>
      <c r="BV80" s="6">
        <f t="shared" ref="BM80:BX101" ca="1" si="304">VLOOKUP($C80,LossFactorLookup,3,FALSE)</f>
        <v>6.3700000000000007E-2</v>
      </c>
      <c r="BW80" s="6">
        <f t="shared" ca="1" si="304"/>
        <v>6.3700000000000007E-2</v>
      </c>
      <c r="BX80" s="6">
        <f t="shared" ca="1" si="304"/>
        <v>6.3700000000000007E-2</v>
      </c>
      <c r="BY80" s="31">
        <f t="shared" ca="1" si="218"/>
        <v>498790.3</v>
      </c>
      <c r="BZ80" s="31">
        <f t="shared" ca="1" si="219"/>
        <v>339807.26</v>
      </c>
      <c r="CA80" s="31">
        <f t="shared" ca="1" si="220"/>
        <v>279711.46000000002</v>
      </c>
      <c r="CB80" s="31">
        <f t="shared" ca="1" si="221"/>
        <v>185005.4</v>
      </c>
      <c r="CC80" s="31">
        <f t="shared" ca="1" si="222"/>
        <v>0</v>
      </c>
      <c r="CD80" s="31">
        <f t="shared" ca="1" si="223"/>
        <v>0</v>
      </c>
      <c r="CE80" s="31">
        <f t="shared" ca="1" si="224"/>
        <v>0</v>
      </c>
      <c r="CF80" s="31">
        <f t="shared" ca="1" si="225"/>
        <v>0</v>
      </c>
      <c r="CG80" s="31">
        <f t="shared" ca="1" si="226"/>
        <v>0</v>
      </c>
      <c r="CH80" s="31">
        <f t="shared" ca="1" si="227"/>
        <v>0</v>
      </c>
      <c r="CI80" s="31">
        <f t="shared" ca="1" si="228"/>
        <v>0</v>
      </c>
      <c r="CJ80" s="31">
        <f t="shared" ca="1" si="229"/>
        <v>0</v>
      </c>
      <c r="CK80" s="32">
        <f t="shared" ca="1" si="278"/>
        <v>23490.91</v>
      </c>
      <c r="CL80" s="32">
        <f t="shared" ca="1" si="279"/>
        <v>16003.48</v>
      </c>
      <c r="CM80" s="32">
        <f t="shared" ca="1" si="280"/>
        <v>13173.22</v>
      </c>
      <c r="CN80" s="32">
        <f t="shared" ca="1" si="281"/>
        <v>8712.9699999999993</v>
      </c>
      <c r="CO80" s="32">
        <f t="shared" ca="1" si="282"/>
        <v>0</v>
      </c>
      <c r="CP80" s="32">
        <f t="shared" ca="1" si="283"/>
        <v>0</v>
      </c>
      <c r="CQ80" s="32">
        <f t="shared" ca="1" si="284"/>
        <v>0</v>
      </c>
      <c r="CR80" s="32">
        <f t="shared" ca="1" si="285"/>
        <v>0</v>
      </c>
      <c r="CS80" s="32">
        <f t="shared" ca="1" si="286"/>
        <v>0</v>
      </c>
      <c r="CT80" s="32">
        <f t="shared" ca="1" si="287"/>
        <v>0</v>
      </c>
      <c r="CU80" s="32">
        <f t="shared" ca="1" si="288"/>
        <v>0</v>
      </c>
      <c r="CV80" s="32">
        <f t="shared" ca="1" si="289"/>
        <v>0</v>
      </c>
      <c r="CW80" s="31">
        <f t="shared" ca="1" si="290"/>
        <v>129199.99999999994</v>
      </c>
      <c r="CX80" s="31">
        <f t="shared" ca="1" si="291"/>
        <v>88019.149999999965</v>
      </c>
      <c r="CY80" s="31">
        <f t="shared" ca="1" si="292"/>
        <v>72452.729999999981</v>
      </c>
      <c r="CZ80" s="31">
        <f t="shared" ca="1" si="293"/>
        <v>49954.369999999995</v>
      </c>
      <c r="DA80" s="31">
        <f t="shared" ca="1" si="294"/>
        <v>0</v>
      </c>
      <c r="DB80" s="31">
        <f t="shared" ca="1" si="295"/>
        <v>0</v>
      </c>
      <c r="DC80" s="31">
        <f t="shared" ca="1" si="296"/>
        <v>0</v>
      </c>
      <c r="DD80" s="31">
        <f t="shared" ca="1" si="297"/>
        <v>0</v>
      </c>
      <c r="DE80" s="31">
        <f t="shared" ca="1" si="298"/>
        <v>0</v>
      </c>
      <c r="DF80" s="31">
        <f t="shared" ca="1" si="299"/>
        <v>0</v>
      </c>
      <c r="DG80" s="31">
        <f t="shared" ca="1" si="300"/>
        <v>0</v>
      </c>
      <c r="DH80" s="31">
        <f t="shared" ca="1" si="301"/>
        <v>0</v>
      </c>
      <c r="DI80" s="32">
        <f t="shared" ca="1" si="230"/>
        <v>6460</v>
      </c>
      <c r="DJ80" s="32">
        <f t="shared" ca="1" si="231"/>
        <v>4400.96</v>
      </c>
      <c r="DK80" s="32">
        <f t="shared" ca="1" si="232"/>
        <v>3622.64</v>
      </c>
      <c r="DL80" s="32">
        <f t="shared" ca="1" si="233"/>
        <v>2497.7199999999998</v>
      </c>
      <c r="DM80" s="32">
        <f t="shared" ca="1" si="234"/>
        <v>0</v>
      </c>
      <c r="DN80" s="32">
        <f t="shared" ca="1" si="235"/>
        <v>0</v>
      </c>
      <c r="DO80" s="32">
        <f t="shared" ca="1" si="236"/>
        <v>0</v>
      </c>
      <c r="DP80" s="32">
        <f t="shared" ca="1" si="237"/>
        <v>0</v>
      </c>
      <c r="DQ80" s="32">
        <f t="shared" ca="1" si="238"/>
        <v>0</v>
      </c>
      <c r="DR80" s="32">
        <f t="shared" ca="1" si="239"/>
        <v>0</v>
      </c>
      <c r="DS80" s="32">
        <f t="shared" ca="1" si="240"/>
        <v>0</v>
      </c>
      <c r="DT80" s="32">
        <f t="shared" ca="1" si="241"/>
        <v>0</v>
      </c>
      <c r="DU80" s="31">
        <f t="shared" ca="1" si="242"/>
        <v>63103.61</v>
      </c>
      <c r="DV80" s="31">
        <f t="shared" ca="1" si="243"/>
        <v>42597.67</v>
      </c>
      <c r="DW80" s="31">
        <f t="shared" ca="1" si="244"/>
        <v>34772.36</v>
      </c>
      <c r="DX80" s="31">
        <f t="shared" ca="1" si="245"/>
        <v>23741.34</v>
      </c>
      <c r="DY80" s="31">
        <f t="shared" ca="1" si="246"/>
        <v>0</v>
      </c>
      <c r="DZ80" s="31">
        <f t="shared" ca="1" si="247"/>
        <v>0</v>
      </c>
      <c r="EA80" s="31">
        <f t="shared" ca="1" si="248"/>
        <v>0</v>
      </c>
      <c r="EB80" s="31">
        <f t="shared" ca="1" si="249"/>
        <v>0</v>
      </c>
      <c r="EC80" s="31">
        <f t="shared" ca="1" si="250"/>
        <v>0</v>
      </c>
      <c r="ED80" s="31">
        <f t="shared" ca="1" si="251"/>
        <v>0</v>
      </c>
      <c r="EE80" s="31">
        <f t="shared" ca="1" si="252"/>
        <v>0</v>
      </c>
      <c r="EF80" s="31">
        <f t="shared" ca="1" si="253"/>
        <v>0</v>
      </c>
      <c r="EG80" s="32">
        <f t="shared" ca="1" si="254"/>
        <v>198763.60999999993</v>
      </c>
      <c r="EH80" s="32">
        <f t="shared" ca="1" si="255"/>
        <v>135017.77999999997</v>
      </c>
      <c r="EI80" s="32">
        <f t="shared" ca="1" si="256"/>
        <v>110847.72999999998</v>
      </c>
      <c r="EJ80" s="32">
        <f t="shared" ca="1" si="257"/>
        <v>76193.429999999993</v>
      </c>
      <c r="EK80" s="32">
        <f t="shared" ca="1" si="258"/>
        <v>0</v>
      </c>
      <c r="EL80" s="32">
        <f t="shared" ca="1" si="259"/>
        <v>0</v>
      </c>
      <c r="EM80" s="32">
        <f t="shared" ca="1" si="260"/>
        <v>0</v>
      </c>
      <c r="EN80" s="32">
        <f t="shared" ca="1" si="261"/>
        <v>0</v>
      </c>
      <c r="EO80" s="32">
        <f t="shared" ca="1" si="262"/>
        <v>0</v>
      </c>
      <c r="EP80" s="32">
        <f t="shared" ca="1" si="263"/>
        <v>0</v>
      </c>
      <c r="EQ80" s="32">
        <f t="shared" ca="1" si="264"/>
        <v>0</v>
      </c>
      <c r="ER80" s="32">
        <f t="shared" ca="1" si="265"/>
        <v>0</v>
      </c>
    </row>
    <row r="81" spans="1:148">
      <c r="A81" t="s">
        <v>531</v>
      </c>
      <c r="B81" s="1" t="s">
        <v>363</v>
      </c>
      <c r="C81" t="str">
        <f t="shared" ca="1" si="302"/>
        <v>BCHIMP</v>
      </c>
      <c r="D81" t="str">
        <f t="shared" ca="1" si="303"/>
        <v>Alberta-BC Intertie - Import</v>
      </c>
      <c r="P81" s="51">
        <v>749</v>
      </c>
      <c r="Q81" s="32"/>
      <c r="R81" s="32"/>
      <c r="S81" s="32"/>
      <c r="T81" s="32"/>
      <c r="U81" s="32"/>
      <c r="V81" s="32"/>
      <c r="W81" s="32"/>
      <c r="X81" s="32"/>
      <c r="Y81" s="32"/>
      <c r="Z81" s="32"/>
      <c r="AA81" s="32"/>
      <c r="AB81" s="32">
        <v>49920.61</v>
      </c>
      <c r="AN81" s="2">
        <v>0.89</v>
      </c>
      <c r="AO81" s="33"/>
      <c r="AP81" s="33"/>
      <c r="AQ81" s="33"/>
      <c r="AR81" s="33"/>
      <c r="AS81" s="33"/>
      <c r="AT81" s="33"/>
      <c r="AU81" s="33"/>
      <c r="AV81" s="33"/>
      <c r="AW81" s="33"/>
      <c r="AX81" s="33"/>
      <c r="AY81" s="33"/>
      <c r="AZ81" s="33">
        <v>444.29</v>
      </c>
      <c r="BA81" s="31">
        <f t="shared" si="266"/>
        <v>0</v>
      </c>
      <c r="BB81" s="31">
        <f t="shared" si="267"/>
        <v>0</v>
      </c>
      <c r="BC81" s="31">
        <f t="shared" si="268"/>
        <v>0</v>
      </c>
      <c r="BD81" s="31">
        <f t="shared" si="269"/>
        <v>0</v>
      </c>
      <c r="BE81" s="31">
        <f t="shared" si="270"/>
        <v>0</v>
      </c>
      <c r="BF81" s="31">
        <f t="shared" si="271"/>
        <v>0</v>
      </c>
      <c r="BG81" s="31">
        <f t="shared" si="272"/>
        <v>0</v>
      </c>
      <c r="BH81" s="31">
        <f t="shared" si="273"/>
        <v>0</v>
      </c>
      <c r="BI81" s="31">
        <f t="shared" si="274"/>
        <v>0</v>
      </c>
      <c r="BJ81" s="31">
        <f t="shared" si="275"/>
        <v>0</v>
      </c>
      <c r="BK81" s="31">
        <f t="shared" si="276"/>
        <v>0</v>
      </c>
      <c r="BL81" s="31">
        <f t="shared" si="277"/>
        <v>-309.51</v>
      </c>
      <c r="BM81" s="6">
        <f t="shared" ca="1" si="304"/>
        <v>-2.4500000000000001E-2</v>
      </c>
      <c r="BN81" s="6">
        <f t="shared" ca="1" si="304"/>
        <v>-2.4500000000000001E-2</v>
      </c>
      <c r="BO81" s="6">
        <f t="shared" ca="1" si="304"/>
        <v>-2.4500000000000001E-2</v>
      </c>
      <c r="BP81" s="6">
        <f t="shared" ca="1" si="304"/>
        <v>-2.4500000000000001E-2</v>
      </c>
      <c r="BQ81" s="6">
        <f t="shared" ca="1" si="304"/>
        <v>-2.4500000000000001E-2</v>
      </c>
      <c r="BR81" s="6">
        <f t="shared" ca="1" si="304"/>
        <v>-2.4500000000000001E-2</v>
      </c>
      <c r="BS81" s="6">
        <f t="shared" ca="1" si="304"/>
        <v>-2.4500000000000001E-2</v>
      </c>
      <c r="BT81" s="6">
        <f t="shared" ca="1" si="304"/>
        <v>-2.4500000000000001E-2</v>
      </c>
      <c r="BU81" s="6">
        <f t="shared" ca="1" si="304"/>
        <v>-2.4500000000000001E-2</v>
      </c>
      <c r="BV81" s="6">
        <f t="shared" ca="1" si="304"/>
        <v>-2.4500000000000001E-2</v>
      </c>
      <c r="BW81" s="6">
        <f t="shared" ca="1" si="304"/>
        <v>-2.4500000000000001E-2</v>
      </c>
      <c r="BX81" s="6">
        <f t="shared" ca="1" si="304"/>
        <v>-2.4500000000000001E-2</v>
      </c>
      <c r="BY81" s="31">
        <f t="shared" ca="1" si="218"/>
        <v>0</v>
      </c>
      <c r="BZ81" s="31">
        <f t="shared" ca="1" si="219"/>
        <v>0</v>
      </c>
      <c r="CA81" s="31">
        <f t="shared" ca="1" si="220"/>
        <v>0</v>
      </c>
      <c r="CB81" s="31">
        <f t="shared" ca="1" si="221"/>
        <v>0</v>
      </c>
      <c r="CC81" s="31">
        <f t="shared" ca="1" si="222"/>
        <v>0</v>
      </c>
      <c r="CD81" s="31">
        <f t="shared" ca="1" si="223"/>
        <v>0</v>
      </c>
      <c r="CE81" s="31">
        <f t="shared" ca="1" si="224"/>
        <v>0</v>
      </c>
      <c r="CF81" s="31">
        <f t="shared" ca="1" si="225"/>
        <v>0</v>
      </c>
      <c r="CG81" s="31">
        <f t="shared" ca="1" si="226"/>
        <v>0</v>
      </c>
      <c r="CH81" s="31">
        <f t="shared" ca="1" si="227"/>
        <v>0</v>
      </c>
      <c r="CI81" s="31">
        <f t="shared" ca="1" si="228"/>
        <v>0</v>
      </c>
      <c r="CJ81" s="31">
        <f t="shared" ca="1" si="229"/>
        <v>-1223.05</v>
      </c>
      <c r="CK81" s="32">
        <f t="shared" ca="1" si="278"/>
        <v>0</v>
      </c>
      <c r="CL81" s="32">
        <f t="shared" ca="1" si="279"/>
        <v>0</v>
      </c>
      <c r="CM81" s="32">
        <f t="shared" ca="1" si="280"/>
        <v>0</v>
      </c>
      <c r="CN81" s="32">
        <f t="shared" ca="1" si="281"/>
        <v>0</v>
      </c>
      <c r="CO81" s="32">
        <f t="shared" ca="1" si="282"/>
        <v>0</v>
      </c>
      <c r="CP81" s="32">
        <f t="shared" ca="1" si="283"/>
        <v>0</v>
      </c>
      <c r="CQ81" s="32">
        <f t="shared" ca="1" si="284"/>
        <v>0</v>
      </c>
      <c r="CR81" s="32">
        <f t="shared" ca="1" si="285"/>
        <v>0</v>
      </c>
      <c r="CS81" s="32">
        <f t="shared" ca="1" si="286"/>
        <v>0</v>
      </c>
      <c r="CT81" s="32">
        <f t="shared" ca="1" si="287"/>
        <v>0</v>
      </c>
      <c r="CU81" s="32">
        <f t="shared" ca="1" si="288"/>
        <v>0</v>
      </c>
      <c r="CV81" s="32">
        <f t="shared" ca="1" si="289"/>
        <v>149.76</v>
      </c>
      <c r="CW81" s="31">
        <f t="shared" ca="1" si="290"/>
        <v>0</v>
      </c>
      <c r="CX81" s="31">
        <f t="shared" ca="1" si="291"/>
        <v>0</v>
      </c>
      <c r="CY81" s="31">
        <f t="shared" ca="1" si="292"/>
        <v>0</v>
      </c>
      <c r="CZ81" s="31">
        <f t="shared" ca="1" si="293"/>
        <v>0</v>
      </c>
      <c r="DA81" s="31">
        <f t="shared" ca="1" si="294"/>
        <v>0</v>
      </c>
      <c r="DB81" s="31">
        <f t="shared" ca="1" si="295"/>
        <v>0</v>
      </c>
      <c r="DC81" s="31">
        <f t="shared" ca="1" si="296"/>
        <v>0</v>
      </c>
      <c r="DD81" s="31">
        <f t="shared" ca="1" si="297"/>
        <v>0</v>
      </c>
      <c r="DE81" s="31">
        <f t="shared" ca="1" si="298"/>
        <v>0</v>
      </c>
      <c r="DF81" s="31">
        <f t="shared" ca="1" si="299"/>
        <v>0</v>
      </c>
      <c r="DG81" s="31">
        <f t="shared" ca="1" si="300"/>
        <v>0</v>
      </c>
      <c r="DH81" s="31">
        <f t="shared" ca="1" si="301"/>
        <v>-1208.07</v>
      </c>
      <c r="DI81" s="32">
        <f t="shared" ca="1" si="230"/>
        <v>0</v>
      </c>
      <c r="DJ81" s="32">
        <f t="shared" ca="1" si="231"/>
        <v>0</v>
      </c>
      <c r="DK81" s="32">
        <f t="shared" ca="1" si="232"/>
        <v>0</v>
      </c>
      <c r="DL81" s="32">
        <f t="shared" ca="1" si="233"/>
        <v>0</v>
      </c>
      <c r="DM81" s="32">
        <f t="shared" ca="1" si="234"/>
        <v>0</v>
      </c>
      <c r="DN81" s="32">
        <f t="shared" ca="1" si="235"/>
        <v>0</v>
      </c>
      <c r="DO81" s="32">
        <f t="shared" ca="1" si="236"/>
        <v>0</v>
      </c>
      <c r="DP81" s="32">
        <f t="shared" ca="1" si="237"/>
        <v>0</v>
      </c>
      <c r="DQ81" s="32">
        <f t="shared" ca="1" si="238"/>
        <v>0</v>
      </c>
      <c r="DR81" s="32">
        <f t="shared" ca="1" si="239"/>
        <v>0</v>
      </c>
      <c r="DS81" s="32">
        <f t="shared" ca="1" si="240"/>
        <v>0</v>
      </c>
      <c r="DT81" s="32">
        <f t="shared" ca="1" si="241"/>
        <v>-60.4</v>
      </c>
      <c r="DU81" s="31">
        <f t="shared" ca="1" si="242"/>
        <v>0</v>
      </c>
      <c r="DV81" s="31">
        <f t="shared" ca="1" si="243"/>
        <v>0</v>
      </c>
      <c r="DW81" s="31">
        <f t="shared" ca="1" si="244"/>
        <v>0</v>
      </c>
      <c r="DX81" s="31">
        <f t="shared" ca="1" si="245"/>
        <v>0</v>
      </c>
      <c r="DY81" s="31">
        <f t="shared" ca="1" si="246"/>
        <v>0</v>
      </c>
      <c r="DZ81" s="31">
        <f t="shared" ca="1" si="247"/>
        <v>0</v>
      </c>
      <c r="EA81" s="31">
        <f t="shared" ca="1" si="248"/>
        <v>0</v>
      </c>
      <c r="EB81" s="31">
        <f t="shared" ca="1" si="249"/>
        <v>0</v>
      </c>
      <c r="EC81" s="31">
        <f t="shared" ca="1" si="250"/>
        <v>0</v>
      </c>
      <c r="ED81" s="31">
        <f t="shared" ca="1" si="251"/>
        <v>0</v>
      </c>
      <c r="EE81" s="31">
        <f t="shared" ca="1" si="252"/>
        <v>0</v>
      </c>
      <c r="EF81" s="31">
        <f t="shared" ca="1" si="253"/>
        <v>-525.94000000000005</v>
      </c>
      <c r="EG81" s="32">
        <f t="shared" ca="1" si="254"/>
        <v>0</v>
      </c>
      <c r="EH81" s="32">
        <f t="shared" ca="1" si="255"/>
        <v>0</v>
      </c>
      <c r="EI81" s="32">
        <f t="shared" ca="1" si="256"/>
        <v>0</v>
      </c>
      <c r="EJ81" s="32">
        <f t="shared" ca="1" si="257"/>
        <v>0</v>
      </c>
      <c r="EK81" s="32">
        <f t="shared" ca="1" si="258"/>
        <v>0</v>
      </c>
      <c r="EL81" s="32">
        <f t="shared" ca="1" si="259"/>
        <v>0</v>
      </c>
      <c r="EM81" s="32">
        <f t="shared" ca="1" si="260"/>
        <v>0</v>
      </c>
      <c r="EN81" s="32">
        <f t="shared" ca="1" si="261"/>
        <v>0</v>
      </c>
      <c r="EO81" s="32">
        <f t="shared" ca="1" si="262"/>
        <v>0</v>
      </c>
      <c r="EP81" s="32">
        <f t="shared" ca="1" si="263"/>
        <v>0</v>
      </c>
      <c r="EQ81" s="32">
        <f t="shared" ca="1" si="264"/>
        <v>0</v>
      </c>
      <c r="ER81" s="32">
        <f t="shared" ca="1" si="265"/>
        <v>-1794.41</v>
      </c>
    </row>
    <row r="82" spans="1:148">
      <c r="A82" t="s">
        <v>531</v>
      </c>
      <c r="B82" s="1" t="s">
        <v>364</v>
      </c>
      <c r="C82" t="str">
        <f t="shared" ca="1" si="302"/>
        <v>SPCIMP</v>
      </c>
      <c r="D82" t="str">
        <f t="shared" ca="1" si="303"/>
        <v>Alberta-Saskatchewan Intertie - Import</v>
      </c>
      <c r="E82" s="51">
        <v>269</v>
      </c>
      <c r="F82" s="51">
        <v>1393</v>
      </c>
      <c r="G82" s="51">
        <v>284</v>
      </c>
      <c r="I82" s="51">
        <v>70</v>
      </c>
      <c r="Q82" s="32">
        <v>28443.55</v>
      </c>
      <c r="R82" s="32">
        <v>109115.67</v>
      </c>
      <c r="S82" s="32">
        <v>15681.16</v>
      </c>
      <c r="T82" s="32"/>
      <c r="U82" s="32">
        <v>17880.900000000001</v>
      </c>
      <c r="V82" s="32"/>
      <c r="W82" s="32"/>
      <c r="X82" s="32"/>
      <c r="Y82" s="32"/>
      <c r="Z82" s="32"/>
      <c r="AA82" s="32"/>
      <c r="AB82" s="32"/>
      <c r="AC82" s="2">
        <v>0.17</v>
      </c>
      <c r="AD82" s="2">
        <v>0.17</v>
      </c>
      <c r="AE82" s="2">
        <v>0.17</v>
      </c>
      <c r="AG82" s="2">
        <v>0.17</v>
      </c>
      <c r="AO82" s="33">
        <v>48.35</v>
      </c>
      <c r="AP82" s="33">
        <v>185.5</v>
      </c>
      <c r="AQ82" s="33">
        <v>26.66</v>
      </c>
      <c r="AR82" s="33"/>
      <c r="AS82" s="33">
        <v>30.4</v>
      </c>
      <c r="AT82" s="33"/>
      <c r="AU82" s="33"/>
      <c r="AV82" s="33"/>
      <c r="AW82" s="33"/>
      <c r="AX82" s="33"/>
      <c r="AY82" s="33"/>
      <c r="AZ82" s="33"/>
      <c r="BA82" s="31">
        <f t="shared" si="266"/>
        <v>0</v>
      </c>
      <c r="BB82" s="31">
        <f t="shared" si="267"/>
        <v>0</v>
      </c>
      <c r="BC82" s="31">
        <f t="shared" si="268"/>
        <v>0</v>
      </c>
      <c r="BD82" s="31">
        <f t="shared" si="269"/>
        <v>0</v>
      </c>
      <c r="BE82" s="31">
        <f t="shared" si="270"/>
        <v>-12.52</v>
      </c>
      <c r="BF82" s="31">
        <f t="shared" si="271"/>
        <v>0</v>
      </c>
      <c r="BG82" s="31">
        <f t="shared" si="272"/>
        <v>0</v>
      </c>
      <c r="BH82" s="31">
        <f t="shared" si="273"/>
        <v>0</v>
      </c>
      <c r="BI82" s="31">
        <f t="shared" si="274"/>
        <v>0</v>
      </c>
      <c r="BJ82" s="31">
        <f t="shared" si="275"/>
        <v>0</v>
      </c>
      <c r="BK82" s="31">
        <f t="shared" si="276"/>
        <v>0</v>
      </c>
      <c r="BL82" s="31">
        <f t="shared" si="277"/>
        <v>0</v>
      </c>
      <c r="BM82" s="6">
        <f t="shared" ca="1" si="304"/>
        <v>-1.0500000000000001E-2</v>
      </c>
      <c r="BN82" s="6">
        <f t="shared" ca="1" si="304"/>
        <v>-1.0500000000000001E-2</v>
      </c>
      <c r="BO82" s="6">
        <f t="shared" ca="1" si="304"/>
        <v>-1.0500000000000001E-2</v>
      </c>
      <c r="BP82" s="6">
        <f t="shared" ca="1" si="304"/>
        <v>-1.0500000000000001E-2</v>
      </c>
      <c r="BQ82" s="6">
        <f t="shared" ca="1" si="304"/>
        <v>-1.0500000000000001E-2</v>
      </c>
      <c r="BR82" s="6">
        <f t="shared" ca="1" si="304"/>
        <v>-1.0500000000000001E-2</v>
      </c>
      <c r="BS82" s="6">
        <f t="shared" ca="1" si="304"/>
        <v>-1.0500000000000001E-2</v>
      </c>
      <c r="BT82" s="6">
        <f t="shared" ca="1" si="304"/>
        <v>-1.0500000000000001E-2</v>
      </c>
      <c r="BU82" s="6">
        <f t="shared" ca="1" si="304"/>
        <v>-1.0500000000000001E-2</v>
      </c>
      <c r="BV82" s="6">
        <f t="shared" ca="1" si="304"/>
        <v>-1.0500000000000001E-2</v>
      </c>
      <c r="BW82" s="6">
        <f t="shared" ca="1" si="304"/>
        <v>-1.0500000000000001E-2</v>
      </c>
      <c r="BX82" s="6">
        <f t="shared" ca="1" si="304"/>
        <v>-1.0500000000000001E-2</v>
      </c>
      <c r="BY82" s="31">
        <f t="shared" ca="1" si="218"/>
        <v>-298.66000000000003</v>
      </c>
      <c r="BZ82" s="31">
        <f t="shared" ca="1" si="219"/>
        <v>-1145.71</v>
      </c>
      <c r="CA82" s="31">
        <f t="shared" ca="1" si="220"/>
        <v>-164.65</v>
      </c>
      <c r="CB82" s="31">
        <f t="shared" ca="1" si="221"/>
        <v>0</v>
      </c>
      <c r="CC82" s="31">
        <f t="shared" ca="1" si="222"/>
        <v>-187.75</v>
      </c>
      <c r="CD82" s="31">
        <f t="shared" ca="1" si="223"/>
        <v>0</v>
      </c>
      <c r="CE82" s="31">
        <f t="shared" ca="1" si="224"/>
        <v>0</v>
      </c>
      <c r="CF82" s="31">
        <f t="shared" ca="1" si="225"/>
        <v>0</v>
      </c>
      <c r="CG82" s="31">
        <f t="shared" ca="1" si="226"/>
        <v>0</v>
      </c>
      <c r="CH82" s="31">
        <f t="shared" ca="1" si="227"/>
        <v>0</v>
      </c>
      <c r="CI82" s="31">
        <f t="shared" ca="1" si="228"/>
        <v>0</v>
      </c>
      <c r="CJ82" s="31">
        <f t="shared" ca="1" si="229"/>
        <v>0</v>
      </c>
      <c r="CK82" s="32">
        <f t="shared" ca="1" si="278"/>
        <v>85.33</v>
      </c>
      <c r="CL82" s="32">
        <f t="shared" ca="1" si="279"/>
        <v>327.35000000000002</v>
      </c>
      <c r="CM82" s="32">
        <f t="shared" ca="1" si="280"/>
        <v>47.04</v>
      </c>
      <c r="CN82" s="32">
        <f t="shared" ca="1" si="281"/>
        <v>0</v>
      </c>
      <c r="CO82" s="32">
        <f t="shared" ca="1" si="282"/>
        <v>53.64</v>
      </c>
      <c r="CP82" s="32">
        <f t="shared" ca="1" si="283"/>
        <v>0</v>
      </c>
      <c r="CQ82" s="32">
        <f t="shared" ca="1" si="284"/>
        <v>0</v>
      </c>
      <c r="CR82" s="32">
        <f t="shared" ca="1" si="285"/>
        <v>0</v>
      </c>
      <c r="CS82" s="32">
        <f t="shared" ca="1" si="286"/>
        <v>0</v>
      </c>
      <c r="CT82" s="32">
        <f t="shared" ca="1" si="287"/>
        <v>0</v>
      </c>
      <c r="CU82" s="32">
        <f t="shared" ca="1" si="288"/>
        <v>0</v>
      </c>
      <c r="CV82" s="32">
        <f t="shared" ca="1" si="289"/>
        <v>0</v>
      </c>
      <c r="CW82" s="31">
        <f t="shared" ca="1" si="290"/>
        <v>-261.68000000000006</v>
      </c>
      <c r="CX82" s="31">
        <f t="shared" ca="1" si="291"/>
        <v>-1003.86</v>
      </c>
      <c r="CY82" s="31">
        <f t="shared" ca="1" si="292"/>
        <v>-144.27000000000001</v>
      </c>
      <c r="CZ82" s="31">
        <f t="shared" ca="1" si="293"/>
        <v>0</v>
      </c>
      <c r="DA82" s="31">
        <f t="shared" ca="1" si="294"/>
        <v>-151.99</v>
      </c>
      <c r="DB82" s="31">
        <f t="shared" ca="1" si="295"/>
        <v>0</v>
      </c>
      <c r="DC82" s="31">
        <f t="shared" ca="1" si="296"/>
        <v>0</v>
      </c>
      <c r="DD82" s="31">
        <f t="shared" ca="1" si="297"/>
        <v>0</v>
      </c>
      <c r="DE82" s="31">
        <f t="shared" ca="1" si="298"/>
        <v>0</v>
      </c>
      <c r="DF82" s="31">
        <f t="shared" ca="1" si="299"/>
        <v>0</v>
      </c>
      <c r="DG82" s="31">
        <f t="shared" ca="1" si="300"/>
        <v>0</v>
      </c>
      <c r="DH82" s="31">
        <f t="shared" ca="1" si="301"/>
        <v>0</v>
      </c>
      <c r="DI82" s="32">
        <f t="shared" ca="1" si="230"/>
        <v>-13.08</v>
      </c>
      <c r="DJ82" s="32">
        <f t="shared" ca="1" si="231"/>
        <v>-50.19</v>
      </c>
      <c r="DK82" s="32">
        <f t="shared" ca="1" si="232"/>
        <v>-7.21</v>
      </c>
      <c r="DL82" s="32">
        <f t="shared" ca="1" si="233"/>
        <v>0</v>
      </c>
      <c r="DM82" s="32">
        <f t="shared" ca="1" si="234"/>
        <v>-7.6</v>
      </c>
      <c r="DN82" s="32">
        <f t="shared" ca="1" si="235"/>
        <v>0</v>
      </c>
      <c r="DO82" s="32">
        <f t="shared" ca="1" si="236"/>
        <v>0</v>
      </c>
      <c r="DP82" s="32">
        <f t="shared" ca="1" si="237"/>
        <v>0</v>
      </c>
      <c r="DQ82" s="32">
        <f t="shared" ca="1" si="238"/>
        <v>0</v>
      </c>
      <c r="DR82" s="32">
        <f t="shared" ca="1" si="239"/>
        <v>0</v>
      </c>
      <c r="DS82" s="32">
        <f t="shared" ca="1" si="240"/>
        <v>0</v>
      </c>
      <c r="DT82" s="32">
        <f t="shared" ca="1" si="241"/>
        <v>0</v>
      </c>
      <c r="DU82" s="31">
        <f t="shared" ca="1" si="242"/>
        <v>-127.81</v>
      </c>
      <c r="DV82" s="31">
        <f t="shared" ca="1" si="243"/>
        <v>-485.83</v>
      </c>
      <c r="DW82" s="31">
        <f t="shared" ca="1" si="244"/>
        <v>-69.239999999999995</v>
      </c>
      <c r="DX82" s="31">
        <f t="shared" ca="1" si="245"/>
        <v>0</v>
      </c>
      <c r="DY82" s="31">
        <f t="shared" ca="1" si="246"/>
        <v>-71.52</v>
      </c>
      <c r="DZ82" s="31">
        <f t="shared" ca="1" si="247"/>
        <v>0</v>
      </c>
      <c r="EA82" s="31">
        <f t="shared" ca="1" si="248"/>
        <v>0</v>
      </c>
      <c r="EB82" s="31">
        <f t="shared" ca="1" si="249"/>
        <v>0</v>
      </c>
      <c r="EC82" s="31">
        <f t="shared" ca="1" si="250"/>
        <v>0</v>
      </c>
      <c r="ED82" s="31">
        <f t="shared" ca="1" si="251"/>
        <v>0</v>
      </c>
      <c r="EE82" s="31">
        <f t="shared" ca="1" si="252"/>
        <v>0</v>
      </c>
      <c r="EF82" s="31">
        <f t="shared" ca="1" si="253"/>
        <v>0</v>
      </c>
      <c r="EG82" s="32">
        <f t="shared" ca="1" si="254"/>
        <v>-402.57000000000005</v>
      </c>
      <c r="EH82" s="32">
        <f t="shared" ca="1" si="255"/>
        <v>-1539.8799999999999</v>
      </c>
      <c r="EI82" s="32">
        <f t="shared" ca="1" si="256"/>
        <v>-220.72000000000003</v>
      </c>
      <c r="EJ82" s="32">
        <f t="shared" ca="1" si="257"/>
        <v>0</v>
      </c>
      <c r="EK82" s="32">
        <f t="shared" ca="1" si="258"/>
        <v>-231.11</v>
      </c>
      <c r="EL82" s="32">
        <f t="shared" ca="1" si="259"/>
        <v>0</v>
      </c>
      <c r="EM82" s="32">
        <f t="shared" ca="1" si="260"/>
        <v>0</v>
      </c>
      <c r="EN82" s="32">
        <f t="shared" ca="1" si="261"/>
        <v>0</v>
      </c>
      <c r="EO82" s="32">
        <f t="shared" ca="1" si="262"/>
        <v>0</v>
      </c>
      <c r="EP82" s="32">
        <f t="shared" ca="1" si="263"/>
        <v>0</v>
      </c>
      <c r="EQ82" s="32">
        <f t="shared" ca="1" si="264"/>
        <v>0</v>
      </c>
      <c r="ER82" s="32">
        <f t="shared" ca="1" si="265"/>
        <v>0</v>
      </c>
    </row>
    <row r="83" spans="1:148">
      <c r="A83" t="s">
        <v>531</v>
      </c>
      <c r="B83" s="1" t="s">
        <v>310</v>
      </c>
      <c r="C83" t="str">
        <f t="shared" ca="1" si="302"/>
        <v>SPCEXP</v>
      </c>
      <c r="D83" t="str">
        <f t="shared" ca="1" si="303"/>
        <v>Alberta-Saskatchewan Intertie - Export</v>
      </c>
      <c r="E83" s="51">
        <v>166</v>
      </c>
      <c r="F83" s="51">
        <v>211</v>
      </c>
      <c r="G83" s="51">
        <v>111</v>
      </c>
      <c r="H83" s="51">
        <v>172</v>
      </c>
      <c r="I83" s="51">
        <v>204.25</v>
      </c>
      <c r="J83" s="51">
        <v>180</v>
      </c>
      <c r="L83" s="51">
        <v>307</v>
      </c>
      <c r="Q83" s="32">
        <v>2348.29</v>
      </c>
      <c r="R83" s="32">
        <v>7882.6</v>
      </c>
      <c r="S83" s="32">
        <v>2634.77</v>
      </c>
      <c r="T83" s="32">
        <v>1210.8800000000001</v>
      </c>
      <c r="U83" s="32">
        <v>3733.69</v>
      </c>
      <c r="V83" s="32">
        <v>1965.6</v>
      </c>
      <c r="W83" s="32"/>
      <c r="X83" s="32">
        <v>9120.49</v>
      </c>
      <c r="Y83" s="32"/>
      <c r="Z83" s="32"/>
      <c r="AA83" s="32"/>
      <c r="AB83" s="32"/>
      <c r="AC83" s="2">
        <v>5.39</v>
      </c>
      <c r="AD83" s="2">
        <v>5.39</v>
      </c>
      <c r="AE83" s="2">
        <v>5.39</v>
      </c>
      <c r="AF83" s="2">
        <v>5.39</v>
      </c>
      <c r="AG83" s="2">
        <v>5.39</v>
      </c>
      <c r="AH83" s="2">
        <v>5.39</v>
      </c>
      <c r="AJ83" s="2">
        <v>5.39</v>
      </c>
      <c r="AO83" s="33">
        <v>126.57</v>
      </c>
      <c r="AP83" s="33">
        <v>424.87</v>
      </c>
      <c r="AQ83" s="33">
        <v>142.01</v>
      </c>
      <c r="AR83" s="33">
        <v>65.27</v>
      </c>
      <c r="AS83" s="33">
        <v>201.25</v>
      </c>
      <c r="AT83" s="33">
        <v>105.95</v>
      </c>
      <c r="AU83" s="33"/>
      <c r="AV83" s="33">
        <v>491.59</v>
      </c>
      <c r="AW83" s="33"/>
      <c r="AX83" s="33"/>
      <c r="AY83" s="33"/>
      <c r="AZ83" s="33"/>
      <c r="BA83" s="31">
        <f t="shared" si="266"/>
        <v>0</v>
      </c>
      <c r="BB83" s="31">
        <f t="shared" si="267"/>
        <v>0</v>
      </c>
      <c r="BC83" s="31">
        <f t="shared" si="268"/>
        <v>0</v>
      </c>
      <c r="BD83" s="31">
        <f t="shared" si="269"/>
        <v>-0.85</v>
      </c>
      <c r="BE83" s="31">
        <f t="shared" si="270"/>
        <v>-2.61</v>
      </c>
      <c r="BF83" s="31">
        <f t="shared" si="271"/>
        <v>-1.38</v>
      </c>
      <c r="BG83" s="31">
        <f t="shared" si="272"/>
        <v>0</v>
      </c>
      <c r="BH83" s="31">
        <f t="shared" si="273"/>
        <v>-71.14</v>
      </c>
      <c r="BI83" s="31">
        <f t="shared" si="274"/>
        <v>0</v>
      </c>
      <c r="BJ83" s="31">
        <f t="shared" si="275"/>
        <v>0</v>
      </c>
      <c r="BK83" s="31">
        <f t="shared" si="276"/>
        <v>0</v>
      </c>
      <c r="BL83" s="31">
        <f t="shared" si="277"/>
        <v>0</v>
      </c>
      <c r="BM83" s="6">
        <f t="shared" ca="1" si="304"/>
        <v>2.0199999999999999E-2</v>
      </c>
      <c r="BN83" s="6">
        <f t="shared" ca="1" si="304"/>
        <v>2.0199999999999999E-2</v>
      </c>
      <c r="BO83" s="6">
        <f t="shared" ca="1" si="304"/>
        <v>2.0199999999999999E-2</v>
      </c>
      <c r="BP83" s="6">
        <f t="shared" ca="1" si="304"/>
        <v>2.0199999999999999E-2</v>
      </c>
      <c r="BQ83" s="6">
        <f t="shared" ca="1" si="304"/>
        <v>2.0199999999999999E-2</v>
      </c>
      <c r="BR83" s="6">
        <f t="shared" ca="1" si="304"/>
        <v>2.0199999999999999E-2</v>
      </c>
      <c r="BS83" s="6">
        <f t="shared" ca="1" si="304"/>
        <v>2.0199999999999999E-2</v>
      </c>
      <c r="BT83" s="6">
        <f t="shared" ca="1" si="304"/>
        <v>2.0199999999999999E-2</v>
      </c>
      <c r="BU83" s="6">
        <f t="shared" ca="1" si="304"/>
        <v>2.0199999999999999E-2</v>
      </c>
      <c r="BV83" s="6">
        <f t="shared" ca="1" si="304"/>
        <v>2.0199999999999999E-2</v>
      </c>
      <c r="BW83" s="6">
        <f t="shared" ca="1" si="304"/>
        <v>2.0199999999999999E-2</v>
      </c>
      <c r="BX83" s="6">
        <f t="shared" ca="1" si="304"/>
        <v>2.0199999999999999E-2</v>
      </c>
      <c r="BY83" s="31">
        <f t="shared" ca="1" si="218"/>
        <v>47.44</v>
      </c>
      <c r="BZ83" s="31">
        <f t="shared" ca="1" si="219"/>
        <v>159.22999999999999</v>
      </c>
      <c r="CA83" s="31">
        <f t="shared" ca="1" si="220"/>
        <v>53.22</v>
      </c>
      <c r="CB83" s="31">
        <f t="shared" ca="1" si="221"/>
        <v>24.46</v>
      </c>
      <c r="CC83" s="31">
        <f t="shared" ca="1" si="222"/>
        <v>75.42</v>
      </c>
      <c r="CD83" s="31">
        <f t="shared" ca="1" si="223"/>
        <v>39.71</v>
      </c>
      <c r="CE83" s="31">
        <f t="shared" ca="1" si="224"/>
        <v>0</v>
      </c>
      <c r="CF83" s="31">
        <f t="shared" ca="1" si="225"/>
        <v>184.23</v>
      </c>
      <c r="CG83" s="31">
        <f t="shared" ca="1" si="226"/>
        <v>0</v>
      </c>
      <c r="CH83" s="31">
        <f t="shared" ca="1" si="227"/>
        <v>0</v>
      </c>
      <c r="CI83" s="31">
        <f t="shared" ca="1" si="228"/>
        <v>0</v>
      </c>
      <c r="CJ83" s="31">
        <f t="shared" ca="1" si="229"/>
        <v>0</v>
      </c>
      <c r="CK83" s="32">
        <f t="shared" ca="1" si="278"/>
        <v>7.04</v>
      </c>
      <c r="CL83" s="32">
        <f t="shared" ca="1" si="279"/>
        <v>23.65</v>
      </c>
      <c r="CM83" s="32">
        <f t="shared" ca="1" si="280"/>
        <v>7.9</v>
      </c>
      <c r="CN83" s="32">
        <f t="shared" ca="1" si="281"/>
        <v>3.63</v>
      </c>
      <c r="CO83" s="32">
        <f t="shared" ca="1" si="282"/>
        <v>11.2</v>
      </c>
      <c r="CP83" s="32">
        <f t="shared" ca="1" si="283"/>
        <v>5.9</v>
      </c>
      <c r="CQ83" s="32">
        <f t="shared" ca="1" si="284"/>
        <v>0</v>
      </c>
      <c r="CR83" s="32">
        <f t="shared" ca="1" si="285"/>
        <v>27.36</v>
      </c>
      <c r="CS83" s="32">
        <f t="shared" ca="1" si="286"/>
        <v>0</v>
      </c>
      <c r="CT83" s="32">
        <f t="shared" ca="1" si="287"/>
        <v>0</v>
      </c>
      <c r="CU83" s="32">
        <f t="shared" ca="1" si="288"/>
        <v>0</v>
      </c>
      <c r="CV83" s="32">
        <f t="shared" ca="1" si="289"/>
        <v>0</v>
      </c>
      <c r="CW83" s="31">
        <f t="shared" ca="1" si="290"/>
        <v>-72.09</v>
      </c>
      <c r="CX83" s="31">
        <f t="shared" ca="1" si="291"/>
        <v>-241.99</v>
      </c>
      <c r="CY83" s="31">
        <f t="shared" ca="1" si="292"/>
        <v>-80.889999999999986</v>
      </c>
      <c r="CZ83" s="31">
        <f t="shared" ca="1" si="293"/>
        <v>-36.329999999999991</v>
      </c>
      <c r="DA83" s="31">
        <f t="shared" ca="1" si="294"/>
        <v>-112.02</v>
      </c>
      <c r="DB83" s="31">
        <f t="shared" ca="1" si="295"/>
        <v>-58.96</v>
      </c>
      <c r="DC83" s="31">
        <f t="shared" ca="1" si="296"/>
        <v>0</v>
      </c>
      <c r="DD83" s="31">
        <f t="shared" ca="1" si="297"/>
        <v>-208.86</v>
      </c>
      <c r="DE83" s="31">
        <f t="shared" ca="1" si="298"/>
        <v>0</v>
      </c>
      <c r="DF83" s="31">
        <f t="shared" ca="1" si="299"/>
        <v>0</v>
      </c>
      <c r="DG83" s="31">
        <f t="shared" ca="1" si="300"/>
        <v>0</v>
      </c>
      <c r="DH83" s="31">
        <f t="shared" ca="1" si="301"/>
        <v>0</v>
      </c>
      <c r="DI83" s="32">
        <f t="shared" ca="1" si="230"/>
        <v>-3.6</v>
      </c>
      <c r="DJ83" s="32">
        <f t="shared" ca="1" si="231"/>
        <v>-12.1</v>
      </c>
      <c r="DK83" s="32">
        <f t="shared" ca="1" si="232"/>
        <v>-4.04</v>
      </c>
      <c r="DL83" s="32">
        <f t="shared" ca="1" si="233"/>
        <v>-1.82</v>
      </c>
      <c r="DM83" s="32">
        <f t="shared" ca="1" si="234"/>
        <v>-5.6</v>
      </c>
      <c r="DN83" s="32">
        <f t="shared" ca="1" si="235"/>
        <v>-2.95</v>
      </c>
      <c r="DO83" s="32">
        <f t="shared" ca="1" si="236"/>
        <v>0</v>
      </c>
      <c r="DP83" s="32">
        <f t="shared" ca="1" si="237"/>
        <v>-10.44</v>
      </c>
      <c r="DQ83" s="32">
        <f t="shared" ca="1" si="238"/>
        <v>0</v>
      </c>
      <c r="DR83" s="32">
        <f t="shared" ca="1" si="239"/>
        <v>0</v>
      </c>
      <c r="DS83" s="32">
        <f t="shared" ca="1" si="240"/>
        <v>0</v>
      </c>
      <c r="DT83" s="32">
        <f t="shared" ca="1" si="241"/>
        <v>0</v>
      </c>
      <c r="DU83" s="31">
        <f t="shared" ca="1" si="242"/>
        <v>-35.21</v>
      </c>
      <c r="DV83" s="31">
        <f t="shared" ca="1" si="243"/>
        <v>-117.11</v>
      </c>
      <c r="DW83" s="31">
        <f t="shared" ca="1" si="244"/>
        <v>-38.82</v>
      </c>
      <c r="DX83" s="31">
        <f t="shared" ca="1" si="245"/>
        <v>-17.27</v>
      </c>
      <c r="DY83" s="31">
        <f t="shared" ca="1" si="246"/>
        <v>-52.71</v>
      </c>
      <c r="DZ83" s="31">
        <f t="shared" ca="1" si="247"/>
        <v>-27.44</v>
      </c>
      <c r="EA83" s="31">
        <f t="shared" ca="1" si="248"/>
        <v>0</v>
      </c>
      <c r="EB83" s="31">
        <f t="shared" ca="1" si="249"/>
        <v>-95.12</v>
      </c>
      <c r="EC83" s="31">
        <f t="shared" ca="1" si="250"/>
        <v>0</v>
      </c>
      <c r="ED83" s="31">
        <f t="shared" ca="1" si="251"/>
        <v>0</v>
      </c>
      <c r="EE83" s="31">
        <f t="shared" ca="1" si="252"/>
        <v>0</v>
      </c>
      <c r="EF83" s="31">
        <f t="shared" ca="1" si="253"/>
        <v>0</v>
      </c>
      <c r="EG83" s="32">
        <f t="shared" ca="1" si="254"/>
        <v>-110.9</v>
      </c>
      <c r="EH83" s="32">
        <f t="shared" ca="1" si="255"/>
        <v>-371.2</v>
      </c>
      <c r="EI83" s="32">
        <f t="shared" ca="1" si="256"/>
        <v>-123.75</v>
      </c>
      <c r="EJ83" s="32">
        <f t="shared" ca="1" si="257"/>
        <v>-55.419999999999987</v>
      </c>
      <c r="EK83" s="32">
        <f t="shared" ca="1" si="258"/>
        <v>-170.32999999999998</v>
      </c>
      <c r="EL83" s="32">
        <f t="shared" ca="1" si="259"/>
        <v>-89.350000000000009</v>
      </c>
      <c r="EM83" s="32">
        <f t="shared" ca="1" si="260"/>
        <v>0</v>
      </c>
      <c r="EN83" s="32">
        <f t="shared" ca="1" si="261"/>
        <v>-314.42</v>
      </c>
      <c r="EO83" s="32">
        <f t="shared" ca="1" si="262"/>
        <v>0</v>
      </c>
      <c r="EP83" s="32">
        <f t="shared" ca="1" si="263"/>
        <v>0</v>
      </c>
      <c r="EQ83" s="32">
        <f t="shared" ca="1" si="264"/>
        <v>0</v>
      </c>
      <c r="ER83" s="32">
        <f t="shared" ca="1" si="265"/>
        <v>0</v>
      </c>
    </row>
    <row r="84" spans="1:148">
      <c r="A84" t="s">
        <v>431</v>
      </c>
      <c r="B84" s="1" t="s">
        <v>93</v>
      </c>
      <c r="C84" t="str">
        <f t="shared" ca="1" si="302"/>
        <v>BCHIMP</v>
      </c>
      <c r="D84" t="str">
        <f t="shared" ca="1" si="303"/>
        <v>Alberta-BC Intertie - Import</v>
      </c>
      <c r="O84" s="51">
        <v>4055</v>
      </c>
      <c r="P84" s="51">
        <v>1837</v>
      </c>
      <c r="Q84" s="32"/>
      <c r="R84" s="32"/>
      <c r="S84" s="32"/>
      <c r="T84" s="32"/>
      <c r="U84" s="32"/>
      <c r="V84" s="32"/>
      <c r="W84" s="32"/>
      <c r="X84" s="32"/>
      <c r="Y84" s="32"/>
      <c r="Z84" s="32"/>
      <c r="AA84" s="32">
        <v>409633.65</v>
      </c>
      <c r="AB84" s="32">
        <v>199978.61</v>
      </c>
      <c r="AM84" s="2">
        <v>0.89</v>
      </c>
      <c r="AN84" s="2">
        <v>0.89</v>
      </c>
      <c r="AO84" s="33"/>
      <c r="AP84" s="33"/>
      <c r="AQ84" s="33"/>
      <c r="AR84" s="33"/>
      <c r="AS84" s="33"/>
      <c r="AT84" s="33"/>
      <c r="AU84" s="33"/>
      <c r="AV84" s="33"/>
      <c r="AW84" s="33"/>
      <c r="AX84" s="33"/>
      <c r="AY84" s="33">
        <v>3645.74</v>
      </c>
      <c r="AZ84" s="33">
        <v>1779.81</v>
      </c>
      <c r="BA84" s="31">
        <f t="shared" si="266"/>
        <v>0</v>
      </c>
      <c r="BB84" s="31">
        <f t="shared" si="267"/>
        <v>0</v>
      </c>
      <c r="BC84" s="31">
        <f t="shared" si="268"/>
        <v>0</v>
      </c>
      <c r="BD84" s="31">
        <f t="shared" si="269"/>
        <v>0</v>
      </c>
      <c r="BE84" s="31">
        <f t="shared" si="270"/>
        <v>0</v>
      </c>
      <c r="BF84" s="31">
        <f t="shared" si="271"/>
        <v>0</v>
      </c>
      <c r="BG84" s="31">
        <f t="shared" si="272"/>
        <v>0</v>
      </c>
      <c r="BH84" s="31">
        <f t="shared" si="273"/>
        <v>0</v>
      </c>
      <c r="BI84" s="31">
        <f t="shared" si="274"/>
        <v>0</v>
      </c>
      <c r="BJ84" s="31">
        <f t="shared" si="275"/>
        <v>0</v>
      </c>
      <c r="BK84" s="31">
        <f t="shared" si="276"/>
        <v>-2539.73</v>
      </c>
      <c r="BL84" s="31">
        <f t="shared" si="277"/>
        <v>-1239.8699999999999</v>
      </c>
      <c r="BM84" s="6">
        <f t="shared" ca="1" si="304"/>
        <v>-2.4500000000000001E-2</v>
      </c>
      <c r="BN84" s="6">
        <f t="shared" ca="1" si="304"/>
        <v>-2.4500000000000001E-2</v>
      </c>
      <c r="BO84" s="6">
        <f t="shared" ca="1" si="304"/>
        <v>-2.4500000000000001E-2</v>
      </c>
      <c r="BP84" s="6">
        <f t="shared" ca="1" si="304"/>
        <v>-2.4500000000000001E-2</v>
      </c>
      <c r="BQ84" s="6">
        <f t="shared" ca="1" si="304"/>
        <v>-2.4500000000000001E-2</v>
      </c>
      <c r="BR84" s="6">
        <f t="shared" ca="1" si="304"/>
        <v>-2.4500000000000001E-2</v>
      </c>
      <c r="BS84" s="6">
        <f t="shared" ca="1" si="304"/>
        <v>-2.4500000000000001E-2</v>
      </c>
      <c r="BT84" s="6">
        <f t="shared" ca="1" si="304"/>
        <v>-2.4500000000000001E-2</v>
      </c>
      <c r="BU84" s="6">
        <f t="shared" ca="1" si="304"/>
        <v>-2.4500000000000001E-2</v>
      </c>
      <c r="BV84" s="6">
        <f t="shared" ca="1" si="304"/>
        <v>-2.4500000000000001E-2</v>
      </c>
      <c r="BW84" s="6">
        <f t="shared" ca="1" si="304"/>
        <v>-2.4500000000000001E-2</v>
      </c>
      <c r="BX84" s="6">
        <f t="shared" ca="1" si="304"/>
        <v>-2.4500000000000001E-2</v>
      </c>
      <c r="BY84" s="31">
        <f t="shared" ca="1" si="218"/>
        <v>0</v>
      </c>
      <c r="BZ84" s="31">
        <f t="shared" ca="1" si="219"/>
        <v>0</v>
      </c>
      <c r="CA84" s="31">
        <f t="shared" ca="1" si="220"/>
        <v>0</v>
      </c>
      <c r="CB84" s="31">
        <f t="shared" ca="1" si="221"/>
        <v>0</v>
      </c>
      <c r="CC84" s="31">
        <f t="shared" ca="1" si="222"/>
        <v>0</v>
      </c>
      <c r="CD84" s="31">
        <f t="shared" ca="1" si="223"/>
        <v>0</v>
      </c>
      <c r="CE84" s="31">
        <f t="shared" ca="1" si="224"/>
        <v>0</v>
      </c>
      <c r="CF84" s="31">
        <f t="shared" ca="1" si="225"/>
        <v>0</v>
      </c>
      <c r="CG84" s="31">
        <f t="shared" ca="1" si="226"/>
        <v>0</v>
      </c>
      <c r="CH84" s="31">
        <f t="shared" ca="1" si="227"/>
        <v>0</v>
      </c>
      <c r="CI84" s="31">
        <f t="shared" ca="1" si="228"/>
        <v>-10036.02</v>
      </c>
      <c r="CJ84" s="31">
        <f t="shared" ca="1" si="229"/>
        <v>-4899.4799999999996</v>
      </c>
      <c r="CK84" s="32">
        <f t="shared" ca="1" si="278"/>
        <v>0</v>
      </c>
      <c r="CL84" s="32">
        <f t="shared" ca="1" si="279"/>
        <v>0</v>
      </c>
      <c r="CM84" s="32">
        <f t="shared" ca="1" si="280"/>
        <v>0</v>
      </c>
      <c r="CN84" s="32">
        <f t="shared" ca="1" si="281"/>
        <v>0</v>
      </c>
      <c r="CO84" s="32">
        <f t="shared" ca="1" si="282"/>
        <v>0</v>
      </c>
      <c r="CP84" s="32">
        <f t="shared" ca="1" si="283"/>
        <v>0</v>
      </c>
      <c r="CQ84" s="32">
        <f t="shared" ca="1" si="284"/>
        <v>0</v>
      </c>
      <c r="CR84" s="32">
        <f t="shared" ca="1" si="285"/>
        <v>0</v>
      </c>
      <c r="CS84" s="32">
        <f t="shared" ca="1" si="286"/>
        <v>0</v>
      </c>
      <c r="CT84" s="32">
        <f t="shared" ca="1" si="287"/>
        <v>0</v>
      </c>
      <c r="CU84" s="32">
        <f t="shared" ca="1" si="288"/>
        <v>1228.9000000000001</v>
      </c>
      <c r="CV84" s="32">
        <f t="shared" ca="1" si="289"/>
        <v>599.94000000000005</v>
      </c>
      <c r="CW84" s="31">
        <f t="shared" ca="1" si="290"/>
        <v>0</v>
      </c>
      <c r="CX84" s="31">
        <f t="shared" ca="1" si="291"/>
        <v>0</v>
      </c>
      <c r="CY84" s="31">
        <f t="shared" ca="1" si="292"/>
        <v>0</v>
      </c>
      <c r="CZ84" s="31">
        <f t="shared" ca="1" si="293"/>
        <v>0</v>
      </c>
      <c r="DA84" s="31">
        <f t="shared" ca="1" si="294"/>
        <v>0</v>
      </c>
      <c r="DB84" s="31">
        <f t="shared" ca="1" si="295"/>
        <v>0</v>
      </c>
      <c r="DC84" s="31">
        <f t="shared" ca="1" si="296"/>
        <v>0</v>
      </c>
      <c r="DD84" s="31">
        <f t="shared" ca="1" si="297"/>
        <v>0</v>
      </c>
      <c r="DE84" s="31">
        <f t="shared" ca="1" si="298"/>
        <v>0</v>
      </c>
      <c r="DF84" s="31">
        <f t="shared" ca="1" si="299"/>
        <v>0</v>
      </c>
      <c r="DG84" s="31">
        <f t="shared" ca="1" si="300"/>
        <v>-9913.130000000001</v>
      </c>
      <c r="DH84" s="31">
        <f t="shared" ca="1" si="301"/>
        <v>-4839.4799999999987</v>
      </c>
      <c r="DI84" s="32">
        <f t="shared" ca="1" si="230"/>
        <v>0</v>
      </c>
      <c r="DJ84" s="32">
        <f t="shared" ca="1" si="231"/>
        <v>0</v>
      </c>
      <c r="DK84" s="32">
        <f t="shared" ca="1" si="232"/>
        <v>0</v>
      </c>
      <c r="DL84" s="32">
        <f t="shared" ca="1" si="233"/>
        <v>0</v>
      </c>
      <c r="DM84" s="32">
        <f t="shared" ca="1" si="234"/>
        <v>0</v>
      </c>
      <c r="DN84" s="32">
        <f t="shared" ca="1" si="235"/>
        <v>0</v>
      </c>
      <c r="DO84" s="32">
        <f t="shared" ca="1" si="236"/>
        <v>0</v>
      </c>
      <c r="DP84" s="32">
        <f t="shared" ca="1" si="237"/>
        <v>0</v>
      </c>
      <c r="DQ84" s="32">
        <f t="shared" ca="1" si="238"/>
        <v>0</v>
      </c>
      <c r="DR84" s="32">
        <f t="shared" ca="1" si="239"/>
        <v>0</v>
      </c>
      <c r="DS84" s="32">
        <f t="shared" ca="1" si="240"/>
        <v>-495.66</v>
      </c>
      <c r="DT84" s="32">
        <f t="shared" ca="1" si="241"/>
        <v>-241.97</v>
      </c>
      <c r="DU84" s="31">
        <f t="shared" ca="1" si="242"/>
        <v>0</v>
      </c>
      <c r="DV84" s="31">
        <f t="shared" ca="1" si="243"/>
        <v>0</v>
      </c>
      <c r="DW84" s="31">
        <f t="shared" ca="1" si="244"/>
        <v>0</v>
      </c>
      <c r="DX84" s="31">
        <f t="shared" ca="1" si="245"/>
        <v>0</v>
      </c>
      <c r="DY84" s="31">
        <f t="shared" ca="1" si="246"/>
        <v>0</v>
      </c>
      <c r="DZ84" s="31">
        <f t="shared" ca="1" si="247"/>
        <v>0</v>
      </c>
      <c r="EA84" s="31">
        <f t="shared" ca="1" si="248"/>
        <v>0</v>
      </c>
      <c r="EB84" s="31">
        <f t="shared" ca="1" si="249"/>
        <v>0</v>
      </c>
      <c r="EC84" s="31">
        <f t="shared" ca="1" si="250"/>
        <v>0</v>
      </c>
      <c r="ED84" s="31">
        <f t="shared" ca="1" si="251"/>
        <v>0</v>
      </c>
      <c r="EE84" s="31">
        <f t="shared" ca="1" si="252"/>
        <v>-4364.63</v>
      </c>
      <c r="EF84" s="31">
        <f t="shared" ca="1" si="253"/>
        <v>-2106.9</v>
      </c>
      <c r="EG84" s="32">
        <f t="shared" ca="1" si="254"/>
        <v>0</v>
      </c>
      <c r="EH84" s="32">
        <f t="shared" ca="1" si="255"/>
        <v>0</v>
      </c>
      <c r="EI84" s="32">
        <f t="shared" ca="1" si="256"/>
        <v>0</v>
      </c>
      <c r="EJ84" s="32">
        <f t="shared" ca="1" si="257"/>
        <v>0</v>
      </c>
      <c r="EK84" s="32">
        <f t="shared" ca="1" si="258"/>
        <v>0</v>
      </c>
      <c r="EL84" s="32">
        <f t="shared" ca="1" si="259"/>
        <v>0</v>
      </c>
      <c r="EM84" s="32">
        <f t="shared" ca="1" si="260"/>
        <v>0</v>
      </c>
      <c r="EN84" s="32">
        <f t="shared" ca="1" si="261"/>
        <v>0</v>
      </c>
      <c r="EO84" s="32">
        <f t="shared" ca="1" si="262"/>
        <v>0</v>
      </c>
      <c r="EP84" s="32">
        <f t="shared" ca="1" si="263"/>
        <v>0</v>
      </c>
      <c r="EQ84" s="32">
        <f t="shared" ca="1" si="264"/>
        <v>-14773.420000000002</v>
      </c>
      <c r="ER84" s="32">
        <f t="shared" ca="1" si="265"/>
        <v>-7188.3499999999985</v>
      </c>
    </row>
    <row r="85" spans="1:148">
      <c r="A85" t="s">
        <v>432</v>
      </c>
      <c r="B85" s="1" t="s">
        <v>22</v>
      </c>
      <c r="C85" t="str">
        <f t="shared" ca="1" si="302"/>
        <v>NOVAGEN15M</v>
      </c>
      <c r="D85" t="str">
        <f t="shared" ca="1" si="303"/>
        <v>Joffre Industrial System</v>
      </c>
      <c r="E85" s="51">
        <v>57178.5573</v>
      </c>
      <c r="F85" s="51">
        <v>17838.735000000001</v>
      </c>
      <c r="G85" s="51">
        <v>12697.645699999999</v>
      </c>
      <c r="H85" s="51">
        <v>7703.5720000000001</v>
      </c>
      <c r="I85" s="51">
        <v>35455.894500000002</v>
      </c>
      <c r="J85" s="51">
        <v>42506.065799999997</v>
      </c>
      <c r="K85" s="51">
        <v>88640.9084</v>
      </c>
      <c r="L85" s="51">
        <v>50233.818599999999</v>
      </c>
      <c r="M85" s="51">
        <v>85355.275800000003</v>
      </c>
      <c r="N85" s="51">
        <v>111984.00750000001</v>
      </c>
      <c r="O85" s="51">
        <v>64923.855799999998</v>
      </c>
      <c r="P85" s="51">
        <v>60692.669300000001</v>
      </c>
      <c r="Q85" s="32">
        <v>4176141.05</v>
      </c>
      <c r="R85" s="32">
        <v>1103209.48</v>
      </c>
      <c r="S85" s="32">
        <v>627479.43999999994</v>
      </c>
      <c r="T85" s="32">
        <v>504119.05</v>
      </c>
      <c r="U85" s="32">
        <v>3142084.02</v>
      </c>
      <c r="V85" s="32">
        <v>2706757.39</v>
      </c>
      <c r="W85" s="32">
        <v>13101331.939999999</v>
      </c>
      <c r="X85" s="32">
        <v>4624162.51</v>
      </c>
      <c r="Y85" s="32">
        <v>7874941.9000000004</v>
      </c>
      <c r="Z85" s="32">
        <v>22699475.140000001</v>
      </c>
      <c r="AA85" s="32">
        <v>8909130.8200000003</v>
      </c>
      <c r="AB85" s="32">
        <v>5351381.72</v>
      </c>
      <c r="AC85" s="2">
        <v>3.33</v>
      </c>
      <c r="AD85" s="2">
        <v>3.33</v>
      </c>
      <c r="AE85" s="2">
        <v>3.33</v>
      </c>
      <c r="AF85" s="2">
        <v>3.33</v>
      </c>
      <c r="AG85" s="2">
        <v>3.33</v>
      </c>
      <c r="AH85" s="2">
        <v>3.33</v>
      </c>
      <c r="AI85" s="2">
        <v>3.33</v>
      </c>
      <c r="AJ85" s="2">
        <v>3.33</v>
      </c>
      <c r="AK85" s="2">
        <v>3.33</v>
      </c>
      <c r="AL85" s="2">
        <v>3.33</v>
      </c>
      <c r="AM85" s="2">
        <v>3.33</v>
      </c>
      <c r="AN85" s="2">
        <v>3.33</v>
      </c>
      <c r="AO85" s="33">
        <v>139065.5</v>
      </c>
      <c r="AP85" s="33">
        <v>36736.879999999997</v>
      </c>
      <c r="AQ85" s="33">
        <v>20895.07</v>
      </c>
      <c r="AR85" s="33">
        <v>16787.16</v>
      </c>
      <c r="AS85" s="33">
        <v>104631.4</v>
      </c>
      <c r="AT85" s="33">
        <v>90135.02</v>
      </c>
      <c r="AU85" s="33">
        <v>436274.35</v>
      </c>
      <c r="AV85" s="33">
        <v>153984.60999999999</v>
      </c>
      <c r="AW85" s="33">
        <v>262235.57</v>
      </c>
      <c r="AX85" s="33">
        <v>755892.52</v>
      </c>
      <c r="AY85" s="33">
        <v>296674.06</v>
      </c>
      <c r="AZ85" s="33">
        <v>178201.01</v>
      </c>
      <c r="BA85" s="31">
        <f t="shared" si="266"/>
        <v>0</v>
      </c>
      <c r="BB85" s="31">
        <f t="shared" si="267"/>
        <v>0</v>
      </c>
      <c r="BC85" s="31">
        <f t="shared" si="268"/>
        <v>0</v>
      </c>
      <c r="BD85" s="31">
        <f t="shared" si="269"/>
        <v>-352.88</v>
      </c>
      <c r="BE85" s="31">
        <f t="shared" si="270"/>
        <v>-2199.46</v>
      </c>
      <c r="BF85" s="31">
        <f t="shared" si="271"/>
        <v>-1894.73</v>
      </c>
      <c r="BG85" s="31">
        <f t="shared" si="272"/>
        <v>-102190.39</v>
      </c>
      <c r="BH85" s="31">
        <f t="shared" si="273"/>
        <v>-36068.47</v>
      </c>
      <c r="BI85" s="31">
        <f t="shared" si="274"/>
        <v>-61424.55</v>
      </c>
      <c r="BJ85" s="31">
        <f t="shared" si="275"/>
        <v>-140736.75</v>
      </c>
      <c r="BK85" s="31">
        <f t="shared" si="276"/>
        <v>-55236.61</v>
      </c>
      <c r="BL85" s="31">
        <f t="shared" si="277"/>
        <v>-33178.57</v>
      </c>
      <c r="BM85" s="6">
        <f t="shared" ca="1" si="304"/>
        <v>-6.6E-3</v>
      </c>
      <c r="BN85" s="6">
        <f t="shared" ca="1" si="304"/>
        <v>-6.6E-3</v>
      </c>
      <c r="BO85" s="6">
        <f t="shared" ca="1" si="304"/>
        <v>-6.6E-3</v>
      </c>
      <c r="BP85" s="6">
        <f t="shared" ca="1" si="304"/>
        <v>-6.6E-3</v>
      </c>
      <c r="BQ85" s="6">
        <f t="shared" ca="1" si="304"/>
        <v>-6.6E-3</v>
      </c>
      <c r="BR85" s="6">
        <f t="shared" ca="1" si="304"/>
        <v>-6.6E-3</v>
      </c>
      <c r="BS85" s="6">
        <f t="shared" ca="1" si="304"/>
        <v>-6.6E-3</v>
      </c>
      <c r="BT85" s="6">
        <f t="shared" ca="1" si="304"/>
        <v>-6.6E-3</v>
      </c>
      <c r="BU85" s="6">
        <f t="shared" ca="1" si="304"/>
        <v>-6.6E-3</v>
      </c>
      <c r="BV85" s="6">
        <f t="shared" ca="1" si="304"/>
        <v>-6.6E-3</v>
      </c>
      <c r="BW85" s="6">
        <f t="shared" ca="1" si="304"/>
        <v>-6.6E-3</v>
      </c>
      <c r="BX85" s="6">
        <f t="shared" ca="1" si="304"/>
        <v>-6.6E-3</v>
      </c>
      <c r="BY85" s="31">
        <f t="shared" ca="1" si="218"/>
        <v>-27562.53</v>
      </c>
      <c r="BZ85" s="31">
        <f t="shared" ca="1" si="219"/>
        <v>-7281.18</v>
      </c>
      <c r="CA85" s="31">
        <f t="shared" ca="1" si="220"/>
        <v>-4141.3599999999997</v>
      </c>
      <c r="CB85" s="31">
        <f t="shared" ca="1" si="221"/>
        <v>-3327.19</v>
      </c>
      <c r="CC85" s="31">
        <f t="shared" ca="1" si="222"/>
        <v>-20737.75</v>
      </c>
      <c r="CD85" s="31">
        <f t="shared" ca="1" si="223"/>
        <v>-17864.599999999999</v>
      </c>
      <c r="CE85" s="31">
        <f t="shared" ca="1" si="224"/>
        <v>-86468.79</v>
      </c>
      <c r="CF85" s="31">
        <f t="shared" ca="1" si="225"/>
        <v>-30519.47</v>
      </c>
      <c r="CG85" s="31">
        <f t="shared" ca="1" si="226"/>
        <v>-51974.62</v>
      </c>
      <c r="CH85" s="31">
        <f t="shared" ca="1" si="227"/>
        <v>-149816.54</v>
      </c>
      <c r="CI85" s="31">
        <f t="shared" ca="1" si="228"/>
        <v>-58800.26</v>
      </c>
      <c r="CJ85" s="31">
        <f t="shared" ca="1" si="229"/>
        <v>-35319.120000000003</v>
      </c>
      <c r="CK85" s="32">
        <f t="shared" ca="1" si="278"/>
        <v>12528.42</v>
      </c>
      <c r="CL85" s="32">
        <f t="shared" ca="1" si="279"/>
        <v>3309.63</v>
      </c>
      <c r="CM85" s="32">
        <f t="shared" ca="1" si="280"/>
        <v>1882.44</v>
      </c>
      <c r="CN85" s="32">
        <f t="shared" ca="1" si="281"/>
        <v>1512.36</v>
      </c>
      <c r="CO85" s="32">
        <f t="shared" ca="1" si="282"/>
        <v>9426.25</v>
      </c>
      <c r="CP85" s="32">
        <f t="shared" ca="1" si="283"/>
        <v>8120.27</v>
      </c>
      <c r="CQ85" s="32">
        <f t="shared" ca="1" si="284"/>
        <v>39304</v>
      </c>
      <c r="CR85" s="32">
        <f t="shared" ca="1" si="285"/>
        <v>13872.49</v>
      </c>
      <c r="CS85" s="32">
        <f t="shared" ca="1" si="286"/>
        <v>23624.83</v>
      </c>
      <c r="CT85" s="32">
        <f t="shared" ca="1" si="287"/>
        <v>68098.429999999993</v>
      </c>
      <c r="CU85" s="32">
        <f t="shared" ca="1" si="288"/>
        <v>26727.39</v>
      </c>
      <c r="CV85" s="32">
        <f t="shared" ca="1" si="289"/>
        <v>16054.15</v>
      </c>
      <c r="CW85" s="31">
        <f t="shared" ca="1" si="290"/>
        <v>-154099.60999999999</v>
      </c>
      <c r="CX85" s="31">
        <f t="shared" ca="1" si="291"/>
        <v>-40708.43</v>
      </c>
      <c r="CY85" s="31">
        <f t="shared" ca="1" si="292"/>
        <v>-23153.989999999998</v>
      </c>
      <c r="CZ85" s="31">
        <f t="shared" ca="1" si="293"/>
        <v>-18249.11</v>
      </c>
      <c r="DA85" s="31">
        <f t="shared" ca="1" si="294"/>
        <v>-113743.43999999999</v>
      </c>
      <c r="DB85" s="31">
        <f t="shared" ca="1" si="295"/>
        <v>-97984.62000000001</v>
      </c>
      <c r="DC85" s="31">
        <f t="shared" ca="1" si="296"/>
        <v>-381248.74999999994</v>
      </c>
      <c r="DD85" s="31">
        <f t="shared" ca="1" si="297"/>
        <v>-134563.12</v>
      </c>
      <c r="DE85" s="31">
        <f t="shared" ca="1" si="298"/>
        <v>-229160.81</v>
      </c>
      <c r="DF85" s="31">
        <f t="shared" ca="1" si="299"/>
        <v>-696873.88</v>
      </c>
      <c r="DG85" s="31">
        <f t="shared" ca="1" si="300"/>
        <v>-273510.32</v>
      </c>
      <c r="DH85" s="31">
        <f t="shared" ca="1" si="301"/>
        <v>-164287.41</v>
      </c>
      <c r="DI85" s="32">
        <f t="shared" ca="1" si="230"/>
        <v>-7704.98</v>
      </c>
      <c r="DJ85" s="32">
        <f t="shared" ca="1" si="231"/>
        <v>-2035.42</v>
      </c>
      <c r="DK85" s="32">
        <f t="shared" ca="1" si="232"/>
        <v>-1157.7</v>
      </c>
      <c r="DL85" s="32">
        <f t="shared" ca="1" si="233"/>
        <v>-912.46</v>
      </c>
      <c r="DM85" s="32">
        <f t="shared" ca="1" si="234"/>
        <v>-5687.17</v>
      </c>
      <c r="DN85" s="32">
        <f t="shared" ca="1" si="235"/>
        <v>-4899.2299999999996</v>
      </c>
      <c r="DO85" s="32">
        <f t="shared" ca="1" si="236"/>
        <v>-19062.439999999999</v>
      </c>
      <c r="DP85" s="32">
        <f t="shared" ca="1" si="237"/>
        <v>-6728.16</v>
      </c>
      <c r="DQ85" s="32">
        <f t="shared" ca="1" si="238"/>
        <v>-11458.04</v>
      </c>
      <c r="DR85" s="32">
        <f t="shared" ca="1" si="239"/>
        <v>-34843.69</v>
      </c>
      <c r="DS85" s="32">
        <f t="shared" ca="1" si="240"/>
        <v>-13675.52</v>
      </c>
      <c r="DT85" s="32">
        <f t="shared" ca="1" si="241"/>
        <v>-8214.3700000000008</v>
      </c>
      <c r="DU85" s="31">
        <f t="shared" ca="1" si="242"/>
        <v>-75265.03</v>
      </c>
      <c r="DV85" s="31">
        <f t="shared" ca="1" si="243"/>
        <v>-19701.22</v>
      </c>
      <c r="DW85" s="31">
        <f t="shared" ca="1" si="244"/>
        <v>-11112.33</v>
      </c>
      <c r="DX85" s="31">
        <f t="shared" ca="1" si="245"/>
        <v>-8673.08</v>
      </c>
      <c r="DY85" s="31">
        <f t="shared" ca="1" si="246"/>
        <v>-53520.21</v>
      </c>
      <c r="DZ85" s="31">
        <f t="shared" ca="1" si="247"/>
        <v>-45605.82</v>
      </c>
      <c r="EA85" s="31">
        <f t="shared" ca="1" si="248"/>
        <v>-175567.74</v>
      </c>
      <c r="EB85" s="31">
        <f t="shared" ca="1" si="249"/>
        <v>-61281.55</v>
      </c>
      <c r="EC85" s="31">
        <f t="shared" ca="1" si="250"/>
        <v>-103194.61</v>
      </c>
      <c r="ED85" s="31">
        <f t="shared" ca="1" si="251"/>
        <v>-310376.31</v>
      </c>
      <c r="EE85" s="31">
        <f t="shared" ca="1" si="252"/>
        <v>-120423.28</v>
      </c>
      <c r="EF85" s="31">
        <f t="shared" ca="1" si="253"/>
        <v>-71523.570000000007</v>
      </c>
      <c r="EG85" s="32">
        <f t="shared" ca="1" si="254"/>
        <v>-237069.62</v>
      </c>
      <c r="EH85" s="32">
        <f t="shared" ca="1" si="255"/>
        <v>-62445.07</v>
      </c>
      <c r="EI85" s="32">
        <f t="shared" ca="1" si="256"/>
        <v>-35424.019999999997</v>
      </c>
      <c r="EJ85" s="32">
        <f t="shared" ca="1" si="257"/>
        <v>-27834.65</v>
      </c>
      <c r="EK85" s="32">
        <f t="shared" ca="1" si="258"/>
        <v>-172950.81999999998</v>
      </c>
      <c r="EL85" s="32">
        <f t="shared" ca="1" si="259"/>
        <v>-148489.67000000001</v>
      </c>
      <c r="EM85" s="32">
        <f t="shared" ca="1" si="260"/>
        <v>-575878.92999999993</v>
      </c>
      <c r="EN85" s="32">
        <f t="shared" ca="1" si="261"/>
        <v>-202572.83000000002</v>
      </c>
      <c r="EO85" s="32">
        <f t="shared" ca="1" si="262"/>
        <v>-343813.46</v>
      </c>
      <c r="EP85" s="32">
        <f t="shared" ca="1" si="263"/>
        <v>-1042093.8800000001</v>
      </c>
      <c r="EQ85" s="32">
        <f t="shared" ca="1" si="264"/>
        <v>-407609.12</v>
      </c>
      <c r="ER85" s="32">
        <f t="shared" ca="1" si="265"/>
        <v>-244025.35</v>
      </c>
    </row>
    <row r="86" spans="1:148">
      <c r="A86" t="s">
        <v>433</v>
      </c>
      <c r="B86" s="1" t="s">
        <v>101</v>
      </c>
      <c r="C86" t="str">
        <f t="shared" ca="1" si="302"/>
        <v>NPC1</v>
      </c>
      <c r="D86" t="str">
        <f t="shared" ca="1" si="303"/>
        <v>Northstone Power</v>
      </c>
      <c r="E86" s="51">
        <v>473.03039999999999</v>
      </c>
      <c r="F86" s="51">
        <v>47.612299999999998</v>
      </c>
      <c r="G86" s="51">
        <v>61.259900000000002</v>
      </c>
      <c r="H86" s="51">
        <v>194.7603</v>
      </c>
      <c r="I86" s="51">
        <v>848.24749999999995</v>
      </c>
      <c r="J86" s="51">
        <v>882.90150000000006</v>
      </c>
      <c r="K86" s="51">
        <v>1318.2995000000001</v>
      </c>
      <c r="L86" s="51">
        <v>746.73320000000001</v>
      </c>
      <c r="M86" s="51">
        <v>1143.9311</v>
      </c>
      <c r="N86" s="51">
        <v>3366.3371999999999</v>
      </c>
      <c r="O86" s="51">
        <v>1211.3775000000001</v>
      </c>
      <c r="P86" s="51">
        <v>673.86149999999998</v>
      </c>
      <c r="Q86" s="32">
        <v>86307.72</v>
      </c>
      <c r="R86" s="32">
        <v>7047</v>
      </c>
      <c r="S86" s="32">
        <v>10080.27</v>
      </c>
      <c r="T86" s="32">
        <v>42907.47</v>
      </c>
      <c r="U86" s="32">
        <v>161611.04999999999</v>
      </c>
      <c r="V86" s="32">
        <v>195800.78</v>
      </c>
      <c r="W86" s="32">
        <v>558619.35</v>
      </c>
      <c r="X86" s="32">
        <v>184734.88</v>
      </c>
      <c r="Y86" s="32">
        <v>277499.99</v>
      </c>
      <c r="Z86" s="32">
        <v>1017469.3</v>
      </c>
      <c r="AA86" s="32">
        <v>355258.87</v>
      </c>
      <c r="AB86" s="32">
        <v>152780.35999999999</v>
      </c>
      <c r="AC86" s="2">
        <v>-5.41</v>
      </c>
      <c r="AD86" s="2">
        <v>-5.41</v>
      </c>
      <c r="AE86" s="2">
        <v>-5.41</v>
      </c>
      <c r="AF86" s="2">
        <v>-5.41</v>
      </c>
      <c r="AG86" s="2">
        <v>-5.41</v>
      </c>
      <c r="AH86" s="2">
        <v>-5.41</v>
      </c>
      <c r="AI86" s="2">
        <v>-5.41</v>
      </c>
      <c r="AJ86" s="2">
        <v>-5.41</v>
      </c>
      <c r="AK86" s="2">
        <v>-5.41</v>
      </c>
      <c r="AL86" s="2">
        <v>-5.41</v>
      </c>
      <c r="AM86" s="2">
        <v>-5.41</v>
      </c>
      <c r="AN86" s="2">
        <v>-5.41</v>
      </c>
      <c r="AO86" s="33">
        <v>-4669.25</v>
      </c>
      <c r="AP86" s="33">
        <v>-381.24</v>
      </c>
      <c r="AQ86" s="33">
        <v>-545.34</v>
      </c>
      <c r="AR86" s="33">
        <v>-2321.29</v>
      </c>
      <c r="AS86" s="33">
        <v>-8743.16</v>
      </c>
      <c r="AT86" s="33">
        <v>-10592.82</v>
      </c>
      <c r="AU86" s="33">
        <v>-30221.31</v>
      </c>
      <c r="AV86" s="33">
        <v>-9994.16</v>
      </c>
      <c r="AW86" s="33">
        <v>-15012.75</v>
      </c>
      <c r="AX86" s="33">
        <v>-55045.09</v>
      </c>
      <c r="AY86" s="33">
        <v>-19219.5</v>
      </c>
      <c r="AZ86" s="33">
        <v>-8265.42</v>
      </c>
      <c r="BA86" s="31">
        <f t="shared" si="266"/>
        <v>0</v>
      </c>
      <c r="BB86" s="31">
        <f t="shared" si="267"/>
        <v>0</v>
      </c>
      <c r="BC86" s="31">
        <f t="shared" si="268"/>
        <v>0</v>
      </c>
      <c r="BD86" s="31">
        <f t="shared" si="269"/>
        <v>-30.04</v>
      </c>
      <c r="BE86" s="31">
        <f t="shared" si="270"/>
        <v>-113.13</v>
      </c>
      <c r="BF86" s="31">
        <f t="shared" si="271"/>
        <v>-137.06</v>
      </c>
      <c r="BG86" s="31">
        <f t="shared" si="272"/>
        <v>-4357.2299999999996</v>
      </c>
      <c r="BH86" s="31">
        <f t="shared" si="273"/>
        <v>-1440.93</v>
      </c>
      <c r="BI86" s="31">
        <f t="shared" si="274"/>
        <v>-2164.5</v>
      </c>
      <c r="BJ86" s="31">
        <f t="shared" si="275"/>
        <v>-6308.31</v>
      </c>
      <c r="BK86" s="31">
        <f t="shared" si="276"/>
        <v>-2202.6</v>
      </c>
      <c r="BL86" s="31">
        <f t="shared" si="277"/>
        <v>-947.24</v>
      </c>
      <c r="BM86" s="6">
        <f t="shared" ca="1" si="304"/>
        <v>-4.9700000000000001E-2</v>
      </c>
      <c r="BN86" s="6">
        <f t="shared" ca="1" si="304"/>
        <v>-4.9700000000000001E-2</v>
      </c>
      <c r="BO86" s="6">
        <f t="shared" ca="1" si="304"/>
        <v>-4.9700000000000001E-2</v>
      </c>
      <c r="BP86" s="6">
        <f t="shared" ca="1" si="304"/>
        <v>-4.9700000000000001E-2</v>
      </c>
      <c r="BQ86" s="6">
        <f t="shared" ca="1" si="304"/>
        <v>-4.9700000000000001E-2</v>
      </c>
      <c r="BR86" s="6">
        <f t="shared" ca="1" si="304"/>
        <v>-4.9700000000000001E-2</v>
      </c>
      <c r="BS86" s="6">
        <f t="shared" ca="1" si="304"/>
        <v>-4.9700000000000001E-2</v>
      </c>
      <c r="BT86" s="6">
        <f t="shared" ca="1" si="304"/>
        <v>-4.9700000000000001E-2</v>
      </c>
      <c r="BU86" s="6">
        <f t="shared" ca="1" si="304"/>
        <v>-4.9700000000000001E-2</v>
      </c>
      <c r="BV86" s="6">
        <f t="shared" ca="1" si="304"/>
        <v>-4.9700000000000001E-2</v>
      </c>
      <c r="BW86" s="6">
        <f t="shared" ca="1" si="304"/>
        <v>-4.9700000000000001E-2</v>
      </c>
      <c r="BX86" s="6">
        <f t="shared" ca="1" si="304"/>
        <v>-4.9700000000000001E-2</v>
      </c>
      <c r="BY86" s="31">
        <f t="shared" ca="1" si="218"/>
        <v>-4289.49</v>
      </c>
      <c r="BZ86" s="31">
        <f t="shared" ca="1" si="219"/>
        <v>-350.24</v>
      </c>
      <c r="CA86" s="31">
        <f t="shared" ca="1" si="220"/>
        <v>-500.99</v>
      </c>
      <c r="CB86" s="31">
        <f t="shared" ca="1" si="221"/>
        <v>-2132.5</v>
      </c>
      <c r="CC86" s="31">
        <f t="shared" ca="1" si="222"/>
        <v>-8032.07</v>
      </c>
      <c r="CD86" s="31">
        <f t="shared" ca="1" si="223"/>
        <v>-9731.2999999999993</v>
      </c>
      <c r="CE86" s="31">
        <f t="shared" ca="1" si="224"/>
        <v>-27763.38</v>
      </c>
      <c r="CF86" s="31">
        <f t="shared" ca="1" si="225"/>
        <v>-9181.32</v>
      </c>
      <c r="CG86" s="31">
        <f t="shared" ca="1" si="226"/>
        <v>-13791.75</v>
      </c>
      <c r="CH86" s="31">
        <f t="shared" ca="1" si="227"/>
        <v>-50568.22</v>
      </c>
      <c r="CI86" s="31">
        <f t="shared" ca="1" si="228"/>
        <v>-17656.37</v>
      </c>
      <c r="CJ86" s="31">
        <f t="shared" ca="1" si="229"/>
        <v>-7593.18</v>
      </c>
      <c r="CK86" s="32">
        <f t="shared" ca="1" si="278"/>
        <v>258.92</v>
      </c>
      <c r="CL86" s="32">
        <f t="shared" ca="1" si="279"/>
        <v>21.14</v>
      </c>
      <c r="CM86" s="32">
        <f t="shared" ca="1" si="280"/>
        <v>30.24</v>
      </c>
      <c r="CN86" s="32">
        <f t="shared" ca="1" si="281"/>
        <v>128.72</v>
      </c>
      <c r="CO86" s="32">
        <f t="shared" ca="1" si="282"/>
        <v>484.83</v>
      </c>
      <c r="CP86" s="32">
        <f t="shared" ca="1" si="283"/>
        <v>587.4</v>
      </c>
      <c r="CQ86" s="32">
        <f t="shared" ca="1" si="284"/>
        <v>1675.86</v>
      </c>
      <c r="CR86" s="32">
        <f t="shared" ca="1" si="285"/>
        <v>554.20000000000005</v>
      </c>
      <c r="CS86" s="32">
        <f t="shared" ca="1" si="286"/>
        <v>832.5</v>
      </c>
      <c r="CT86" s="32">
        <f t="shared" ca="1" si="287"/>
        <v>3052.41</v>
      </c>
      <c r="CU86" s="32">
        <f t="shared" ca="1" si="288"/>
        <v>1065.78</v>
      </c>
      <c r="CV86" s="32">
        <f t="shared" ca="1" si="289"/>
        <v>458.34</v>
      </c>
      <c r="CW86" s="31">
        <f t="shared" ca="1" si="290"/>
        <v>638.68000000000029</v>
      </c>
      <c r="CX86" s="31">
        <f t="shared" ca="1" si="291"/>
        <v>52.139999999999986</v>
      </c>
      <c r="CY86" s="31">
        <f t="shared" ca="1" si="292"/>
        <v>74.590000000000032</v>
      </c>
      <c r="CZ86" s="31">
        <f t="shared" ca="1" si="293"/>
        <v>347.55</v>
      </c>
      <c r="DA86" s="31">
        <f t="shared" ca="1" si="294"/>
        <v>1309.0500000000002</v>
      </c>
      <c r="DB86" s="31">
        <f t="shared" ca="1" si="295"/>
        <v>1585.98</v>
      </c>
      <c r="DC86" s="31">
        <f t="shared" ca="1" si="296"/>
        <v>8491.02</v>
      </c>
      <c r="DD86" s="31">
        <f t="shared" ca="1" si="297"/>
        <v>2807.9700000000012</v>
      </c>
      <c r="DE86" s="31">
        <f t="shared" ca="1" si="298"/>
        <v>4218</v>
      </c>
      <c r="DF86" s="31">
        <f t="shared" ca="1" si="299"/>
        <v>13837.59</v>
      </c>
      <c r="DG86" s="31">
        <f t="shared" ca="1" si="300"/>
        <v>4831.51</v>
      </c>
      <c r="DH86" s="31">
        <f t="shared" ca="1" si="301"/>
        <v>2077.8199999999997</v>
      </c>
      <c r="DI86" s="32">
        <f t="shared" ca="1" si="230"/>
        <v>31.93</v>
      </c>
      <c r="DJ86" s="32">
        <f t="shared" ca="1" si="231"/>
        <v>2.61</v>
      </c>
      <c r="DK86" s="32">
        <f t="shared" ca="1" si="232"/>
        <v>3.73</v>
      </c>
      <c r="DL86" s="32">
        <f t="shared" ca="1" si="233"/>
        <v>17.38</v>
      </c>
      <c r="DM86" s="32">
        <f t="shared" ca="1" si="234"/>
        <v>65.45</v>
      </c>
      <c r="DN86" s="32">
        <f t="shared" ca="1" si="235"/>
        <v>79.3</v>
      </c>
      <c r="DO86" s="32">
        <f t="shared" ca="1" si="236"/>
        <v>424.55</v>
      </c>
      <c r="DP86" s="32">
        <f t="shared" ca="1" si="237"/>
        <v>140.4</v>
      </c>
      <c r="DQ86" s="32">
        <f t="shared" ca="1" si="238"/>
        <v>210.9</v>
      </c>
      <c r="DR86" s="32">
        <f t="shared" ca="1" si="239"/>
        <v>691.88</v>
      </c>
      <c r="DS86" s="32">
        <f t="shared" ca="1" si="240"/>
        <v>241.58</v>
      </c>
      <c r="DT86" s="32">
        <f t="shared" ca="1" si="241"/>
        <v>103.89</v>
      </c>
      <c r="DU86" s="31">
        <f t="shared" ca="1" si="242"/>
        <v>311.94</v>
      </c>
      <c r="DV86" s="31">
        <f t="shared" ca="1" si="243"/>
        <v>25.23</v>
      </c>
      <c r="DW86" s="31">
        <f t="shared" ca="1" si="244"/>
        <v>35.799999999999997</v>
      </c>
      <c r="DX86" s="31">
        <f t="shared" ca="1" si="245"/>
        <v>165.18</v>
      </c>
      <c r="DY86" s="31">
        <f t="shared" ca="1" si="246"/>
        <v>615.95000000000005</v>
      </c>
      <c r="DZ86" s="31">
        <f t="shared" ca="1" si="247"/>
        <v>738.18</v>
      </c>
      <c r="EA86" s="31">
        <f t="shared" ca="1" si="248"/>
        <v>3910.17</v>
      </c>
      <c r="EB86" s="31">
        <f t="shared" ca="1" si="249"/>
        <v>1278.78</v>
      </c>
      <c r="EC86" s="31">
        <f t="shared" ca="1" si="250"/>
        <v>1899.43</v>
      </c>
      <c r="ED86" s="31">
        <f t="shared" ca="1" si="251"/>
        <v>6163.04</v>
      </c>
      <c r="EE86" s="31">
        <f t="shared" ca="1" si="252"/>
        <v>2127.2600000000002</v>
      </c>
      <c r="EF86" s="31">
        <f t="shared" ca="1" si="253"/>
        <v>904.59</v>
      </c>
      <c r="EG86" s="32">
        <f t="shared" ca="1" si="254"/>
        <v>982.55000000000018</v>
      </c>
      <c r="EH86" s="32">
        <f t="shared" ca="1" si="255"/>
        <v>79.97999999999999</v>
      </c>
      <c r="EI86" s="32">
        <f t="shared" ca="1" si="256"/>
        <v>114.12000000000003</v>
      </c>
      <c r="EJ86" s="32">
        <f t="shared" ca="1" si="257"/>
        <v>530.11</v>
      </c>
      <c r="EK86" s="32">
        <f t="shared" ca="1" si="258"/>
        <v>1990.4500000000003</v>
      </c>
      <c r="EL86" s="32">
        <f t="shared" ca="1" si="259"/>
        <v>2403.46</v>
      </c>
      <c r="EM86" s="32">
        <f t="shared" ca="1" si="260"/>
        <v>12825.74</v>
      </c>
      <c r="EN86" s="32">
        <f t="shared" ca="1" si="261"/>
        <v>4227.1500000000015</v>
      </c>
      <c r="EO86" s="32">
        <f t="shared" ca="1" si="262"/>
        <v>6328.33</v>
      </c>
      <c r="EP86" s="32">
        <f t="shared" ca="1" si="263"/>
        <v>20692.509999999998</v>
      </c>
      <c r="EQ86" s="32">
        <f t="shared" ca="1" si="264"/>
        <v>7200.35</v>
      </c>
      <c r="ER86" s="32">
        <f t="shared" ca="1" si="265"/>
        <v>3086.2999999999997</v>
      </c>
    </row>
    <row r="87" spans="1:148">
      <c r="A87" t="s">
        <v>434</v>
      </c>
      <c r="B87" s="1" t="s">
        <v>103</v>
      </c>
      <c r="C87" t="str">
        <f t="shared" ca="1" si="302"/>
        <v>NX01</v>
      </c>
      <c r="D87" t="str">
        <f t="shared" ca="1" si="303"/>
        <v>Nexen Balzac</v>
      </c>
      <c r="E87" s="51">
        <v>988.19359999999995</v>
      </c>
      <c r="F87" s="51">
        <v>10930.471600000001</v>
      </c>
      <c r="G87" s="51">
        <v>584.06820000000005</v>
      </c>
      <c r="H87" s="51">
        <v>1459.5172</v>
      </c>
      <c r="I87" s="51">
        <v>7940.6283000000003</v>
      </c>
      <c r="J87" s="51">
        <v>30340.327099999999</v>
      </c>
      <c r="K87" s="51">
        <v>34453.1826</v>
      </c>
      <c r="L87" s="51">
        <v>13288.6168</v>
      </c>
      <c r="M87" s="51">
        <v>25022.947800000002</v>
      </c>
      <c r="N87" s="51">
        <v>48817.374100000001</v>
      </c>
      <c r="O87" s="51">
        <v>30292.241399999999</v>
      </c>
      <c r="P87" s="51">
        <v>15207.3107</v>
      </c>
      <c r="Q87" s="32">
        <v>249200.32</v>
      </c>
      <c r="R87" s="32">
        <v>693045.54</v>
      </c>
      <c r="S87" s="32">
        <v>38330.36</v>
      </c>
      <c r="T87" s="32">
        <v>143366.69</v>
      </c>
      <c r="U87" s="32">
        <v>785677.56</v>
      </c>
      <c r="V87" s="32">
        <v>2971038.29</v>
      </c>
      <c r="W87" s="32">
        <v>7324887.0499999998</v>
      </c>
      <c r="X87" s="32">
        <v>1751866.6</v>
      </c>
      <c r="Y87" s="32">
        <v>3330039.44</v>
      </c>
      <c r="Z87" s="32">
        <v>11365570.439999999</v>
      </c>
      <c r="AA87" s="32">
        <v>4949123.3499999996</v>
      </c>
      <c r="AB87" s="32">
        <v>1465022.81</v>
      </c>
      <c r="AC87" s="2">
        <v>0.69</v>
      </c>
      <c r="AD87" s="2">
        <v>0.69</v>
      </c>
      <c r="AE87" s="2">
        <v>0.69</v>
      </c>
      <c r="AF87" s="2">
        <v>0.69</v>
      </c>
      <c r="AG87" s="2">
        <v>0.69</v>
      </c>
      <c r="AH87" s="2">
        <v>0.69</v>
      </c>
      <c r="AI87" s="2">
        <v>0.69</v>
      </c>
      <c r="AJ87" s="2">
        <v>0.69</v>
      </c>
      <c r="AK87" s="2">
        <v>0.69</v>
      </c>
      <c r="AL87" s="2">
        <v>0.69</v>
      </c>
      <c r="AM87" s="2">
        <v>0.69</v>
      </c>
      <c r="AN87" s="2">
        <v>0.69</v>
      </c>
      <c r="AO87" s="33">
        <v>1719.48</v>
      </c>
      <c r="AP87" s="33">
        <v>4782.01</v>
      </c>
      <c r="AQ87" s="33">
        <v>264.48</v>
      </c>
      <c r="AR87" s="33">
        <v>989.23</v>
      </c>
      <c r="AS87" s="33">
        <v>5421.18</v>
      </c>
      <c r="AT87" s="33">
        <v>20500.16</v>
      </c>
      <c r="AU87" s="33">
        <v>50541.72</v>
      </c>
      <c r="AV87" s="33">
        <v>12087.88</v>
      </c>
      <c r="AW87" s="33">
        <v>22977.27</v>
      </c>
      <c r="AX87" s="33">
        <v>78422.44</v>
      </c>
      <c r="AY87" s="33">
        <v>34148.949999999997</v>
      </c>
      <c r="AZ87" s="33">
        <v>10108.66</v>
      </c>
      <c r="BA87" s="31">
        <f t="shared" si="266"/>
        <v>0</v>
      </c>
      <c r="BB87" s="31">
        <f t="shared" si="267"/>
        <v>0</v>
      </c>
      <c r="BC87" s="31">
        <f t="shared" si="268"/>
        <v>0</v>
      </c>
      <c r="BD87" s="31">
        <f t="shared" si="269"/>
        <v>-100.36</v>
      </c>
      <c r="BE87" s="31">
        <f t="shared" si="270"/>
        <v>-549.97</v>
      </c>
      <c r="BF87" s="31">
        <f t="shared" si="271"/>
        <v>-2079.73</v>
      </c>
      <c r="BG87" s="31">
        <f t="shared" si="272"/>
        <v>-57134.12</v>
      </c>
      <c r="BH87" s="31">
        <f t="shared" si="273"/>
        <v>-13664.56</v>
      </c>
      <c r="BI87" s="31">
        <f t="shared" si="274"/>
        <v>-25974.31</v>
      </c>
      <c r="BJ87" s="31">
        <f t="shared" si="275"/>
        <v>-70466.539999999994</v>
      </c>
      <c r="BK87" s="31">
        <f t="shared" si="276"/>
        <v>-30684.560000000001</v>
      </c>
      <c r="BL87" s="31">
        <f t="shared" si="277"/>
        <v>-9083.14</v>
      </c>
      <c r="BM87" s="6">
        <f t="shared" ca="1" si="304"/>
        <v>-4.2099999999999999E-2</v>
      </c>
      <c r="BN87" s="6">
        <f t="shared" ca="1" si="304"/>
        <v>-4.2099999999999999E-2</v>
      </c>
      <c r="BO87" s="6">
        <f t="shared" ca="1" si="304"/>
        <v>-4.2099999999999999E-2</v>
      </c>
      <c r="BP87" s="6">
        <f t="shared" ca="1" si="304"/>
        <v>-4.2099999999999999E-2</v>
      </c>
      <c r="BQ87" s="6">
        <f t="shared" ca="1" si="304"/>
        <v>-4.2099999999999999E-2</v>
      </c>
      <c r="BR87" s="6">
        <f t="shared" ca="1" si="304"/>
        <v>-4.2099999999999999E-2</v>
      </c>
      <c r="BS87" s="6">
        <f t="shared" ca="1" si="304"/>
        <v>-4.2099999999999999E-2</v>
      </c>
      <c r="BT87" s="6">
        <f t="shared" ca="1" si="304"/>
        <v>-4.2099999999999999E-2</v>
      </c>
      <c r="BU87" s="6">
        <f t="shared" ca="1" si="304"/>
        <v>-4.2099999999999999E-2</v>
      </c>
      <c r="BV87" s="6">
        <f t="shared" ca="1" si="304"/>
        <v>-4.2099999999999999E-2</v>
      </c>
      <c r="BW87" s="6">
        <f t="shared" ca="1" si="304"/>
        <v>-4.2099999999999999E-2</v>
      </c>
      <c r="BX87" s="6">
        <f t="shared" ca="1" si="304"/>
        <v>-4.2099999999999999E-2</v>
      </c>
      <c r="BY87" s="31">
        <f t="shared" ca="1" si="218"/>
        <v>-10491.33</v>
      </c>
      <c r="BZ87" s="31">
        <f t="shared" ca="1" si="219"/>
        <v>-29177.22</v>
      </c>
      <c r="CA87" s="31">
        <f t="shared" ca="1" si="220"/>
        <v>-1613.71</v>
      </c>
      <c r="CB87" s="31">
        <f t="shared" ca="1" si="221"/>
        <v>-6035.74</v>
      </c>
      <c r="CC87" s="31">
        <f t="shared" ca="1" si="222"/>
        <v>-33077.03</v>
      </c>
      <c r="CD87" s="31">
        <f t="shared" ca="1" si="223"/>
        <v>-125080.71</v>
      </c>
      <c r="CE87" s="31">
        <f t="shared" ca="1" si="224"/>
        <v>-308377.74</v>
      </c>
      <c r="CF87" s="31">
        <f t="shared" ca="1" si="225"/>
        <v>-73753.58</v>
      </c>
      <c r="CG87" s="31">
        <f t="shared" ca="1" si="226"/>
        <v>-140194.66</v>
      </c>
      <c r="CH87" s="31">
        <f t="shared" ca="1" si="227"/>
        <v>-478490.52</v>
      </c>
      <c r="CI87" s="31">
        <f t="shared" ca="1" si="228"/>
        <v>-208358.09</v>
      </c>
      <c r="CJ87" s="31">
        <f t="shared" ca="1" si="229"/>
        <v>-61677.46</v>
      </c>
      <c r="CK87" s="32">
        <f t="shared" ca="1" si="278"/>
        <v>747.6</v>
      </c>
      <c r="CL87" s="32">
        <f t="shared" ca="1" si="279"/>
        <v>2079.14</v>
      </c>
      <c r="CM87" s="32">
        <f t="shared" ca="1" si="280"/>
        <v>114.99</v>
      </c>
      <c r="CN87" s="32">
        <f t="shared" ca="1" si="281"/>
        <v>430.1</v>
      </c>
      <c r="CO87" s="32">
        <f t="shared" ca="1" si="282"/>
        <v>2357.0300000000002</v>
      </c>
      <c r="CP87" s="32">
        <f t="shared" ca="1" si="283"/>
        <v>8913.11</v>
      </c>
      <c r="CQ87" s="32">
        <f t="shared" ca="1" si="284"/>
        <v>21974.66</v>
      </c>
      <c r="CR87" s="32">
        <f t="shared" ca="1" si="285"/>
        <v>5255.6</v>
      </c>
      <c r="CS87" s="32">
        <f t="shared" ca="1" si="286"/>
        <v>9990.1200000000008</v>
      </c>
      <c r="CT87" s="32">
        <f t="shared" ca="1" si="287"/>
        <v>34096.71</v>
      </c>
      <c r="CU87" s="32">
        <f t="shared" ca="1" si="288"/>
        <v>14847.37</v>
      </c>
      <c r="CV87" s="32">
        <f t="shared" ca="1" si="289"/>
        <v>4395.07</v>
      </c>
      <c r="CW87" s="31">
        <f t="shared" ca="1" si="290"/>
        <v>-11463.21</v>
      </c>
      <c r="CX87" s="31">
        <f t="shared" ca="1" si="291"/>
        <v>-31880.090000000004</v>
      </c>
      <c r="CY87" s="31">
        <f t="shared" ca="1" si="292"/>
        <v>-1763.2</v>
      </c>
      <c r="CZ87" s="31">
        <f t="shared" ca="1" si="293"/>
        <v>-6494.5099999999993</v>
      </c>
      <c r="DA87" s="31">
        <f t="shared" ca="1" si="294"/>
        <v>-35591.21</v>
      </c>
      <c r="DB87" s="31">
        <f t="shared" ca="1" si="295"/>
        <v>-134588.03</v>
      </c>
      <c r="DC87" s="31">
        <f t="shared" ca="1" si="296"/>
        <v>-279810.68000000005</v>
      </c>
      <c r="DD87" s="31">
        <f t="shared" ca="1" si="297"/>
        <v>-66921.3</v>
      </c>
      <c r="DE87" s="31">
        <f t="shared" ca="1" si="298"/>
        <v>-127207.5</v>
      </c>
      <c r="DF87" s="31">
        <f t="shared" ca="1" si="299"/>
        <v>-452349.71</v>
      </c>
      <c r="DG87" s="31">
        <f t="shared" ca="1" si="300"/>
        <v>-196975.11</v>
      </c>
      <c r="DH87" s="31">
        <f t="shared" ca="1" si="301"/>
        <v>-58307.91</v>
      </c>
      <c r="DI87" s="32">
        <f t="shared" ca="1" si="230"/>
        <v>-573.16</v>
      </c>
      <c r="DJ87" s="32">
        <f t="shared" ca="1" si="231"/>
        <v>-1594</v>
      </c>
      <c r="DK87" s="32">
        <f t="shared" ca="1" si="232"/>
        <v>-88.16</v>
      </c>
      <c r="DL87" s="32">
        <f t="shared" ca="1" si="233"/>
        <v>-324.73</v>
      </c>
      <c r="DM87" s="32">
        <f t="shared" ca="1" si="234"/>
        <v>-1779.56</v>
      </c>
      <c r="DN87" s="32">
        <f t="shared" ca="1" si="235"/>
        <v>-6729.4</v>
      </c>
      <c r="DO87" s="32">
        <f t="shared" ca="1" si="236"/>
        <v>-13990.53</v>
      </c>
      <c r="DP87" s="32">
        <f t="shared" ca="1" si="237"/>
        <v>-3346.07</v>
      </c>
      <c r="DQ87" s="32">
        <f t="shared" ca="1" si="238"/>
        <v>-6360.38</v>
      </c>
      <c r="DR87" s="32">
        <f t="shared" ca="1" si="239"/>
        <v>-22617.49</v>
      </c>
      <c r="DS87" s="32">
        <f t="shared" ca="1" si="240"/>
        <v>-9848.76</v>
      </c>
      <c r="DT87" s="32">
        <f t="shared" ca="1" si="241"/>
        <v>-2915.4</v>
      </c>
      <c r="DU87" s="31">
        <f t="shared" ca="1" si="242"/>
        <v>-5598.84</v>
      </c>
      <c r="DV87" s="31">
        <f t="shared" ca="1" si="243"/>
        <v>-15428.66</v>
      </c>
      <c r="DW87" s="31">
        <f t="shared" ca="1" si="244"/>
        <v>-846.22</v>
      </c>
      <c r="DX87" s="31">
        <f t="shared" ca="1" si="245"/>
        <v>-3086.58</v>
      </c>
      <c r="DY87" s="31">
        <f t="shared" ca="1" si="246"/>
        <v>-16746.89</v>
      </c>
      <c r="DZ87" s="31">
        <f t="shared" ca="1" si="247"/>
        <v>-62642.46</v>
      </c>
      <c r="EA87" s="31">
        <f t="shared" ca="1" si="248"/>
        <v>-128854.79</v>
      </c>
      <c r="EB87" s="31">
        <f t="shared" ca="1" si="249"/>
        <v>-30476.71</v>
      </c>
      <c r="EC87" s="31">
        <f t="shared" ca="1" si="250"/>
        <v>-57283.48</v>
      </c>
      <c r="ED87" s="31">
        <f t="shared" ca="1" si="251"/>
        <v>-201469.22</v>
      </c>
      <c r="EE87" s="31">
        <f t="shared" ca="1" si="252"/>
        <v>-86725.75</v>
      </c>
      <c r="EF87" s="31">
        <f t="shared" ca="1" si="253"/>
        <v>-25384.720000000001</v>
      </c>
      <c r="EG87" s="32">
        <f t="shared" ca="1" si="254"/>
        <v>-17635.21</v>
      </c>
      <c r="EH87" s="32">
        <f t="shared" ca="1" si="255"/>
        <v>-48902.75</v>
      </c>
      <c r="EI87" s="32">
        <f t="shared" ca="1" si="256"/>
        <v>-2697.58</v>
      </c>
      <c r="EJ87" s="32">
        <f t="shared" ca="1" si="257"/>
        <v>-9905.82</v>
      </c>
      <c r="EK87" s="32">
        <f t="shared" ca="1" si="258"/>
        <v>-54117.659999999996</v>
      </c>
      <c r="EL87" s="32">
        <f t="shared" ca="1" si="259"/>
        <v>-203959.88999999998</v>
      </c>
      <c r="EM87" s="32">
        <f t="shared" ca="1" si="260"/>
        <v>-422656.00000000006</v>
      </c>
      <c r="EN87" s="32">
        <f t="shared" ca="1" si="261"/>
        <v>-100744.08000000002</v>
      </c>
      <c r="EO87" s="32">
        <f t="shared" ca="1" si="262"/>
        <v>-190851.36000000002</v>
      </c>
      <c r="EP87" s="32">
        <f t="shared" ca="1" si="263"/>
        <v>-676436.42</v>
      </c>
      <c r="EQ87" s="32">
        <f t="shared" ca="1" si="264"/>
        <v>-293549.62</v>
      </c>
      <c r="ER87" s="32">
        <f t="shared" ca="1" si="265"/>
        <v>-86608.03</v>
      </c>
    </row>
    <row r="88" spans="1:148">
      <c r="A88" t="s">
        <v>435</v>
      </c>
      <c r="B88" s="1" t="s">
        <v>49</v>
      </c>
      <c r="C88" t="str">
        <f t="shared" ca="1" si="302"/>
        <v>OMRH</v>
      </c>
      <c r="D88" t="str">
        <f t="shared" ca="1" si="303"/>
        <v>Oldman River Hydro Facility</v>
      </c>
      <c r="E88" s="51">
        <v>6175.0033000000003</v>
      </c>
      <c r="F88" s="51">
        <v>5357.5649000000003</v>
      </c>
      <c r="G88" s="51">
        <v>5974.5455000000002</v>
      </c>
      <c r="H88" s="51">
        <v>10207.3289</v>
      </c>
      <c r="I88" s="51">
        <v>22476.323400000001</v>
      </c>
      <c r="J88" s="51">
        <v>22083.050800000001</v>
      </c>
      <c r="K88" s="51">
        <v>18555.273399999998</v>
      </c>
      <c r="L88" s="51">
        <v>11066.902</v>
      </c>
      <c r="M88" s="51">
        <v>8777.3669000000009</v>
      </c>
      <c r="N88" s="51">
        <v>5854.3577999999998</v>
      </c>
      <c r="O88" s="51">
        <v>8476.7492999999995</v>
      </c>
      <c r="P88" s="51">
        <v>2499.3728000000001</v>
      </c>
      <c r="Q88" s="32">
        <v>445353.3</v>
      </c>
      <c r="R88" s="32">
        <v>289452.84999999998</v>
      </c>
      <c r="S88" s="32">
        <v>263823.86</v>
      </c>
      <c r="T88" s="32">
        <v>393511.19</v>
      </c>
      <c r="U88" s="32">
        <v>1278046.83</v>
      </c>
      <c r="V88" s="32">
        <v>1353479.12</v>
      </c>
      <c r="W88" s="32">
        <v>2377856.48</v>
      </c>
      <c r="X88" s="32">
        <v>798711.76</v>
      </c>
      <c r="Y88" s="32">
        <v>717506.39</v>
      </c>
      <c r="Z88" s="32">
        <v>1217592.68</v>
      </c>
      <c r="AA88" s="32">
        <v>835858.46</v>
      </c>
      <c r="AB88" s="32">
        <v>178536.04</v>
      </c>
      <c r="AC88" s="2">
        <v>1.84</v>
      </c>
      <c r="AD88" s="2">
        <v>1.84</v>
      </c>
      <c r="AE88" s="2">
        <v>1.84</v>
      </c>
      <c r="AF88" s="2">
        <v>1.84</v>
      </c>
      <c r="AG88" s="2">
        <v>1.84</v>
      </c>
      <c r="AH88" s="2">
        <v>1.84</v>
      </c>
      <c r="AI88" s="2">
        <v>1.84</v>
      </c>
      <c r="AJ88" s="2">
        <v>1.84</v>
      </c>
      <c r="AK88" s="2">
        <v>1.84</v>
      </c>
      <c r="AL88" s="2">
        <v>1.84</v>
      </c>
      <c r="AM88" s="2">
        <v>1.84</v>
      </c>
      <c r="AN88" s="2">
        <v>1.84</v>
      </c>
      <c r="AO88" s="33">
        <v>8194.5</v>
      </c>
      <c r="AP88" s="33">
        <v>5325.93</v>
      </c>
      <c r="AQ88" s="33">
        <v>4854.3599999999997</v>
      </c>
      <c r="AR88" s="33">
        <v>7240.61</v>
      </c>
      <c r="AS88" s="33">
        <v>23516.06</v>
      </c>
      <c r="AT88" s="33">
        <v>24904.02</v>
      </c>
      <c r="AU88" s="33">
        <v>43752.56</v>
      </c>
      <c r="AV88" s="33">
        <v>14696.3</v>
      </c>
      <c r="AW88" s="33">
        <v>13202.12</v>
      </c>
      <c r="AX88" s="33">
        <v>22403.71</v>
      </c>
      <c r="AY88" s="33">
        <v>15379.8</v>
      </c>
      <c r="AZ88" s="33">
        <v>3285.06</v>
      </c>
      <c r="BA88" s="31">
        <f t="shared" si="266"/>
        <v>0</v>
      </c>
      <c r="BB88" s="31">
        <f t="shared" si="267"/>
        <v>0</v>
      </c>
      <c r="BC88" s="31">
        <f t="shared" si="268"/>
        <v>0</v>
      </c>
      <c r="BD88" s="31">
        <f t="shared" si="269"/>
        <v>-275.45999999999998</v>
      </c>
      <c r="BE88" s="31">
        <f t="shared" si="270"/>
        <v>-894.63</v>
      </c>
      <c r="BF88" s="31">
        <f t="shared" si="271"/>
        <v>-947.44</v>
      </c>
      <c r="BG88" s="31">
        <f t="shared" si="272"/>
        <v>-18547.28</v>
      </c>
      <c r="BH88" s="31">
        <f t="shared" si="273"/>
        <v>-6229.95</v>
      </c>
      <c r="BI88" s="31">
        <f t="shared" si="274"/>
        <v>-5596.55</v>
      </c>
      <c r="BJ88" s="31">
        <f t="shared" si="275"/>
        <v>-7549.07</v>
      </c>
      <c r="BK88" s="31">
        <f t="shared" si="276"/>
        <v>-5182.32</v>
      </c>
      <c r="BL88" s="31">
        <f t="shared" si="277"/>
        <v>-1106.92</v>
      </c>
      <c r="BM88" s="6">
        <f t="shared" ca="1" si="304"/>
        <v>-2.5899999999999999E-2</v>
      </c>
      <c r="BN88" s="6">
        <f t="shared" ca="1" si="304"/>
        <v>-2.5899999999999999E-2</v>
      </c>
      <c r="BO88" s="6">
        <f t="shared" ca="1" si="304"/>
        <v>-2.5899999999999999E-2</v>
      </c>
      <c r="BP88" s="6">
        <f t="shared" ca="1" si="304"/>
        <v>-2.5899999999999999E-2</v>
      </c>
      <c r="BQ88" s="6">
        <f t="shared" ca="1" si="304"/>
        <v>-2.5899999999999999E-2</v>
      </c>
      <c r="BR88" s="6">
        <f t="shared" ca="1" si="304"/>
        <v>-2.5899999999999999E-2</v>
      </c>
      <c r="BS88" s="6">
        <f t="shared" ca="1" si="304"/>
        <v>-2.5899999999999999E-2</v>
      </c>
      <c r="BT88" s="6">
        <f t="shared" ca="1" si="304"/>
        <v>-2.5899999999999999E-2</v>
      </c>
      <c r="BU88" s="6">
        <f t="shared" ca="1" si="304"/>
        <v>-2.5899999999999999E-2</v>
      </c>
      <c r="BV88" s="6">
        <f t="shared" ca="1" si="304"/>
        <v>-2.5899999999999999E-2</v>
      </c>
      <c r="BW88" s="6">
        <f t="shared" ca="1" si="304"/>
        <v>-2.5899999999999999E-2</v>
      </c>
      <c r="BX88" s="6">
        <f t="shared" ca="1" si="304"/>
        <v>-2.5899999999999999E-2</v>
      </c>
      <c r="BY88" s="31">
        <f t="shared" ca="1" si="218"/>
        <v>-11534.65</v>
      </c>
      <c r="BZ88" s="31">
        <f t="shared" ca="1" si="219"/>
        <v>-7496.83</v>
      </c>
      <c r="CA88" s="31">
        <f t="shared" ca="1" si="220"/>
        <v>-6833.04</v>
      </c>
      <c r="CB88" s="31">
        <f t="shared" ca="1" si="221"/>
        <v>-10191.94</v>
      </c>
      <c r="CC88" s="31">
        <f t="shared" ca="1" si="222"/>
        <v>-33101.410000000003</v>
      </c>
      <c r="CD88" s="31">
        <f t="shared" ca="1" si="223"/>
        <v>-35055.11</v>
      </c>
      <c r="CE88" s="31">
        <f t="shared" ca="1" si="224"/>
        <v>-61586.48</v>
      </c>
      <c r="CF88" s="31">
        <f t="shared" ca="1" si="225"/>
        <v>-20686.63</v>
      </c>
      <c r="CG88" s="31">
        <f t="shared" ca="1" si="226"/>
        <v>-18583.419999999998</v>
      </c>
      <c r="CH88" s="31">
        <f t="shared" ca="1" si="227"/>
        <v>-31535.65</v>
      </c>
      <c r="CI88" s="31">
        <f t="shared" ca="1" si="228"/>
        <v>-21648.73</v>
      </c>
      <c r="CJ88" s="31">
        <f t="shared" ca="1" si="229"/>
        <v>-4624.08</v>
      </c>
      <c r="CK88" s="32">
        <f t="shared" ca="1" si="278"/>
        <v>1336.06</v>
      </c>
      <c r="CL88" s="32">
        <f t="shared" ca="1" si="279"/>
        <v>868.36</v>
      </c>
      <c r="CM88" s="32">
        <f t="shared" ca="1" si="280"/>
        <v>791.47</v>
      </c>
      <c r="CN88" s="32">
        <f t="shared" ca="1" si="281"/>
        <v>1180.53</v>
      </c>
      <c r="CO88" s="32">
        <f t="shared" ca="1" si="282"/>
        <v>3834.14</v>
      </c>
      <c r="CP88" s="32">
        <f t="shared" ca="1" si="283"/>
        <v>4060.44</v>
      </c>
      <c r="CQ88" s="32">
        <f t="shared" ca="1" si="284"/>
        <v>7133.57</v>
      </c>
      <c r="CR88" s="32">
        <f t="shared" ca="1" si="285"/>
        <v>2396.14</v>
      </c>
      <c r="CS88" s="32">
        <f t="shared" ca="1" si="286"/>
        <v>2152.52</v>
      </c>
      <c r="CT88" s="32">
        <f t="shared" ca="1" si="287"/>
        <v>3652.78</v>
      </c>
      <c r="CU88" s="32">
        <f t="shared" ca="1" si="288"/>
        <v>2507.58</v>
      </c>
      <c r="CV88" s="32">
        <f t="shared" ca="1" si="289"/>
        <v>535.61</v>
      </c>
      <c r="CW88" s="31">
        <f t="shared" ca="1" si="290"/>
        <v>-18393.09</v>
      </c>
      <c r="CX88" s="31">
        <f t="shared" ca="1" si="291"/>
        <v>-11954.400000000001</v>
      </c>
      <c r="CY88" s="31">
        <f t="shared" ca="1" si="292"/>
        <v>-10895.93</v>
      </c>
      <c r="CZ88" s="31">
        <f t="shared" ca="1" si="293"/>
        <v>-15976.560000000001</v>
      </c>
      <c r="DA88" s="31">
        <f t="shared" ca="1" si="294"/>
        <v>-51888.700000000004</v>
      </c>
      <c r="DB88" s="31">
        <f t="shared" ca="1" si="295"/>
        <v>-54951.25</v>
      </c>
      <c r="DC88" s="31">
        <f t="shared" ca="1" si="296"/>
        <v>-79658.19</v>
      </c>
      <c r="DD88" s="31">
        <f t="shared" ca="1" si="297"/>
        <v>-26756.84</v>
      </c>
      <c r="DE88" s="31">
        <f t="shared" ca="1" si="298"/>
        <v>-24036.469999999998</v>
      </c>
      <c r="DF88" s="31">
        <f t="shared" ca="1" si="299"/>
        <v>-42737.51</v>
      </c>
      <c r="DG88" s="31">
        <f t="shared" ca="1" si="300"/>
        <v>-29338.629999999997</v>
      </c>
      <c r="DH88" s="31">
        <f t="shared" ca="1" si="301"/>
        <v>-6266.61</v>
      </c>
      <c r="DI88" s="32">
        <f t="shared" ca="1" si="230"/>
        <v>-919.65</v>
      </c>
      <c r="DJ88" s="32">
        <f t="shared" ca="1" si="231"/>
        <v>-597.72</v>
      </c>
      <c r="DK88" s="32">
        <f t="shared" ca="1" si="232"/>
        <v>-544.79999999999995</v>
      </c>
      <c r="DL88" s="32">
        <f t="shared" ca="1" si="233"/>
        <v>-798.83</v>
      </c>
      <c r="DM88" s="32">
        <f t="shared" ca="1" si="234"/>
        <v>-2594.44</v>
      </c>
      <c r="DN88" s="32">
        <f t="shared" ca="1" si="235"/>
        <v>-2747.56</v>
      </c>
      <c r="DO88" s="32">
        <f t="shared" ca="1" si="236"/>
        <v>-3982.91</v>
      </c>
      <c r="DP88" s="32">
        <f t="shared" ca="1" si="237"/>
        <v>-1337.84</v>
      </c>
      <c r="DQ88" s="32">
        <f t="shared" ca="1" si="238"/>
        <v>-1201.82</v>
      </c>
      <c r="DR88" s="32">
        <f t="shared" ca="1" si="239"/>
        <v>-2136.88</v>
      </c>
      <c r="DS88" s="32">
        <f t="shared" ca="1" si="240"/>
        <v>-1466.93</v>
      </c>
      <c r="DT88" s="32">
        <f t="shared" ca="1" si="241"/>
        <v>-313.33</v>
      </c>
      <c r="DU88" s="31">
        <f t="shared" ca="1" si="242"/>
        <v>-8983.52</v>
      </c>
      <c r="DV88" s="31">
        <f t="shared" ca="1" si="243"/>
        <v>-5785.44</v>
      </c>
      <c r="DW88" s="31">
        <f t="shared" ca="1" si="244"/>
        <v>-5229.3</v>
      </c>
      <c r="DX88" s="31">
        <f t="shared" ca="1" si="245"/>
        <v>-7593.03</v>
      </c>
      <c r="DY88" s="31">
        <f t="shared" ca="1" si="246"/>
        <v>-24415.42</v>
      </c>
      <c r="DZ88" s="31">
        <f t="shared" ca="1" si="247"/>
        <v>-25576.43</v>
      </c>
      <c r="EA88" s="31">
        <f t="shared" ca="1" si="248"/>
        <v>-36683.160000000003</v>
      </c>
      <c r="EB88" s="31">
        <f t="shared" ca="1" si="249"/>
        <v>-12185.36</v>
      </c>
      <c r="EC88" s="31">
        <f t="shared" ca="1" si="250"/>
        <v>-10823.99</v>
      </c>
      <c r="ED88" s="31">
        <f t="shared" ca="1" si="251"/>
        <v>-19034.59</v>
      </c>
      <c r="EE88" s="31">
        <f t="shared" ca="1" si="252"/>
        <v>-12917.44</v>
      </c>
      <c r="EF88" s="31">
        <f t="shared" ca="1" si="253"/>
        <v>-2728.21</v>
      </c>
      <c r="EG88" s="32">
        <f t="shared" ca="1" si="254"/>
        <v>-28296.260000000002</v>
      </c>
      <c r="EH88" s="32">
        <f t="shared" ca="1" si="255"/>
        <v>-18337.560000000001</v>
      </c>
      <c r="EI88" s="32">
        <f t="shared" ca="1" si="256"/>
        <v>-16670.03</v>
      </c>
      <c r="EJ88" s="32">
        <f t="shared" ca="1" si="257"/>
        <v>-24368.420000000002</v>
      </c>
      <c r="EK88" s="32">
        <f t="shared" ca="1" si="258"/>
        <v>-78898.559999999998</v>
      </c>
      <c r="EL88" s="32">
        <f t="shared" ca="1" si="259"/>
        <v>-83275.239999999991</v>
      </c>
      <c r="EM88" s="32">
        <f t="shared" ca="1" si="260"/>
        <v>-120324.26000000001</v>
      </c>
      <c r="EN88" s="32">
        <f t="shared" ca="1" si="261"/>
        <v>-40280.04</v>
      </c>
      <c r="EO88" s="32">
        <f t="shared" ca="1" si="262"/>
        <v>-36062.28</v>
      </c>
      <c r="EP88" s="32">
        <f t="shared" ca="1" si="263"/>
        <v>-63908.979999999996</v>
      </c>
      <c r="EQ88" s="32">
        <f t="shared" ca="1" si="264"/>
        <v>-43723</v>
      </c>
      <c r="ER88" s="32">
        <f t="shared" ca="1" si="265"/>
        <v>-9308.15</v>
      </c>
    </row>
    <row r="89" spans="1:148">
      <c r="A89" t="s">
        <v>435</v>
      </c>
      <c r="B89" s="1" t="s">
        <v>50</v>
      </c>
      <c r="C89" t="str">
        <f t="shared" ca="1" si="302"/>
        <v>PH1</v>
      </c>
      <c r="D89" t="str">
        <f t="shared" ca="1" si="303"/>
        <v>Poplar Hill #1</v>
      </c>
      <c r="E89" s="51">
        <v>7156.6880000000001</v>
      </c>
      <c r="F89" s="51">
        <v>2767.884</v>
      </c>
      <c r="G89" s="51">
        <v>734.18799999999999</v>
      </c>
      <c r="H89" s="51">
        <v>936.34799999999996</v>
      </c>
      <c r="I89" s="51">
        <v>3483.732</v>
      </c>
      <c r="J89" s="51">
        <v>4224.4160000000002</v>
      </c>
      <c r="K89" s="51">
        <v>1038.4079999999999</v>
      </c>
      <c r="L89" s="51">
        <v>113.876</v>
      </c>
      <c r="M89" s="51">
        <v>937.02</v>
      </c>
      <c r="N89" s="51">
        <v>1088.164</v>
      </c>
      <c r="O89" s="51">
        <v>1142.7360000000001</v>
      </c>
      <c r="P89" s="51">
        <v>3494.3719999999998</v>
      </c>
      <c r="Q89" s="32">
        <v>655137.13</v>
      </c>
      <c r="R89" s="32">
        <v>176138.86</v>
      </c>
      <c r="S89" s="32">
        <v>38529</v>
      </c>
      <c r="T89" s="32">
        <v>52250.13</v>
      </c>
      <c r="U89" s="32">
        <v>196053.7</v>
      </c>
      <c r="V89" s="32">
        <v>431416.34</v>
      </c>
      <c r="W89" s="32">
        <v>585991.23</v>
      </c>
      <c r="X89" s="32">
        <v>17086.36</v>
      </c>
      <c r="Y89" s="32">
        <v>255048.66</v>
      </c>
      <c r="Z89" s="32">
        <v>620266.22</v>
      </c>
      <c r="AA89" s="32">
        <v>290988.84000000003</v>
      </c>
      <c r="AB89" s="32">
        <v>306537.48</v>
      </c>
      <c r="AC89" s="2">
        <v>-5.41</v>
      </c>
      <c r="AD89" s="2">
        <v>-5.41</v>
      </c>
      <c r="AE89" s="2">
        <v>-5.41</v>
      </c>
      <c r="AF89" s="2">
        <v>-5.41</v>
      </c>
      <c r="AG89" s="2">
        <v>-5.41</v>
      </c>
      <c r="AH89" s="2">
        <v>-5.41</v>
      </c>
      <c r="AI89" s="2">
        <v>-5.41</v>
      </c>
      <c r="AJ89" s="2">
        <v>-5.41</v>
      </c>
      <c r="AK89" s="2">
        <v>-5.41</v>
      </c>
      <c r="AL89" s="2">
        <v>-5.41</v>
      </c>
      <c r="AM89" s="2">
        <v>-5.41</v>
      </c>
      <c r="AN89" s="2">
        <v>-5.41</v>
      </c>
      <c r="AO89" s="33">
        <v>-35442.92</v>
      </c>
      <c r="AP89" s="33">
        <v>-9529.11</v>
      </c>
      <c r="AQ89" s="33">
        <v>-2084.42</v>
      </c>
      <c r="AR89" s="33">
        <v>-2826.73</v>
      </c>
      <c r="AS89" s="33">
        <v>-10606.51</v>
      </c>
      <c r="AT89" s="33">
        <v>-23339.62</v>
      </c>
      <c r="AU89" s="33">
        <v>-31702.13</v>
      </c>
      <c r="AV89" s="33">
        <v>-924.37</v>
      </c>
      <c r="AW89" s="33">
        <v>-13798.13</v>
      </c>
      <c r="AX89" s="33">
        <v>-33556.400000000001</v>
      </c>
      <c r="AY89" s="33">
        <v>-15742.5</v>
      </c>
      <c r="AZ89" s="33">
        <v>-16583.68</v>
      </c>
      <c r="BA89" s="31">
        <f t="shared" si="266"/>
        <v>0</v>
      </c>
      <c r="BB89" s="31">
        <f t="shared" si="267"/>
        <v>0</v>
      </c>
      <c r="BC89" s="31">
        <f t="shared" si="268"/>
        <v>0</v>
      </c>
      <c r="BD89" s="31">
        <f t="shared" si="269"/>
        <v>-36.58</v>
      </c>
      <c r="BE89" s="31">
        <f t="shared" si="270"/>
        <v>-137.24</v>
      </c>
      <c r="BF89" s="31">
        <f t="shared" si="271"/>
        <v>-301.99</v>
      </c>
      <c r="BG89" s="31">
        <f t="shared" si="272"/>
        <v>-4570.7299999999996</v>
      </c>
      <c r="BH89" s="31">
        <f t="shared" si="273"/>
        <v>-133.27000000000001</v>
      </c>
      <c r="BI89" s="31">
        <f t="shared" si="274"/>
        <v>-1989.38</v>
      </c>
      <c r="BJ89" s="31">
        <f t="shared" si="275"/>
        <v>-3845.65</v>
      </c>
      <c r="BK89" s="31">
        <f t="shared" si="276"/>
        <v>-1804.13</v>
      </c>
      <c r="BL89" s="31">
        <f t="shared" si="277"/>
        <v>-1900.53</v>
      </c>
      <c r="BM89" s="6">
        <f t="shared" ca="1" si="304"/>
        <v>-4.9700000000000001E-2</v>
      </c>
      <c r="BN89" s="6">
        <f t="shared" ca="1" si="304"/>
        <v>-4.9700000000000001E-2</v>
      </c>
      <c r="BO89" s="6">
        <f t="shared" ca="1" si="304"/>
        <v>-4.9700000000000001E-2</v>
      </c>
      <c r="BP89" s="6">
        <f t="shared" ca="1" si="304"/>
        <v>-4.9700000000000001E-2</v>
      </c>
      <c r="BQ89" s="6">
        <f t="shared" ca="1" si="304"/>
        <v>-4.9700000000000001E-2</v>
      </c>
      <c r="BR89" s="6">
        <f t="shared" ca="1" si="304"/>
        <v>-4.9700000000000001E-2</v>
      </c>
      <c r="BS89" s="6">
        <f t="shared" ca="1" si="304"/>
        <v>-4.9700000000000001E-2</v>
      </c>
      <c r="BT89" s="6">
        <f t="shared" ca="1" si="304"/>
        <v>-4.9700000000000001E-2</v>
      </c>
      <c r="BU89" s="6">
        <f t="shared" ca="1" si="304"/>
        <v>-4.9700000000000001E-2</v>
      </c>
      <c r="BV89" s="6">
        <f t="shared" ca="1" si="304"/>
        <v>-4.9700000000000001E-2</v>
      </c>
      <c r="BW89" s="6">
        <f t="shared" ca="1" si="304"/>
        <v>-4.9700000000000001E-2</v>
      </c>
      <c r="BX89" s="6">
        <f t="shared" ca="1" si="304"/>
        <v>-4.9700000000000001E-2</v>
      </c>
      <c r="BY89" s="31">
        <f t="shared" ca="1" si="218"/>
        <v>-32560.32</v>
      </c>
      <c r="BZ89" s="31">
        <f t="shared" ca="1" si="219"/>
        <v>-8754.1</v>
      </c>
      <c r="CA89" s="31">
        <f t="shared" ca="1" si="220"/>
        <v>-1914.89</v>
      </c>
      <c r="CB89" s="31">
        <f t="shared" ca="1" si="221"/>
        <v>-2596.83</v>
      </c>
      <c r="CC89" s="31">
        <f t="shared" ca="1" si="222"/>
        <v>-9743.8700000000008</v>
      </c>
      <c r="CD89" s="31">
        <f t="shared" ca="1" si="223"/>
        <v>-21441.39</v>
      </c>
      <c r="CE89" s="31">
        <f t="shared" ca="1" si="224"/>
        <v>-29123.759999999998</v>
      </c>
      <c r="CF89" s="31">
        <f t="shared" ca="1" si="225"/>
        <v>-849.19</v>
      </c>
      <c r="CG89" s="31">
        <f t="shared" ca="1" si="226"/>
        <v>-12675.92</v>
      </c>
      <c r="CH89" s="31">
        <f t="shared" ca="1" si="227"/>
        <v>-30827.23</v>
      </c>
      <c r="CI89" s="31">
        <f t="shared" ca="1" si="228"/>
        <v>-14462.15</v>
      </c>
      <c r="CJ89" s="31">
        <f t="shared" ca="1" si="229"/>
        <v>-15234.91</v>
      </c>
      <c r="CK89" s="32">
        <f t="shared" ca="1" si="278"/>
        <v>1965.41</v>
      </c>
      <c r="CL89" s="32">
        <f t="shared" ca="1" si="279"/>
        <v>528.41999999999996</v>
      </c>
      <c r="CM89" s="32">
        <f t="shared" ca="1" si="280"/>
        <v>115.59</v>
      </c>
      <c r="CN89" s="32">
        <f t="shared" ca="1" si="281"/>
        <v>156.75</v>
      </c>
      <c r="CO89" s="32">
        <f t="shared" ca="1" si="282"/>
        <v>588.16</v>
      </c>
      <c r="CP89" s="32">
        <f t="shared" ca="1" si="283"/>
        <v>1294.25</v>
      </c>
      <c r="CQ89" s="32">
        <f t="shared" ca="1" si="284"/>
        <v>1757.97</v>
      </c>
      <c r="CR89" s="32">
        <f t="shared" ca="1" si="285"/>
        <v>51.26</v>
      </c>
      <c r="CS89" s="32">
        <f t="shared" ca="1" si="286"/>
        <v>765.15</v>
      </c>
      <c r="CT89" s="32">
        <f t="shared" ca="1" si="287"/>
        <v>1860.8</v>
      </c>
      <c r="CU89" s="32">
        <f t="shared" ca="1" si="288"/>
        <v>872.97</v>
      </c>
      <c r="CV89" s="32">
        <f t="shared" ca="1" si="289"/>
        <v>919.61</v>
      </c>
      <c r="CW89" s="31">
        <f t="shared" ca="1" si="290"/>
        <v>4848.0099999999984</v>
      </c>
      <c r="CX89" s="31">
        <f t="shared" ca="1" si="291"/>
        <v>1303.4300000000003</v>
      </c>
      <c r="CY89" s="31">
        <f t="shared" ca="1" si="292"/>
        <v>285.11999999999989</v>
      </c>
      <c r="CZ89" s="31">
        <f t="shared" ca="1" si="293"/>
        <v>423.23000000000008</v>
      </c>
      <c r="DA89" s="31">
        <f t="shared" ca="1" si="294"/>
        <v>1588.0399999999993</v>
      </c>
      <c r="DB89" s="31">
        <f t="shared" ca="1" si="295"/>
        <v>3494.4699999999993</v>
      </c>
      <c r="DC89" s="31">
        <f t="shared" ca="1" si="296"/>
        <v>8907.0700000000033</v>
      </c>
      <c r="DD89" s="31">
        <f t="shared" ca="1" si="297"/>
        <v>259.70999999999992</v>
      </c>
      <c r="DE89" s="31">
        <f t="shared" ca="1" si="298"/>
        <v>3876.7399999999989</v>
      </c>
      <c r="DF89" s="31">
        <f t="shared" ca="1" si="299"/>
        <v>8435.6200000000008</v>
      </c>
      <c r="DG89" s="31">
        <f t="shared" ca="1" si="300"/>
        <v>3957.45</v>
      </c>
      <c r="DH89" s="31">
        <f t="shared" ca="1" si="301"/>
        <v>4168.9100000000008</v>
      </c>
      <c r="DI89" s="32">
        <f t="shared" ca="1" si="230"/>
        <v>242.4</v>
      </c>
      <c r="DJ89" s="32">
        <f t="shared" ca="1" si="231"/>
        <v>65.17</v>
      </c>
      <c r="DK89" s="32">
        <f t="shared" ca="1" si="232"/>
        <v>14.26</v>
      </c>
      <c r="DL89" s="32">
        <f t="shared" ca="1" si="233"/>
        <v>21.16</v>
      </c>
      <c r="DM89" s="32">
        <f t="shared" ca="1" si="234"/>
        <v>79.400000000000006</v>
      </c>
      <c r="DN89" s="32">
        <f t="shared" ca="1" si="235"/>
        <v>174.72</v>
      </c>
      <c r="DO89" s="32">
        <f t="shared" ca="1" si="236"/>
        <v>445.35</v>
      </c>
      <c r="DP89" s="32">
        <f t="shared" ca="1" si="237"/>
        <v>12.99</v>
      </c>
      <c r="DQ89" s="32">
        <f t="shared" ca="1" si="238"/>
        <v>193.84</v>
      </c>
      <c r="DR89" s="32">
        <f t="shared" ca="1" si="239"/>
        <v>421.78</v>
      </c>
      <c r="DS89" s="32">
        <f t="shared" ca="1" si="240"/>
        <v>197.87</v>
      </c>
      <c r="DT89" s="32">
        <f t="shared" ca="1" si="241"/>
        <v>208.45</v>
      </c>
      <c r="DU89" s="31">
        <f t="shared" ca="1" si="242"/>
        <v>2367.86</v>
      </c>
      <c r="DV89" s="31">
        <f t="shared" ca="1" si="243"/>
        <v>630.80999999999995</v>
      </c>
      <c r="DW89" s="31">
        <f t="shared" ca="1" si="244"/>
        <v>136.84</v>
      </c>
      <c r="DX89" s="31">
        <f t="shared" ca="1" si="245"/>
        <v>201.14</v>
      </c>
      <c r="DY89" s="31">
        <f t="shared" ca="1" si="246"/>
        <v>747.23</v>
      </c>
      <c r="DZ89" s="31">
        <f t="shared" ca="1" si="247"/>
        <v>1626.46</v>
      </c>
      <c r="EA89" s="31">
        <f t="shared" ca="1" si="248"/>
        <v>4101.7700000000004</v>
      </c>
      <c r="EB89" s="31">
        <f t="shared" ca="1" si="249"/>
        <v>118.27</v>
      </c>
      <c r="EC89" s="31">
        <f t="shared" ca="1" si="250"/>
        <v>1745.76</v>
      </c>
      <c r="ED89" s="31">
        <f t="shared" ca="1" si="251"/>
        <v>3757.09</v>
      </c>
      <c r="EE89" s="31">
        <f t="shared" ca="1" si="252"/>
        <v>1742.42</v>
      </c>
      <c r="EF89" s="31">
        <f t="shared" ca="1" si="253"/>
        <v>1814.96</v>
      </c>
      <c r="EG89" s="32">
        <f t="shared" ca="1" si="254"/>
        <v>7458.2699999999986</v>
      </c>
      <c r="EH89" s="32">
        <f t="shared" ca="1" si="255"/>
        <v>1999.4100000000003</v>
      </c>
      <c r="EI89" s="32">
        <f t="shared" ca="1" si="256"/>
        <v>436.21999999999991</v>
      </c>
      <c r="EJ89" s="32">
        <f t="shared" ca="1" si="257"/>
        <v>645.53000000000009</v>
      </c>
      <c r="EK89" s="32">
        <f t="shared" ca="1" si="258"/>
        <v>2414.6699999999992</v>
      </c>
      <c r="EL89" s="32">
        <f t="shared" ca="1" si="259"/>
        <v>5295.65</v>
      </c>
      <c r="EM89" s="32">
        <f t="shared" ca="1" si="260"/>
        <v>13454.190000000004</v>
      </c>
      <c r="EN89" s="32">
        <f t="shared" ca="1" si="261"/>
        <v>390.96999999999991</v>
      </c>
      <c r="EO89" s="32">
        <f t="shared" ca="1" si="262"/>
        <v>5816.3399999999992</v>
      </c>
      <c r="EP89" s="32">
        <f t="shared" ca="1" si="263"/>
        <v>12614.490000000002</v>
      </c>
      <c r="EQ89" s="32">
        <f t="shared" ca="1" si="264"/>
        <v>5897.74</v>
      </c>
      <c r="ER89" s="32">
        <f t="shared" ca="1" si="265"/>
        <v>6192.3200000000006</v>
      </c>
    </row>
    <row r="90" spans="1:148">
      <c r="A90" t="s">
        <v>419</v>
      </c>
      <c r="B90" s="1" t="s">
        <v>131</v>
      </c>
      <c r="C90" t="str">
        <f t="shared" ca="1" si="302"/>
        <v>POC</v>
      </c>
      <c r="D90" t="str">
        <f t="shared" ca="1" si="303"/>
        <v>Pocaterra Hydro Facility</v>
      </c>
      <c r="E90" s="51">
        <v>4470.6270999999997</v>
      </c>
      <c r="F90" s="51">
        <v>3676.0151999999998</v>
      </c>
      <c r="G90" s="51">
        <v>4206.5676000000003</v>
      </c>
      <c r="H90" s="51">
        <v>2537.3384999999998</v>
      </c>
      <c r="I90" s="51">
        <v>1478.7779</v>
      </c>
      <c r="J90" s="51">
        <v>347.29939999999999</v>
      </c>
      <c r="K90" s="51">
        <v>1809.4857</v>
      </c>
      <c r="L90" s="51">
        <v>1767.9011</v>
      </c>
      <c r="M90" s="51">
        <v>1438.1251</v>
      </c>
      <c r="N90" s="51">
        <v>2259.748</v>
      </c>
      <c r="O90" s="51">
        <v>3281.6388000000002</v>
      </c>
      <c r="P90" s="51">
        <v>3898.5432000000001</v>
      </c>
      <c r="Q90" s="32">
        <v>441651.31</v>
      </c>
      <c r="R90" s="32">
        <v>250921.4</v>
      </c>
      <c r="S90" s="32">
        <v>241927.18</v>
      </c>
      <c r="T90" s="32">
        <v>163482.54</v>
      </c>
      <c r="U90" s="32">
        <v>134449.15</v>
      </c>
      <c r="V90" s="32">
        <v>36922.75</v>
      </c>
      <c r="W90" s="32">
        <v>468192.83</v>
      </c>
      <c r="X90" s="32">
        <v>235336.54</v>
      </c>
      <c r="Y90" s="32">
        <v>192278.18</v>
      </c>
      <c r="Z90" s="32">
        <v>583570.99</v>
      </c>
      <c r="AA90" s="32">
        <v>517544.48</v>
      </c>
      <c r="AB90" s="32">
        <v>402622.75</v>
      </c>
      <c r="AC90" s="2">
        <v>-0.25</v>
      </c>
      <c r="AD90" s="2">
        <v>-0.25</v>
      </c>
      <c r="AE90" s="2">
        <v>-0.25</v>
      </c>
      <c r="AF90" s="2">
        <v>-0.25</v>
      </c>
      <c r="AG90" s="2">
        <v>-0.25</v>
      </c>
      <c r="AH90" s="2">
        <v>-0.25</v>
      </c>
      <c r="AI90" s="2">
        <v>-0.25</v>
      </c>
      <c r="AJ90" s="2">
        <v>-0.25</v>
      </c>
      <c r="AK90" s="2">
        <v>-0.25</v>
      </c>
      <c r="AL90" s="2">
        <v>-0.25</v>
      </c>
      <c r="AM90" s="2">
        <v>-0.25</v>
      </c>
      <c r="AN90" s="2">
        <v>-0.25</v>
      </c>
      <c r="AO90" s="33">
        <v>-1104.1300000000001</v>
      </c>
      <c r="AP90" s="33">
        <v>-627.29999999999995</v>
      </c>
      <c r="AQ90" s="33">
        <v>-604.82000000000005</v>
      </c>
      <c r="AR90" s="33">
        <v>-408.71</v>
      </c>
      <c r="AS90" s="33">
        <v>-336.12</v>
      </c>
      <c r="AT90" s="33">
        <v>-92.31</v>
      </c>
      <c r="AU90" s="33">
        <v>-1170.48</v>
      </c>
      <c r="AV90" s="33">
        <v>-588.34</v>
      </c>
      <c r="AW90" s="33">
        <v>-480.7</v>
      </c>
      <c r="AX90" s="33">
        <v>-1458.93</v>
      </c>
      <c r="AY90" s="33">
        <v>-1293.8599999999999</v>
      </c>
      <c r="AZ90" s="33">
        <v>-1006.56</v>
      </c>
      <c r="BA90" s="31">
        <f t="shared" si="266"/>
        <v>0</v>
      </c>
      <c r="BB90" s="31">
        <f t="shared" si="267"/>
        <v>0</v>
      </c>
      <c r="BC90" s="31">
        <f t="shared" si="268"/>
        <v>0</v>
      </c>
      <c r="BD90" s="31">
        <f t="shared" si="269"/>
        <v>-114.44</v>
      </c>
      <c r="BE90" s="31">
        <f t="shared" si="270"/>
        <v>-94.11</v>
      </c>
      <c r="BF90" s="31">
        <f t="shared" si="271"/>
        <v>-25.85</v>
      </c>
      <c r="BG90" s="31">
        <f t="shared" si="272"/>
        <v>-3651.9</v>
      </c>
      <c r="BH90" s="31">
        <f t="shared" si="273"/>
        <v>-1835.63</v>
      </c>
      <c r="BI90" s="31">
        <f t="shared" si="274"/>
        <v>-1499.77</v>
      </c>
      <c r="BJ90" s="31">
        <f t="shared" si="275"/>
        <v>-3618.14</v>
      </c>
      <c r="BK90" s="31">
        <f t="shared" si="276"/>
        <v>-3208.78</v>
      </c>
      <c r="BL90" s="31">
        <f t="shared" si="277"/>
        <v>-2496.2600000000002</v>
      </c>
      <c r="BM90" s="6">
        <f t="shared" ca="1" si="304"/>
        <v>-4.9700000000000001E-2</v>
      </c>
      <c r="BN90" s="6">
        <f t="shared" ca="1" si="304"/>
        <v>-4.9700000000000001E-2</v>
      </c>
      <c r="BO90" s="6">
        <f t="shared" ca="1" si="304"/>
        <v>-4.9700000000000001E-2</v>
      </c>
      <c r="BP90" s="6">
        <f t="shared" ca="1" si="304"/>
        <v>-4.9700000000000001E-2</v>
      </c>
      <c r="BQ90" s="6">
        <f t="shared" ca="1" si="304"/>
        <v>-4.9700000000000001E-2</v>
      </c>
      <c r="BR90" s="6">
        <f t="shared" ca="1" si="304"/>
        <v>-4.9700000000000001E-2</v>
      </c>
      <c r="BS90" s="6">
        <f t="shared" ca="1" si="304"/>
        <v>-4.9700000000000001E-2</v>
      </c>
      <c r="BT90" s="6">
        <f t="shared" ca="1" si="304"/>
        <v>-4.9700000000000001E-2</v>
      </c>
      <c r="BU90" s="6">
        <f t="shared" ca="1" si="304"/>
        <v>-4.9700000000000001E-2</v>
      </c>
      <c r="BV90" s="6">
        <f t="shared" ca="1" si="304"/>
        <v>-4.9700000000000001E-2</v>
      </c>
      <c r="BW90" s="6">
        <f t="shared" ca="1" si="304"/>
        <v>-4.9700000000000001E-2</v>
      </c>
      <c r="BX90" s="6">
        <f t="shared" ca="1" si="304"/>
        <v>-4.9700000000000001E-2</v>
      </c>
      <c r="BY90" s="31">
        <f t="shared" ca="1" si="218"/>
        <v>-21950.07</v>
      </c>
      <c r="BZ90" s="31">
        <f t="shared" ca="1" si="219"/>
        <v>-12470.79</v>
      </c>
      <c r="CA90" s="31">
        <f t="shared" ca="1" si="220"/>
        <v>-12023.78</v>
      </c>
      <c r="CB90" s="31">
        <f t="shared" ca="1" si="221"/>
        <v>-8125.08</v>
      </c>
      <c r="CC90" s="31">
        <f t="shared" ca="1" si="222"/>
        <v>-6682.12</v>
      </c>
      <c r="CD90" s="31">
        <f t="shared" ca="1" si="223"/>
        <v>-1835.06</v>
      </c>
      <c r="CE90" s="31">
        <f t="shared" ca="1" si="224"/>
        <v>-23269.18</v>
      </c>
      <c r="CF90" s="31">
        <f t="shared" ca="1" si="225"/>
        <v>-11696.23</v>
      </c>
      <c r="CG90" s="31">
        <f t="shared" ca="1" si="226"/>
        <v>-9556.23</v>
      </c>
      <c r="CH90" s="31">
        <f t="shared" ca="1" si="227"/>
        <v>-29003.48</v>
      </c>
      <c r="CI90" s="31">
        <f t="shared" ca="1" si="228"/>
        <v>-25721.96</v>
      </c>
      <c r="CJ90" s="31">
        <f t="shared" ca="1" si="229"/>
        <v>-20010.349999999999</v>
      </c>
      <c r="CK90" s="32">
        <f t="shared" ca="1" si="278"/>
        <v>1324.95</v>
      </c>
      <c r="CL90" s="32">
        <f t="shared" ca="1" si="279"/>
        <v>752.76</v>
      </c>
      <c r="CM90" s="32">
        <f t="shared" ca="1" si="280"/>
        <v>725.78</v>
      </c>
      <c r="CN90" s="32">
        <f t="shared" ca="1" si="281"/>
        <v>490.45</v>
      </c>
      <c r="CO90" s="32">
        <f t="shared" ca="1" si="282"/>
        <v>403.35</v>
      </c>
      <c r="CP90" s="32">
        <f t="shared" ca="1" si="283"/>
        <v>110.77</v>
      </c>
      <c r="CQ90" s="32">
        <f t="shared" ca="1" si="284"/>
        <v>1404.58</v>
      </c>
      <c r="CR90" s="32">
        <f t="shared" ca="1" si="285"/>
        <v>706.01</v>
      </c>
      <c r="CS90" s="32">
        <f t="shared" ca="1" si="286"/>
        <v>576.83000000000004</v>
      </c>
      <c r="CT90" s="32">
        <f t="shared" ca="1" si="287"/>
        <v>1750.71</v>
      </c>
      <c r="CU90" s="32">
        <f t="shared" ca="1" si="288"/>
        <v>1552.63</v>
      </c>
      <c r="CV90" s="32">
        <f t="shared" ca="1" si="289"/>
        <v>1207.8699999999999</v>
      </c>
      <c r="CW90" s="31">
        <f t="shared" ca="1" si="290"/>
        <v>-19520.989999999998</v>
      </c>
      <c r="CX90" s="31">
        <f t="shared" ca="1" si="291"/>
        <v>-11090.730000000001</v>
      </c>
      <c r="CY90" s="31">
        <f t="shared" ca="1" si="292"/>
        <v>-10693.18</v>
      </c>
      <c r="CZ90" s="31">
        <f t="shared" ca="1" si="293"/>
        <v>-7111.4800000000005</v>
      </c>
      <c r="DA90" s="31">
        <f t="shared" ca="1" si="294"/>
        <v>-5848.54</v>
      </c>
      <c r="DB90" s="31">
        <f t="shared" ca="1" si="295"/>
        <v>-1606.13</v>
      </c>
      <c r="DC90" s="31">
        <f t="shared" ca="1" si="296"/>
        <v>-17042.219999999998</v>
      </c>
      <c r="DD90" s="31">
        <f t="shared" ca="1" si="297"/>
        <v>-8566.25</v>
      </c>
      <c r="DE90" s="31">
        <f t="shared" ca="1" si="298"/>
        <v>-6998.9299999999985</v>
      </c>
      <c r="DF90" s="31">
        <f t="shared" ca="1" si="299"/>
        <v>-22175.7</v>
      </c>
      <c r="DG90" s="31">
        <f t="shared" ca="1" si="300"/>
        <v>-19666.689999999999</v>
      </c>
      <c r="DH90" s="31">
        <f t="shared" ca="1" si="301"/>
        <v>-15299.659999999998</v>
      </c>
      <c r="DI90" s="32">
        <f t="shared" ca="1" si="230"/>
        <v>-976.05</v>
      </c>
      <c r="DJ90" s="32">
        <f t="shared" ca="1" si="231"/>
        <v>-554.54</v>
      </c>
      <c r="DK90" s="32">
        <f t="shared" ca="1" si="232"/>
        <v>-534.66</v>
      </c>
      <c r="DL90" s="32">
        <f t="shared" ca="1" si="233"/>
        <v>-355.57</v>
      </c>
      <c r="DM90" s="32">
        <f t="shared" ca="1" si="234"/>
        <v>-292.43</v>
      </c>
      <c r="DN90" s="32">
        <f t="shared" ca="1" si="235"/>
        <v>-80.31</v>
      </c>
      <c r="DO90" s="32">
        <f t="shared" ca="1" si="236"/>
        <v>-852.11</v>
      </c>
      <c r="DP90" s="32">
        <f t="shared" ca="1" si="237"/>
        <v>-428.31</v>
      </c>
      <c r="DQ90" s="32">
        <f t="shared" ca="1" si="238"/>
        <v>-349.95</v>
      </c>
      <c r="DR90" s="32">
        <f t="shared" ca="1" si="239"/>
        <v>-1108.79</v>
      </c>
      <c r="DS90" s="32">
        <f t="shared" ca="1" si="240"/>
        <v>-983.33</v>
      </c>
      <c r="DT90" s="32">
        <f t="shared" ca="1" si="241"/>
        <v>-764.98</v>
      </c>
      <c r="DU90" s="31">
        <f t="shared" ca="1" si="242"/>
        <v>-9534.4</v>
      </c>
      <c r="DV90" s="31">
        <f t="shared" ca="1" si="243"/>
        <v>-5367.46</v>
      </c>
      <c r="DW90" s="31">
        <f t="shared" ca="1" si="244"/>
        <v>-5132</v>
      </c>
      <c r="DX90" s="31">
        <f t="shared" ca="1" si="245"/>
        <v>-3379.81</v>
      </c>
      <c r="DY90" s="31">
        <f t="shared" ca="1" si="246"/>
        <v>-2751.94</v>
      </c>
      <c r="DZ90" s="31">
        <f t="shared" ca="1" si="247"/>
        <v>-747.55</v>
      </c>
      <c r="EA90" s="31">
        <f t="shared" ca="1" si="248"/>
        <v>-7848.06</v>
      </c>
      <c r="EB90" s="31">
        <f t="shared" ca="1" si="249"/>
        <v>-3901.17</v>
      </c>
      <c r="EC90" s="31">
        <f t="shared" ca="1" si="250"/>
        <v>-3151.73</v>
      </c>
      <c r="ED90" s="31">
        <f t="shared" ca="1" si="251"/>
        <v>-9876.7000000000007</v>
      </c>
      <c r="EE90" s="31">
        <f t="shared" ca="1" si="252"/>
        <v>-8659.01</v>
      </c>
      <c r="EF90" s="31">
        <f t="shared" ca="1" si="253"/>
        <v>-6660.8</v>
      </c>
      <c r="EG90" s="32">
        <f t="shared" ca="1" si="254"/>
        <v>-30031.439999999995</v>
      </c>
      <c r="EH90" s="32">
        <f t="shared" ca="1" si="255"/>
        <v>-17012.73</v>
      </c>
      <c r="EI90" s="32">
        <f t="shared" ca="1" si="256"/>
        <v>-16359.84</v>
      </c>
      <c r="EJ90" s="32">
        <f t="shared" ca="1" si="257"/>
        <v>-10846.86</v>
      </c>
      <c r="EK90" s="32">
        <f t="shared" ca="1" si="258"/>
        <v>-8892.91</v>
      </c>
      <c r="EL90" s="32">
        <f t="shared" ca="1" si="259"/>
        <v>-2433.9899999999998</v>
      </c>
      <c r="EM90" s="32">
        <f t="shared" ca="1" si="260"/>
        <v>-25742.39</v>
      </c>
      <c r="EN90" s="32">
        <f t="shared" ca="1" si="261"/>
        <v>-12895.73</v>
      </c>
      <c r="EO90" s="32">
        <f t="shared" ca="1" si="262"/>
        <v>-10500.609999999999</v>
      </c>
      <c r="EP90" s="32">
        <f t="shared" ca="1" si="263"/>
        <v>-33161.19</v>
      </c>
      <c r="EQ90" s="32">
        <f t="shared" ca="1" si="264"/>
        <v>-29309.03</v>
      </c>
      <c r="ER90" s="32">
        <f t="shared" ca="1" si="265"/>
        <v>-22725.439999999999</v>
      </c>
    </row>
    <row r="91" spans="1:148">
      <c r="A91" t="s">
        <v>436</v>
      </c>
      <c r="B91" s="1" t="s">
        <v>11</v>
      </c>
      <c r="C91" t="str">
        <f t="shared" ca="1" si="302"/>
        <v>PR1</v>
      </c>
      <c r="D91" t="str">
        <f t="shared" ca="1" si="303"/>
        <v>Primrose #1</v>
      </c>
      <c r="E91" s="51">
        <v>25726.730899999999</v>
      </c>
      <c r="F91" s="51">
        <v>25056.122500000001</v>
      </c>
      <c r="G91" s="51">
        <v>27584.041499999999</v>
      </c>
      <c r="H91" s="51">
        <v>22809.863700000002</v>
      </c>
      <c r="I91" s="51">
        <v>21011.165300000001</v>
      </c>
      <c r="J91" s="51">
        <v>18590.231899999999</v>
      </c>
      <c r="K91" s="51">
        <v>17743.568500000001</v>
      </c>
      <c r="L91" s="51">
        <v>13375.235500000001</v>
      </c>
      <c r="M91" s="51">
        <v>18738.658299999999</v>
      </c>
      <c r="N91" s="51">
        <v>22593.589800000002</v>
      </c>
      <c r="O91" s="51">
        <v>12145.6684</v>
      </c>
      <c r="P91" s="51">
        <v>21341.398799999999</v>
      </c>
      <c r="Q91" s="32">
        <v>1857573.69</v>
      </c>
      <c r="R91" s="32">
        <v>1356987.71</v>
      </c>
      <c r="S91" s="32">
        <v>1217281.17</v>
      </c>
      <c r="T91" s="32">
        <v>987665.48</v>
      </c>
      <c r="U91" s="32">
        <v>1136678.68</v>
      </c>
      <c r="V91" s="32">
        <v>1120174.43</v>
      </c>
      <c r="W91" s="32">
        <v>2090154.3</v>
      </c>
      <c r="X91" s="32">
        <v>761835.38</v>
      </c>
      <c r="Y91" s="32">
        <v>1459192.85</v>
      </c>
      <c r="Z91" s="32">
        <v>3906478.74</v>
      </c>
      <c r="AA91" s="32">
        <v>1036675.79</v>
      </c>
      <c r="AB91" s="32">
        <v>1328165.8999999999</v>
      </c>
      <c r="AC91" s="2">
        <v>5.37</v>
      </c>
      <c r="AD91" s="2">
        <v>5.37</v>
      </c>
      <c r="AE91" s="2">
        <v>5.37</v>
      </c>
      <c r="AF91" s="2">
        <v>5.37</v>
      </c>
      <c r="AG91" s="2">
        <v>5.37</v>
      </c>
      <c r="AH91" s="2">
        <v>5.37</v>
      </c>
      <c r="AI91" s="2">
        <v>5.37</v>
      </c>
      <c r="AJ91" s="2">
        <v>5.37</v>
      </c>
      <c r="AK91" s="2">
        <v>5.37</v>
      </c>
      <c r="AL91" s="2">
        <v>5.37</v>
      </c>
      <c r="AM91" s="2">
        <v>5.37</v>
      </c>
      <c r="AN91" s="2">
        <v>5.37</v>
      </c>
      <c r="AO91" s="33">
        <v>99751.71</v>
      </c>
      <c r="AP91" s="33">
        <v>72870.240000000005</v>
      </c>
      <c r="AQ91" s="33">
        <v>65368</v>
      </c>
      <c r="AR91" s="33">
        <v>53037.64</v>
      </c>
      <c r="AS91" s="33">
        <v>61039.65</v>
      </c>
      <c r="AT91" s="33">
        <v>60153.37</v>
      </c>
      <c r="AU91" s="33">
        <v>112241.29</v>
      </c>
      <c r="AV91" s="33">
        <v>40910.559999999998</v>
      </c>
      <c r="AW91" s="33">
        <v>78358.66</v>
      </c>
      <c r="AX91" s="33">
        <v>209777.91</v>
      </c>
      <c r="AY91" s="33">
        <v>55669.49</v>
      </c>
      <c r="AZ91" s="33">
        <v>71322.509999999995</v>
      </c>
      <c r="BA91" s="31">
        <f t="shared" si="266"/>
        <v>0</v>
      </c>
      <c r="BB91" s="31">
        <f t="shared" si="267"/>
        <v>0</v>
      </c>
      <c r="BC91" s="31">
        <f t="shared" si="268"/>
        <v>0</v>
      </c>
      <c r="BD91" s="31">
        <f t="shared" si="269"/>
        <v>-691.37</v>
      </c>
      <c r="BE91" s="31">
        <f t="shared" si="270"/>
        <v>-795.68</v>
      </c>
      <c r="BF91" s="31">
        <f t="shared" si="271"/>
        <v>-784.12</v>
      </c>
      <c r="BG91" s="31">
        <f t="shared" si="272"/>
        <v>-16303.2</v>
      </c>
      <c r="BH91" s="31">
        <f t="shared" si="273"/>
        <v>-5942.32</v>
      </c>
      <c r="BI91" s="31">
        <f t="shared" si="274"/>
        <v>-11381.7</v>
      </c>
      <c r="BJ91" s="31">
        <f t="shared" si="275"/>
        <v>-24220.17</v>
      </c>
      <c r="BK91" s="31">
        <f t="shared" si="276"/>
        <v>-6427.39</v>
      </c>
      <c r="BL91" s="31">
        <f t="shared" si="277"/>
        <v>-8234.6299999999992</v>
      </c>
      <c r="BM91" s="6">
        <f t="shared" ca="1" si="304"/>
        <v>6.3399999999999998E-2</v>
      </c>
      <c r="BN91" s="6">
        <f t="shared" ca="1" si="304"/>
        <v>6.3399999999999998E-2</v>
      </c>
      <c r="BO91" s="6">
        <f t="shared" ca="1" si="304"/>
        <v>6.3399999999999998E-2</v>
      </c>
      <c r="BP91" s="6">
        <f t="shared" ca="1" si="304"/>
        <v>6.3399999999999998E-2</v>
      </c>
      <c r="BQ91" s="6">
        <f t="shared" ca="1" si="304"/>
        <v>6.3399999999999998E-2</v>
      </c>
      <c r="BR91" s="6">
        <f t="shared" ca="1" si="304"/>
        <v>6.3399999999999998E-2</v>
      </c>
      <c r="BS91" s="6">
        <f t="shared" ca="1" si="304"/>
        <v>6.3399999999999998E-2</v>
      </c>
      <c r="BT91" s="6">
        <f t="shared" ca="1" si="304"/>
        <v>6.3399999999999998E-2</v>
      </c>
      <c r="BU91" s="6">
        <f t="shared" ca="1" si="304"/>
        <v>6.3399999999999998E-2</v>
      </c>
      <c r="BV91" s="6">
        <f t="shared" ca="1" si="304"/>
        <v>6.3399999999999998E-2</v>
      </c>
      <c r="BW91" s="6">
        <f t="shared" ca="1" si="304"/>
        <v>6.3399999999999998E-2</v>
      </c>
      <c r="BX91" s="6">
        <f t="shared" ca="1" si="304"/>
        <v>6.3399999999999998E-2</v>
      </c>
      <c r="BY91" s="31">
        <f t="shared" ca="1" si="218"/>
        <v>117770.17</v>
      </c>
      <c r="BZ91" s="31">
        <f t="shared" ca="1" si="219"/>
        <v>86033.02</v>
      </c>
      <c r="CA91" s="31">
        <f t="shared" ca="1" si="220"/>
        <v>77175.63</v>
      </c>
      <c r="CB91" s="31">
        <f t="shared" ca="1" si="221"/>
        <v>62617.99</v>
      </c>
      <c r="CC91" s="31">
        <f t="shared" ca="1" si="222"/>
        <v>72065.429999999993</v>
      </c>
      <c r="CD91" s="31">
        <f t="shared" ca="1" si="223"/>
        <v>71019.06</v>
      </c>
      <c r="CE91" s="31">
        <f t="shared" ca="1" si="224"/>
        <v>132515.78</v>
      </c>
      <c r="CF91" s="31">
        <f t="shared" ca="1" si="225"/>
        <v>48300.36</v>
      </c>
      <c r="CG91" s="31">
        <f t="shared" ca="1" si="226"/>
        <v>92512.83</v>
      </c>
      <c r="CH91" s="31">
        <f t="shared" ca="1" si="227"/>
        <v>247670.75</v>
      </c>
      <c r="CI91" s="31">
        <f t="shared" ca="1" si="228"/>
        <v>65725.25</v>
      </c>
      <c r="CJ91" s="31">
        <f t="shared" ca="1" si="229"/>
        <v>84205.72</v>
      </c>
      <c r="CK91" s="32">
        <f t="shared" ca="1" si="278"/>
        <v>5572.72</v>
      </c>
      <c r="CL91" s="32">
        <f t="shared" ca="1" si="279"/>
        <v>4070.96</v>
      </c>
      <c r="CM91" s="32">
        <f t="shared" ca="1" si="280"/>
        <v>3651.84</v>
      </c>
      <c r="CN91" s="32">
        <f t="shared" ca="1" si="281"/>
        <v>2963</v>
      </c>
      <c r="CO91" s="32">
        <f t="shared" ca="1" si="282"/>
        <v>3410.04</v>
      </c>
      <c r="CP91" s="32">
        <f t="shared" ca="1" si="283"/>
        <v>3360.52</v>
      </c>
      <c r="CQ91" s="32">
        <f t="shared" ca="1" si="284"/>
        <v>6270.46</v>
      </c>
      <c r="CR91" s="32">
        <f t="shared" ca="1" si="285"/>
        <v>2285.5100000000002</v>
      </c>
      <c r="CS91" s="32">
        <f t="shared" ca="1" si="286"/>
        <v>4377.58</v>
      </c>
      <c r="CT91" s="32">
        <f t="shared" ca="1" si="287"/>
        <v>11719.44</v>
      </c>
      <c r="CU91" s="32">
        <f t="shared" ca="1" si="288"/>
        <v>3110.03</v>
      </c>
      <c r="CV91" s="32">
        <f t="shared" ca="1" si="289"/>
        <v>3984.5</v>
      </c>
      <c r="CW91" s="31">
        <f t="shared" ca="1" si="290"/>
        <v>23591.179999999993</v>
      </c>
      <c r="CX91" s="31">
        <f t="shared" ca="1" si="291"/>
        <v>17233.740000000005</v>
      </c>
      <c r="CY91" s="31">
        <f t="shared" ca="1" si="292"/>
        <v>15459.470000000001</v>
      </c>
      <c r="CZ91" s="31">
        <f t="shared" ca="1" si="293"/>
        <v>13234.719999999992</v>
      </c>
      <c r="DA91" s="31">
        <f t="shared" ca="1" si="294"/>
        <v>15231.499999999985</v>
      </c>
      <c r="DB91" s="31">
        <f t="shared" ca="1" si="295"/>
        <v>15010.33</v>
      </c>
      <c r="DC91" s="31">
        <f t="shared" ca="1" si="296"/>
        <v>42848.149999999994</v>
      </c>
      <c r="DD91" s="31">
        <f t="shared" ca="1" si="297"/>
        <v>15617.630000000005</v>
      </c>
      <c r="DE91" s="31">
        <f t="shared" ca="1" si="298"/>
        <v>29913.45</v>
      </c>
      <c r="DF91" s="31">
        <f t="shared" ca="1" si="299"/>
        <v>73832.45</v>
      </c>
      <c r="DG91" s="31">
        <f t="shared" ca="1" si="300"/>
        <v>19593.18</v>
      </c>
      <c r="DH91" s="31">
        <f t="shared" ca="1" si="301"/>
        <v>25102.340000000004</v>
      </c>
      <c r="DI91" s="32">
        <f t="shared" ca="1" si="230"/>
        <v>1179.56</v>
      </c>
      <c r="DJ91" s="32">
        <f t="shared" ca="1" si="231"/>
        <v>861.69</v>
      </c>
      <c r="DK91" s="32">
        <f t="shared" ca="1" si="232"/>
        <v>772.97</v>
      </c>
      <c r="DL91" s="32">
        <f t="shared" ca="1" si="233"/>
        <v>661.74</v>
      </c>
      <c r="DM91" s="32">
        <f t="shared" ca="1" si="234"/>
        <v>761.57</v>
      </c>
      <c r="DN91" s="32">
        <f t="shared" ca="1" si="235"/>
        <v>750.52</v>
      </c>
      <c r="DO91" s="32">
        <f t="shared" ca="1" si="236"/>
        <v>2142.41</v>
      </c>
      <c r="DP91" s="32">
        <f t="shared" ca="1" si="237"/>
        <v>780.88</v>
      </c>
      <c r="DQ91" s="32">
        <f t="shared" ca="1" si="238"/>
        <v>1495.67</v>
      </c>
      <c r="DR91" s="32">
        <f t="shared" ca="1" si="239"/>
        <v>3691.62</v>
      </c>
      <c r="DS91" s="32">
        <f t="shared" ca="1" si="240"/>
        <v>979.66</v>
      </c>
      <c r="DT91" s="32">
        <f t="shared" ca="1" si="241"/>
        <v>1255.1199999999999</v>
      </c>
      <c r="DU91" s="31">
        <f t="shared" ca="1" si="242"/>
        <v>11522.36</v>
      </c>
      <c r="DV91" s="31">
        <f t="shared" ca="1" si="243"/>
        <v>8340.43</v>
      </c>
      <c r="DW91" s="31">
        <f t="shared" ca="1" si="244"/>
        <v>7419.49</v>
      </c>
      <c r="DX91" s="31">
        <f t="shared" ca="1" si="245"/>
        <v>6289.94</v>
      </c>
      <c r="DY91" s="31">
        <f t="shared" ca="1" si="246"/>
        <v>7166.95</v>
      </c>
      <c r="DZ91" s="31">
        <f t="shared" ca="1" si="247"/>
        <v>6986.39</v>
      </c>
      <c r="EA91" s="31">
        <f t="shared" ca="1" si="248"/>
        <v>19731.88</v>
      </c>
      <c r="EB91" s="31">
        <f t="shared" ca="1" si="249"/>
        <v>7112.44</v>
      </c>
      <c r="EC91" s="31">
        <f t="shared" ca="1" si="250"/>
        <v>13470.48</v>
      </c>
      <c r="ED91" s="31">
        <f t="shared" ca="1" si="251"/>
        <v>32883.769999999997</v>
      </c>
      <c r="EE91" s="31">
        <f t="shared" ca="1" si="252"/>
        <v>8626.64</v>
      </c>
      <c r="EF91" s="31">
        <f t="shared" ca="1" si="253"/>
        <v>10928.46</v>
      </c>
      <c r="EG91" s="32">
        <f t="shared" ca="1" si="254"/>
        <v>36293.099999999991</v>
      </c>
      <c r="EH91" s="32">
        <f t="shared" ca="1" si="255"/>
        <v>26435.860000000004</v>
      </c>
      <c r="EI91" s="32">
        <f t="shared" ca="1" si="256"/>
        <v>23651.93</v>
      </c>
      <c r="EJ91" s="32">
        <f t="shared" ca="1" si="257"/>
        <v>20186.399999999991</v>
      </c>
      <c r="EK91" s="32">
        <f t="shared" ca="1" si="258"/>
        <v>23160.019999999986</v>
      </c>
      <c r="EL91" s="32">
        <f t="shared" ca="1" si="259"/>
        <v>22747.24</v>
      </c>
      <c r="EM91" s="32">
        <f t="shared" ca="1" si="260"/>
        <v>64722.44</v>
      </c>
      <c r="EN91" s="32">
        <f t="shared" ca="1" si="261"/>
        <v>23510.950000000004</v>
      </c>
      <c r="EO91" s="32">
        <f t="shared" ca="1" si="262"/>
        <v>44879.600000000006</v>
      </c>
      <c r="EP91" s="32">
        <f t="shared" ca="1" si="263"/>
        <v>110407.84</v>
      </c>
      <c r="EQ91" s="32">
        <f t="shared" ca="1" si="264"/>
        <v>29199.48</v>
      </c>
      <c r="ER91" s="32">
        <f t="shared" ca="1" si="265"/>
        <v>37285.919999999998</v>
      </c>
    </row>
    <row r="92" spans="1:148">
      <c r="A92" t="s">
        <v>427</v>
      </c>
      <c r="B92" s="1" t="s">
        <v>107</v>
      </c>
      <c r="C92" t="str">
        <f t="shared" ca="1" si="302"/>
        <v>BCHEXP</v>
      </c>
      <c r="D92" t="str">
        <f t="shared" ca="1" si="303"/>
        <v>Alberta-BC Intertie - Export</v>
      </c>
      <c r="E92" s="51">
        <v>22322.75</v>
      </c>
      <c r="F92" s="51">
        <v>13166.5</v>
      </c>
      <c r="G92" s="51">
        <v>23945</v>
      </c>
      <c r="H92" s="51">
        <v>4896.75</v>
      </c>
      <c r="I92" s="51">
        <v>1310.5</v>
      </c>
      <c r="J92" s="51">
        <v>1851.25</v>
      </c>
      <c r="K92" s="51">
        <v>19522</v>
      </c>
      <c r="L92" s="51">
        <v>64708.75</v>
      </c>
      <c r="M92" s="51">
        <v>71901.5</v>
      </c>
      <c r="N92" s="51">
        <v>21013.75</v>
      </c>
      <c r="O92" s="51">
        <v>29831.25</v>
      </c>
      <c r="P92" s="51">
        <v>109601.75</v>
      </c>
      <c r="Q92" s="32">
        <v>798824.24</v>
      </c>
      <c r="R92" s="32">
        <v>338668.18</v>
      </c>
      <c r="S92" s="32">
        <v>568905.12</v>
      </c>
      <c r="T92" s="32">
        <v>53954.77</v>
      </c>
      <c r="U92" s="32">
        <v>24113.7</v>
      </c>
      <c r="V92" s="32">
        <v>26294.25</v>
      </c>
      <c r="W92" s="32">
        <v>583694.25</v>
      </c>
      <c r="X92" s="32">
        <v>2570646.7799999998</v>
      </c>
      <c r="Y92" s="32">
        <v>2607045.52</v>
      </c>
      <c r="Z92" s="32">
        <v>1233898.1000000001</v>
      </c>
      <c r="AA92" s="32">
        <v>1284410.78</v>
      </c>
      <c r="AB92" s="32">
        <v>4167370.58</v>
      </c>
      <c r="AC92" s="2">
        <v>5.58</v>
      </c>
      <c r="AD92" s="2">
        <v>5.58</v>
      </c>
      <c r="AE92" s="2">
        <v>5.58</v>
      </c>
      <c r="AF92" s="2">
        <v>5.58</v>
      </c>
      <c r="AG92" s="2">
        <v>5.58</v>
      </c>
      <c r="AH92" s="2">
        <v>5.58</v>
      </c>
      <c r="AI92" s="2">
        <v>5.58</v>
      </c>
      <c r="AJ92" s="2">
        <v>5.58</v>
      </c>
      <c r="AK92" s="2">
        <v>5.58</v>
      </c>
      <c r="AL92" s="2">
        <v>5.58</v>
      </c>
      <c r="AM92" s="2">
        <v>5.58</v>
      </c>
      <c r="AN92" s="2">
        <v>5.58</v>
      </c>
      <c r="AO92" s="33">
        <v>44574.39</v>
      </c>
      <c r="AP92" s="33">
        <v>18897.68</v>
      </c>
      <c r="AQ92" s="33">
        <v>31744.91</v>
      </c>
      <c r="AR92" s="33">
        <v>3010.68</v>
      </c>
      <c r="AS92" s="33">
        <v>1345.54</v>
      </c>
      <c r="AT92" s="33">
        <v>1467.22</v>
      </c>
      <c r="AU92" s="33">
        <v>32570.14</v>
      </c>
      <c r="AV92" s="33">
        <v>143442.09</v>
      </c>
      <c r="AW92" s="33">
        <v>145473.14000000001</v>
      </c>
      <c r="AX92" s="33">
        <v>68851.509999999995</v>
      </c>
      <c r="AY92" s="33">
        <v>71670.12</v>
      </c>
      <c r="AZ92" s="33">
        <v>232539.28</v>
      </c>
      <c r="BA92" s="31">
        <f t="shared" si="266"/>
        <v>0</v>
      </c>
      <c r="BB92" s="31">
        <f t="shared" si="267"/>
        <v>0</v>
      </c>
      <c r="BC92" s="31">
        <f t="shared" si="268"/>
        <v>0</v>
      </c>
      <c r="BD92" s="31">
        <f t="shared" si="269"/>
        <v>-37.770000000000003</v>
      </c>
      <c r="BE92" s="31">
        <f t="shared" si="270"/>
        <v>-16.88</v>
      </c>
      <c r="BF92" s="31">
        <f t="shared" si="271"/>
        <v>-18.41</v>
      </c>
      <c r="BG92" s="31">
        <f t="shared" si="272"/>
        <v>-4552.82</v>
      </c>
      <c r="BH92" s="31">
        <f t="shared" si="273"/>
        <v>-20051.04</v>
      </c>
      <c r="BI92" s="31">
        <f t="shared" si="274"/>
        <v>-20334.96</v>
      </c>
      <c r="BJ92" s="31">
        <f t="shared" si="275"/>
        <v>-7650.17</v>
      </c>
      <c r="BK92" s="31">
        <f t="shared" si="276"/>
        <v>-7963.35</v>
      </c>
      <c r="BL92" s="31">
        <f t="shared" si="277"/>
        <v>-25837.7</v>
      </c>
      <c r="BM92" s="6">
        <f t="shared" ca="1" si="304"/>
        <v>7.1999999999999998E-3</v>
      </c>
      <c r="BN92" s="6">
        <f t="shared" ca="1" si="304"/>
        <v>7.1999999999999998E-3</v>
      </c>
      <c r="BO92" s="6">
        <f t="shared" ca="1" si="304"/>
        <v>7.1999999999999998E-3</v>
      </c>
      <c r="BP92" s="6">
        <f t="shared" ca="1" si="304"/>
        <v>7.1999999999999998E-3</v>
      </c>
      <c r="BQ92" s="6">
        <f t="shared" ca="1" si="304"/>
        <v>7.1999999999999998E-3</v>
      </c>
      <c r="BR92" s="6">
        <f t="shared" ca="1" si="304"/>
        <v>7.1999999999999998E-3</v>
      </c>
      <c r="BS92" s="6">
        <f t="shared" ca="1" si="304"/>
        <v>7.1999999999999998E-3</v>
      </c>
      <c r="BT92" s="6">
        <f t="shared" ca="1" si="304"/>
        <v>7.1999999999999998E-3</v>
      </c>
      <c r="BU92" s="6">
        <f t="shared" ca="1" si="304"/>
        <v>7.1999999999999998E-3</v>
      </c>
      <c r="BV92" s="6">
        <f t="shared" ca="1" si="304"/>
        <v>7.1999999999999998E-3</v>
      </c>
      <c r="BW92" s="6">
        <f t="shared" ca="1" si="304"/>
        <v>7.1999999999999998E-3</v>
      </c>
      <c r="BX92" s="6">
        <f t="shared" ca="1" si="304"/>
        <v>7.1999999999999998E-3</v>
      </c>
      <c r="BY92" s="31">
        <f t="shared" ca="1" si="218"/>
        <v>5751.53</v>
      </c>
      <c r="BZ92" s="31">
        <f t="shared" ca="1" si="219"/>
        <v>2438.41</v>
      </c>
      <c r="CA92" s="31">
        <f t="shared" ca="1" si="220"/>
        <v>4096.12</v>
      </c>
      <c r="CB92" s="31">
        <f t="shared" ca="1" si="221"/>
        <v>388.47</v>
      </c>
      <c r="CC92" s="31">
        <f t="shared" ca="1" si="222"/>
        <v>173.62</v>
      </c>
      <c r="CD92" s="31">
        <f t="shared" ca="1" si="223"/>
        <v>189.32</v>
      </c>
      <c r="CE92" s="31">
        <f t="shared" ca="1" si="224"/>
        <v>4202.6000000000004</v>
      </c>
      <c r="CF92" s="31">
        <f t="shared" ca="1" si="225"/>
        <v>18508.66</v>
      </c>
      <c r="CG92" s="31">
        <f t="shared" ca="1" si="226"/>
        <v>18770.73</v>
      </c>
      <c r="CH92" s="31">
        <f t="shared" ca="1" si="227"/>
        <v>8884.07</v>
      </c>
      <c r="CI92" s="31">
        <f t="shared" ca="1" si="228"/>
        <v>9247.76</v>
      </c>
      <c r="CJ92" s="31">
        <f t="shared" ca="1" si="229"/>
        <v>30005.07</v>
      </c>
      <c r="CK92" s="32">
        <f t="shared" ca="1" si="278"/>
        <v>2396.4699999999998</v>
      </c>
      <c r="CL92" s="32">
        <f t="shared" ca="1" si="279"/>
        <v>1016</v>
      </c>
      <c r="CM92" s="32">
        <f t="shared" ca="1" si="280"/>
        <v>1706.72</v>
      </c>
      <c r="CN92" s="32">
        <f t="shared" ca="1" si="281"/>
        <v>161.86000000000001</v>
      </c>
      <c r="CO92" s="32">
        <f t="shared" ca="1" si="282"/>
        <v>72.34</v>
      </c>
      <c r="CP92" s="32">
        <f t="shared" ca="1" si="283"/>
        <v>78.88</v>
      </c>
      <c r="CQ92" s="32">
        <f t="shared" ca="1" si="284"/>
        <v>1751.08</v>
      </c>
      <c r="CR92" s="32">
        <f t="shared" ca="1" si="285"/>
        <v>7711.94</v>
      </c>
      <c r="CS92" s="32">
        <f t="shared" ca="1" si="286"/>
        <v>7821.14</v>
      </c>
      <c r="CT92" s="32">
        <f t="shared" ca="1" si="287"/>
        <v>3701.69</v>
      </c>
      <c r="CU92" s="32">
        <f t="shared" ca="1" si="288"/>
        <v>3853.23</v>
      </c>
      <c r="CV92" s="32">
        <f t="shared" ca="1" si="289"/>
        <v>12502.11</v>
      </c>
      <c r="CW92" s="31">
        <f t="shared" ca="1" si="290"/>
        <v>-36426.39</v>
      </c>
      <c r="CX92" s="31">
        <f t="shared" ca="1" si="291"/>
        <v>-15443.27</v>
      </c>
      <c r="CY92" s="31">
        <f t="shared" ca="1" si="292"/>
        <v>-25942.07</v>
      </c>
      <c r="CZ92" s="31">
        <f t="shared" ca="1" si="293"/>
        <v>-2422.58</v>
      </c>
      <c r="DA92" s="31">
        <f t="shared" ca="1" si="294"/>
        <v>-1082.6999999999998</v>
      </c>
      <c r="DB92" s="31">
        <f t="shared" ca="1" si="295"/>
        <v>-1180.6099999999999</v>
      </c>
      <c r="DC92" s="31">
        <f t="shared" ca="1" si="296"/>
        <v>-22063.64</v>
      </c>
      <c r="DD92" s="31">
        <f t="shared" ca="1" si="297"/>
        <v>-97170.449999999983</v>
      </c>
      <c r="DE92" s="31">
        <f t="shared" ca="1" si="298"/>
        <v>-98546.310000000027</v>
      </c>
      <c r="DF92" s="31">
        <f t="shared" ca="1" si="299"/>
        <v>-48615.579999999994</v>
      </c>
      <c r="DG92" s="31">
        <f t="shared" ca="1" si="300"/>
        <v>-50605.78</v>
      </c>
      <c r="DH92" s="31">
        <f t="shared" ca="1" si="301"/>
        <v>-164194.4</v>
      </c>
      <c r="DI92" s="32">
        <f t="shared" ca="1" si="230"/>
        <v>-1821.32</v>
      </c>
      <c r="DJ92" s="32">
        <f t="shared" ca="1" si="231"/>
        <v>-772.16</v>
      </c>
      <c r="DK92" s="32">
        <f t="shared" ca="1" si="232"/>
        <v>-1297.0999999999999</v>
      </c>
      <c r="DL92" s="32">
        <f t="shared" ca="1" si="233"/>
        <v>-121.13</v>
      </c>
      <c r="DM92" s="32">
        <f t="shared" ca="1" si="234"/>
        <v>-54.14</v>
      </c>
      <c r="DN92" s="32">
        <f t="shared" ca="1" si="235"/>
        <v>-59.03</v>
      </c>
      <c r="DO92" s="32">
        <f t="shared" ca="1" si="236"/>
        <v>-1103.18</v>
      </c>
      <c r="DP92" s="32">
        <f t="shared" ca="1" si="237"/>
        <v>-4858.5200000000004</v>
      </c>
      <c r="DQ92" s="32">
        <f t="shared" ca="1" si="238"/>
        <v>-4927.32</v>
      </c>
      <c r="DR92" s="32">
        <f t="shared" ca="1" si="239"/>
        <v>-2430.7800000000002</v>
      </c>
      <c r="DS92" s="32">
        <f t="shared" ca="1" si="240"/>
        <v>-2530.29</v>
      </c>
      <c r="DT92" s="32">
        <f t="shared" ca="1" si="241"/>
        <v>-8209.7199999999993</v>
      </c>
      <c r="DU92" s="31">
        <f t="shared" ca="1" si="242"/>
        <v>-17791.310000000001</v>
      </c>
      <c r="DV92" s="31">
        <f t="shared" ca="1" si="243"/>
        <v>-7473.91</v>
      </c>
      <c r="DW92" s="31">
        <f t="shared" ca="1" si="244"/>
        <v>-12450.42</v>
      </c>
      <c r="DX92" s="31">
        <f t="shared" ca="1" si="245"/>
        <v>-1151.3599999999999</v>
      </c>
      <c r="DY92" s="31">
        <f t="shared" ca="1" si="246"/>
        <v>-509.45</v>
      </c>
      <c r="DZ92" s="31">
        <f t="shared" ca="1" si="247"/>
        <v>-549.5</v>
      </c>
      <c r="EA92" s="31">
        <f t="shared" ca="1" si="248"/>
        <v>-10160.459999999999</v>
      </c>
      <c r="EB92" s="31">
        <f t="shared" ca="1" si="249"/>
        <v>-44252.51</v>
      </c>
      <c r="EC92" s="31">
        <f t="shared" ca="1" si="250"/>
        <v>-44376.91</v>
      </c>
      <c r="ED92" s="31">
        <f t="shared" ca="1" si="251"/>
        <v>-21652.59</v>
      </c>
      <c r="EE92" s="31">
        <f t="shared" ca="1" si="252"/>
        <v>-22281.11</v>
      </c>
      <c r="EF92" s="31">
        <f t="shared" ca="1" si="253"/>
        <v>-71483.08</v>
      </c>
      <c r="EG92" s="32">
        <f t="shared" ca="1" si="254"/>
        <v>-56039.020000000004</v>
      </c>
      <c r="EH92" s="32">
        <f t="shared" ca="1" si="255"/>
        <v>-23689.34</v>
      </c>
      <c r="EI92" s="32">
        <f t="shared" ca="1" si="256"/>
        <v>-39689.589999999997</v>
      </c>
      <c r="EJ92" s="32">
        <f t="shared" ca="1" si="257"/>
        <v>-3695.0699999999997</v>
      </c>
      <c r="EK92" s="32">
        <f t="shared" ca="1" si="258"/>
        <v>-1646.29</v>
      </c>
      <c r="EL92" s="32">
        <f t="shared" ca="1" si="259"/>
        <v>-1789.1399999999999</v>
      </c>
      <c r="EM92" s="32">
        <f t="shared" ca="1" si="260"/>
        <v>-33327.279999999999</v>
      </c>
      <c r="EN92" s="32">
        <f t="shared" ca="1" si="261"/>
        <v>-146281.47999999998</v>
      </c>
      <c r="EO92" s="32">
        <f t="shared" ca="1" si="262"/>
        <v>-147850.54000000004</v>
      </c>
      <c r="EP92" s="32">
        <f t="shared" ca="1" si="263"/>
        <v>-72698.95</v>
      </c>
      <c r="EQ92" s="32">
        <f t="shared" ca="1" si="264"/>
        <v>-75417.179999999993</v>
      </c>
      <c r="ER92" s="32">
        <f t="shared" ca="1" si="265"/>
        <v>-243887.2</v>
      </c>
    </row>
    <row r="93" spans="1:148">
      <c r="A93" t="s">
        <v>427</v>
      </c>
      <c r="B93" s="1" t="s">
        <v>322</v>
      </c>
      <c r="C93" t="str">
        <f t="shared" ca="1" si="302"/>
        <v>SPCEXP</v>
      </c>
      <c r="D93" t="str">
        <f t="shared" ca="1" si="303"/>
        <v>Alberta-Saskatchewan Intertie - Export</v>
      </c>
      <c r="E93" s="51">
        <v>105</v>
      </c>
      <c r="F93" s="51">
        <v>21</v>
      </c>
      <c r="G93" s="51">
        <v>215.75</v>
      </c>
      <c r="H93" s="51">
        <v>618.75</v>
      </c>
      <c r="I93" s="51">
        <v>54.75</v>
      </c>
      <c r="K93" s="51">
        <v>33</v>
      </c>
      <c r="L93" s="51">
        <v>175</v>
      </c>
      <c r="M93" s="51">
        <v>52.5</v>
      </c>
      <c r="N93" s="51">
        <v>778.75</v>
      </c>
      <c r="O93" s="51">
        <v>116.75</v>
      </c>
      <c r="P93" s="51">
        <v>352.5</v>
      </c>
      <c r="Q93" s="32">
        <v>4930.3100000000004</v>
      </c>
      <c r="R93" s="32">
        <v>3300.99</v>
      </c>
      <c r="S93" s="32">
        <v>12232.19</v>
      </c>
      <c r="T93" s="32">
        <v>21658.33</v>
      </c>
      <c r="U93" s="32">
        <v>3161.06</v>
      </c>
      <c r="V93" s="32"/>
      <c r="W93" s="32">
        <v>1251.3599999999999</v>
      </c>
      <c r="X93" s="32">
        <v>11011.41</v>
      </c>
      <c r="Y93" s="32">
        <v>7128.52</v>
      </c>
      <c r="Z93" s="32">
        <v>98834.880000000005</v>
      </c>
      <c r="AA93" s="32">
        <v>7459.19</v>
      </c>
      <c r="AB93" s="32">
        <v>23918.6</v>
      </c>
      <c r="AC93" s="2">
        <v>5.39</v>
      </c>
      <c r="AD93" s="2">
        <v>5.39</v>
      </c>
      <c r="AE93" s="2">
        <v>5.39</v>
      </c>
      <c r="AF93" s="2">
        <v>5.39</v>
      </c>
      <c r="AG93" s="2">
        <v>5.39</v>
      </c>
      <c r="AI93" s="2">
        <v>5.39</v>
      </c>
      <c r="AJ93" s="2">
        <v>5.39</v>
      </c>
      <c r="AK93" s="2">
        <v>5.39</v>
      </c>
      <c r="AL93" s="2">
        <v>5.39</v>
      </c>
      <c r="AM93" s="2">
        <v>5.39</v>
      </c>
      <c r="AN93" s="2">
        <v>5.39</v>
      </c>
      <c r="AO93" s="33">
        <v>265.74</v>
      </c>
      <c r="AP93" s="33">
        <v>177.92</v>
      </c>
      <c r="AQ93" s="33">
        <v>659.31</v>
      </c>
      <c r="AR93" s="33">
        <v>1167.3800000000001</v>
      </c>
      <c r="AS93" s="33">
        <v>170.38</v>
      </c>
      <c r="AT93" s="33"/>
      <c r="AU93" s="33">
        <v>67.45</v>
      </c>
      <c r="AV93" s="33">
        <v>593.51</v>
      </c>
      <c r="AW93" s="33">
        <v>384.23</v>
      </c>
      <c r="AX93" s="33">
        <v>5327.2</v>
      </c>
      <c r="AY93" s="33">
        <v>402.05</v>
      </c>
      <c r="AZ93" s="33">
        <v>1289.21</v>
      </c>
      <c r="BA93" s="31">
        <f t="shared" si="266"/>
        <v>0</v>
      </c>
      <c r="BB93" s="31">
        <f t="shared" si="267"/>
        <v>0</v>
      </c>
      <c r="BC93" s="31">
        <f t="shared" si="268"/>
        <v>0</v>
      </c>
      <c r="BD93" s="31">
        <f t="shared" si="269"/>
        <v>-15.16</v>
      </c>
      <c r="BE93" s="31">
        <f t="shared" si="270"/>
        <v>-2.21</v>
      </c>
      <c r="BF93" s="31">
        <f t="shared" si="271"/>
        <v>0</v>
      </c>
      <c r="BG93" s="31">
        <f t="shared" si="272"/>
        <v>-9.76</v>
      </c>
      <c r="BH93" s="31">
        <f t="shared" si="273"/>
        <v>-85.89</v>
      </c>
      <c r="BI93" s="31">
        <f t="shared" si="274"/>
        <v>-55.6</v>
      </c>
      <c r="BJ93" s="31">
        <f t="shared" si="275"/>
        <v>-612.78</v>
      </c>
      <c r="BK93" s="31">
        <f t="shared" si="276"/>
        <v>-46.25</v>
      </c>
      <c r="BL93" s="31">
        <f t="shared" si="277"/>
        <v>-148.30000000000001</v>
      </c>
      <c r="BM93" s="6">
        <f t="shared" ca="1" si="304"/>
        <v>2.0199999999999999E-2</v>
      </c>
      <c r="BN93" s="6">
        <f t="shared" ca="1" si="304"/>
        <v>2.0199999999999999E-2</v>
      </c>
      <c r="BO93" s="6">
        <f t="shared" ca="1" si="304"/>
        <v>2.0199999999999999E-2</v>
      </c>
      <c r="BP93" s="6">
        <f t="shared" ca="1" si="304"/>
        <v>2.0199999999999999E-2</v>
      </c>
      <c r="BQ93" s="6">
        <f t="shared" ca="1" si="304"/>
        <v>2.0199999999999999E-2</v>
      </c>
      <c r="BR93" s="6">
        <f t="shared" ca="1" si="304"/>
        <v>2.0199999999999999E-2</v>
      </c>
      <c r="BS93" s="6">
        <f t="shared" ca="1" si="304"/>
        <v>2.0199999999999999E-2</v>
      </c>
      <c r="BT93" s="6">
        <f t="shared" ca="1" si="304"/>
        <v>2.0199999999999999E-2</v>
      </c>
      <c r="BU93" s="6">
        <f t="shared" ca="1" si="304"/>
        <v>2.0199999999999999E-2</v>
      </c>
      <c r="BV93" s="6">
        <f t="shared" ca="1" si="304"/>
        <v>2.0199999999999999E-2</v>
      </c>
      <c r="BW93" s="6">
        <f t="shared" ca="1" si="304"/>
        <v>2.0199999999999999E-2</v>
      </c>
      <c r="BX93" s="6">
        <f t="shared" ca="1" si="304"/>
        <v>2.0199999999999999E-2</v>
      </c>
      <c r="BY93" s="31">
        <f t="shared" ca="1" si="218"/>
        <v>99.59</v>
      </c>
      <c r="BZ93" s="31">
        <f t="shared" ca="1" si="219"/>
        <v>66.680000000000007</v>
      </c>
      <c r="CA93" s="31">
        <f t="shared" ca="1" si="220"/>
        <v>247.09</v>
      </c>
      <c r="CB93" s="31">
        <f t="shared" ca="1" si="221"/>
        <v>437.5</v>
      </c>
      <c r="CC93" s="31">
        <f t="shared" ca="1" si="222"/>
        <v>63.85</v>
      </c>
      <c r="CD93" s="31">
        <f t="shared" ca="1" si="223"/>
        <v>0</v>
      </c>
      <c r="CE93" s="31">
        <f t="shared" ca="1" si="224"/>
        <v>25.28</v>
      </c>
      <c r="CF93" s="31">
        <f t="shared" ca="1" si="225"/>
        <v>222.43</v>
      </c>
      <c r="CG93" s="31">
        <f t="shared" ca="1" si="226"/>
        <v>144</v>
      </c>
      <c r="CH93" s="31">
        <f t="shared" ca="1" si="227"/>
        <v>1996.46</v>
      </c>
      <c r="CI93" s="31">
        <f t="shared" ca="1" si="228"/>
        <v>150.68</v>
      </c>
      <c r="CJ93" s="31">
        <f t="shared" ca="1" si="229"/>
        <v>483.16</v>
      </c>
      <c r="CK93" s="32">
        <f t="shared" ca="1" si="278"/>
        <v>14.79</v>
      </c>
      <c r="CL93" s="32">
        <f t="shared" ca="1" si="279"/>
        <v>9.9</v>
      </c>
      <c r="CM93" s="32">
        <f t="shared" ca="1" si="280"/>
        <v>36.700000000000003</v>
      </c>
      <c r="CN93" s="32">
        <f t="shared" ca="1" si="281"/>
        <v>64.97</v>
      </c>
      <c r="CO93" s="32">
        <f t="shared" ca="1" si="282"/>
        <v>9.48</v>
      </c>
      <c r="CP93" s="32">
        <f t="shared" ca="1" si="283"/>
        <v>0</v>
      </c>
      <c r="CQ93" s="32">
        <f t="shared" ca="1" si="284"/>
        <v>3.75</v>
      </c>
      <c r="CR93" s="32">
        <f t="shared" ca="1" si="285"/>
        <v>33.03</v>
      </c>
      <c r="CS93" s="32">
        <f t="shared" ca="1" si="286"/>
        <v>21.39</v>
      </c>
      <c r="CT93" s="32">
        <f t="shared" ca="1" si="287"/>
        <v>296.5</v>
      </c>
      <c r="CU93" s="32">
        <f t="shared" ca="1" si="288"/>
        <v>22.38</v>
      </c>
      <c r="CV93" s="32">
        <f t="shared" ca="1" si="289"/>
        <v>71.760000000000005</v>
      </c>
      <c r="CW93" s="31">
        <f t="shared" ca="1" si="290"/>
        <v>-151.36000000000001</v>
      </c>
      <c r="CX93" s="31">
        <f t="shared" ca="1" si="291"/>
        <v>-101.33999999999997</v>
      </c>
      <c r="CY93" s="31">
        <f t="shared" ca="1" si="292"/>
        <v>-375.51999999999992</v>
      </c>
      <c r="CZ93" s="31">
        <f t="shared" ca="1" si="293"/>
        <v>-649.75000000000011</v>
      </c>
      <c r="DA93" s="31">
        <f t="shared" ca="1" si="294"/>
        <v>-94.84</v>
      </c>
      <c r="DB93" s="31">
        <f t="shared" ca="1" si="295"/>
        <v>0</v>
      </c>
      <c r="DC93" s="31">
        <f t="shared" ca="1" si="296"/>
        <v>-28.660000000000004</v>
      </c>
      <c r="DD93" s="31">
        <f t="shared" ca="1" si="297"/>
        <v>-252.15999999999997</v>
      </c>
      <c r="DE93" s="31">
        <f t="shared" ca="1" si="298"/>
        <v>-163.24000000000004</v>
      </c>
      <c r="DF93" s="31">
        <f t="shared" ca="1" si="299"/>
        <v>-2421.46</v>
      </c>
      <c r="DG93" s="31">
        <f t="shared" ca="1" si="300"/>
        <v>-182.74</v>
      </c>
      <c r="DH93" s="31">
        <f t="shared" ca="1" si="301"/>
        <v>-585.99</v>
      </c>
      <c r="DI93" s="32">
        <f t="shared" ca="1" si="230"/>
        <v>-7.57</v>
      </c>
      <c r="DJ93" s="32">
        <f t="shared" ca="1" si="231"/>
        <v>-5.07</v>
      </c>
      <c r="DK93" s="32">
        <f t="shared" ca="1" si="232"/>
        <v>-18.78</v>
      </c>
      <c r="DL93" s="32">
        <f t="shared" ca="1" si="233"/>
        <v>-32.49</v>
      </c>
      <c r="DM93" s="32">
        <f t="shared" ca="1" si="234"/>
        <v>-4.74</v>
      </c>
      <c r="DN93" s="32">
        <f t="shared" ca="1" si="235"/>
        <v>0</v>
      </c>
      <c r="DO93" s="32">
        <f t="shared" ca="1" si="236"/>
        <v>-1.43</v>
      </c>
      <c r="DP93" s="32">
        <f t="shared" ca="1" si="237"/>
        <v>-12.61</v>
      </c>
      <c r="DQ93" s="32">
        <f t="shared" ca="1" si="238"/>
        <v>-8.16</v>
      </c>
      <c r="DR93" s="32">
        <f t="shared" ca="1" si="239"/>
        <v>-121.07</v>
      </c>
      <c r="DS93" s="32">
        <f t="shared" ca="1" si="240"/>
        <v>-9.14</v>
      </c>
      <c r="DT93" s="32">
        <f t="shared" ca="1" si="241"/>
        <v>-29.3</v>
      </c>
      <c r="DU93" s="31">
        <f t="shared" ca="1" si="242"/>
        <v>-73.930000000000007</v>
      </c>
      <c r="DV93" s="31">
        <f t="shared" ca="1" si="243"/>
        <v>-49.04</v>
      </c>
      <c r="DW93" s="31">
        <f t="shared" ca="1" si="244"/>
        <v>-180.22</v>
      </c>
      <c r="DX93" s="31">
        <f t="shared" ca="1" si="245"/>
        <v>-308.8</v>
      </c>
      <c r="DY93" s="31">
        <f t="shared" ca="1" si="246"/>
        <v>-44.63</v>
      </c>
      <c r="DZ93" s="31">
        <f t="shared" ca="1" si="247"/>
        <v>0</v>
      </c>
      <c r="EA93" s="31">
        <f t="shared" ca="1" si="248"/>
        <v>-13.2</v>
      </c>
      <c r="EB93" s="31">
        <f t="shared" ca="1" si="249"/>
        <v>-114.84</v>
      </c>
      <c r="EC93" s="31">
        <f t="shared" ca="1" si="250"/>
        <v>-73.510000000000005</v>
      </c>
      <c r="ED93" s="31">
        <f t="shared" ca="1" si="251"/>
        <v>-1078.48</v>
      </c>
      <c r="EE93" s="31">
        <f t="shared" ca="1" si="252"/>
        <v>-80.459999999999994</v>
      </c>
      <c r="EF93" s="31">
        <f t="shared" ca="1" si="253"/>
        <v>-255.11</v>
      </c>
      <c r="EG93" s="32">
        <f t="shared" ca="1" si="254"/>
        <v>-232.86</v>
      </c>
      <c r="EH93" s="32">
        <f t="shared" ca="1" si="255"/>
        <v>-155.44999999999996</v>
      </c>
      <c r="EI93" s="32">
        <f t="shared" ca="1" si="256"/>
        <v>-574.52</v>
      </c>
      <c r="EJ93" s="32">
        <f t="shared" ca="1" si="257"/>
        <v>-991.04000000000019</v>
      </c>
      <c r="EK93" s="32">
        <f t="shared" ca="1" si="258"/>
        <v>-144.21</v>
      </c>
      <c r="EL93" s="32">
        <f t="shared" ca="1" si="259"/>
        <v>0</v>
      </c>
      <c r="EM93" s="32">
        <f t="shared" ca="1" si="260"/>
        <v>-43.290000000000006</v>
      </c>
      <c r="EN93" s="32">
        <f t="shared" ca="1" si="261"/>
        <v>-379.61</v>
      </c>
      <c r="EO93" s="32">
        <f t="shared" ca="1" si="262"/>
        <v>-244.91000000000003</v>
      </c>
      <c r="EP93" s="32">
        <f t="shared" ca="1" si="263"/>
        <v>-3621.01</v>
      </c>
      <c r="EQ93" s="32">
        <f t="shared" ca="1" si="264"/>
        <v>-272.33999999999997</v>
      </c>
      <c r="ER93" s="32">
        <f t="shared" ca="1" si="265"/>
        <v>-870.4</v>
      </c>
    </row>
    <row r="94" spans="1:148">
      <c r="A94" t="s">
        <v>427</v>
      </c>
      <c r="B94" s="1" t="s">
        <v>108</v>
      </c>
      <c r="C94" t="str">
        <f t="shared" ca="1" si="302"/>
        <v>BCHIMP</v>
      </c>
      <c r="D94" t="str">
        <f t="shared" ca="1" si="303"/>
        <v>Alberta-BC Intertie - Import</v>
      </c>
      <c r="E94" s="51">
        <v>21368</v>
      </c>
      <c r="F94" s="51">
        <v>12718</v>
      </c>
      <c r="G94" s="51">
        <v>5135</v>
      </c>
      <c r="H94" s="51">
        <v>77181</v>
      </c>
      <c r="I94" s="51">
        <v>86200</v>
      </c>
      <c r="J94" s="51">
        <v>154718</v>
      </c>
      <c r="K94" s="51">
        <v>83085</v>
      </c>
      <c r="L94" s="51">
        <v>25127</v>
      </c>
      <c r="M94" s="51">
        <v>10141</v>
      </c>
      <c r="N94" s="51">
        <v>88491</v>
      </c>
      <c r="O94" s="51">
        <v>58423</v>
      </c>
      <c r="P94" s="51">
        <v>16338</v>
      </c>
      <c r="Q94" s="32">
        <v>2478970.98</v>
      </c>
      <c r="R94" s="32">
        <v>912156.14</v>
      </c>
      <c r="S94" s="32">
        <v>328979.61</v>
      </c>
      <c r="T94" s="32">
        <v>4412171.88</v>
      </c>
      <c r="U94" s="32">
        <v>6516882.1399999997</v>
      </c>
      <c r="V94" s="32">
        <v>10937904.4</v>
      </c>
      <c r="W94" s="32">
        <v>23574065.309999999</v>
      </c>
      <c r="X94" s="32">
        <v>5339986.99</v>
      </c>
      <c r="Y94" s="32">
        <v>1304604.27</v>
      </c>
      <c r="Z94" s="32">
        <v>27403781.739999998</v>
      </c>
      <c r="AA94" s="32">
        <v>11338041.07</v>
      </c>
      <c r="AB94" s="32">
        <v>2664930.62</v>
      </c>
      <c r="AC94" s="2">
        <v>0.89</v>
      </c>
      <c r="AD94" s="2">
        <v>0.89</v>
      </c>
      <c r="AE94" s="2">
        <v>0.89</v>
      </c>
      <c r="AF94" s="2">
        <v>0.89</v>
      </c>
      <c r="AG94" s="2">
        <v>0.89</v>
      </c>
      <c r="AH94" s="2">
        <v>0.89</v>
      </c>
      <c r="AI94" s="2">
        <v>0.89</v>
      </c>
      <c r="AJ94" s="2">
        <v>0.89</v>
      </c>
      <c r="AK94" s="2">
        <v>0.89</v>
      </c>
      <c r="AL94" s="2">
        <v>0.89</v>
      </c>
      <c r="AM94" s="2">
        <v>0.89</v>
      </c>
      <c r="AN94" s="2">
        <v>0.89</v>
      </c>
      <c r="AO94" s="33">
        <v>22062.84</v>
      </c>
      <c r="AP94" s="33">
        <v>8118.19</v>
      </c>
      <c r="AQ94" s="33">
        <v>2927.92</v>
      </c>
      <c r="AR94" s="33">
        <v>39268.33</v>
      </c>
      <c r="AS94" s="33">
        <v>58000.25</v>
      </c>
      <c r="AT94" s="33">
        <v>97347.35</v>
      </c>
      <c r="AU94" s="33">
        <v>209809.18</v>
      </c>
      <c r="AV94" s="33">
        <v>47525.88</v>
      </c>
      <c r="AW94" s="33">
        <v>11610.98</v>
      </c>
      <c r="AX94" s="33">
        <v>243893.66</v>
      </c>
      <c r="AY94" s="33">
        <v>100908.57</v>
      </c>
      <c r="AZ94" s="33">
        <v>23717.88</v>
      </c>
      <c r="BA94" s="31">
        <f t="shared" si="266"/>
        <v>0</v>
      </c>
      <c r="BB94" s="31">
        <f t="shared" si="267"/>
        <v>0</v>
      </c>
      <c r="BC94" s="31">
        <f t="shared" si="268"/>
        <v>0</v>
      </c>
      <c r="BD94" s="31">
        <f t="shared" si="269"/>
        <v>-3088.52</v>
      </c>
      <c r="BE94" s="31">
        <f t="shared" si="270"/>
        <v>-4561.82</v>
      </c>
      <c r="BF94" s="31">
        <f t="shared" si="271"/>
        <v>-7656.53</v>
      </c>
      <c r="BG94" s="31">
        <f t="shared" si="272"/>
        <v>-183877.71</v>
      </c>
      <c r="BH94" s="31">
        <f t="shared" si="273"/>
        <v>-41651.9</v>
      </c>
      <c r="BI94" s="31">
        <f t="shared" si="274"/>
        <v>-10175.91</v>
      </c>
      <c r="BJ94" s="31">
        <f t="shared" si="275"/>
        <v>-169903.45</v>
      </c>
      <c r="BK94" s="31">
        <f t="shared" si="276"/>
        <v>-70295.850000000006</v>
      </c>
      <c r="BL94" s="31">
        <f t="shared" si="277"/>
        <v>-16522.57</v>
      </c>
      <c r="BM94" s="6">
        <f t="shared" ca="1" si="304"/>
        <v>-2.4500000000000001E-2</v>
      </c>
      <c r="BN94" s="6">
        <f t="shared" ca="1" si="304"/>
        <v>-2.4500000000000001E-2</v>
      </c>
      <c r="BO94" s="6">
        <f t="shared" ca="1" si="304"/>
        <v>-2.4500000000000001E-2</v>
      </c>
      <c r="BP94" s="6">
        <f t="shared" ca="1" si="304"/>
        <v>-2.4500000000000001E-2</v>
      </c>
      <c r="BQ94" s="6">
        <f t="shared" ca="1" si="304"/>
        <v>-2.4500000000000001E-2</v>
      </c>
      <c r="BR94" s="6">
        <f t="shared" ca="1" si="304"/>
        <v>-2.4500000000000001E-2</v>
      </c>
      <c r="BS94" s="6">
        <f t="shared" ca="1" si="304"/>
        <v>-2.4500000000000001E-2</v>
      </c>
      <c r="BT94" s="6">
        <f t="shared" ca="1" si="304"/>
        <v>-2.4500000000000001E-2</v>
      </c>
      <c r="BU94" s="6">
        <f t="shared" ca="1" si="304"/>
        <v>-2.4500000000000001E-2</v>
      </c>
      <c r="BV94" s="6">
        <f t="shared" ca="1" si="304"/>
        <v>-2.4500000000000001E-2</v>
      </c>
      <c r="BW94" s="6">
        <f t="shared" ca="1" si="304"/>
        <v>-2.4500000000000001E-2</v>
      </c>
      <c r="BX94" s="6">
        <f t="shared" ca="1" si="304"/>
        <v>-2.4500000000000001E-2</v>
      </c>
      <c r="BY94" s="31">
        <f t="shared" ca="1" si="218"/>
        <v>-60734.79</v>
      </c>
      <c r="BZ94" s="31">
        <f t="shared" ca="1" si="219"/>
        <v>-22347.83</v>
      </c>
      <c r="CA94" s="31">
        <f t="shared" ca="1" si="220"/>
        <v>-8060</v>
      </c>
      <c r="CB94" s="31">
        <f t="shared" ca="1" si="221"/>
        <v>-108098.21</v>
      </c>
      <c r="CC94" s="31">
        <f t="shared" ca="1" si="222"/>
        <v>-159663.60999999999</v>
      </c>
      <c r="CD94" s="31">
        <f t="shared" ca="1" si="223"/>
        <v>-267978.65999999997</v>
      </c>
      <c r="CE94" s="31">
        <f t="shared" ca="1" si="224"/>
        <v>-577564.6</v>
      </c>
      <c r="CF94" s="31">
        <f t="shared" ca="1" si="225"/>
        <v>-130829.68</v>
      </c>
      <c r="CG94" s="31">
        <f t="shared" ca="1" si="226"/>
        <v>-31962.799999999999</v>
      </c>
      <c r="CH94" s="31">
        <f t="shared" ca="1" si="227"/>
        <v>-671392.65</v>
      </c>
      <c r="CI94" s="31">
        <f t="shared" ca="1" si="228"/>
        <v>-277782.01</v>
      </c>
      <c r="CJ94" s="31">
        <f t="shared" ca="1" si="229"/>
        <v>-65290.8</v>
      </c>
      <c r="CK94" s="32">
        <f t="shared" ca="1" si="278"/>
        <v>7436.91</v>
      </c>
      <c r="CL94" s="32">
        <f t="shared" ca="1" si="279"/>
        <v>2736.47</v>
      </c>
      <c r="CM94" s="32">
        <f t="shared" ca="1" si="280"/>
        <v>986.94</v>
      </c>
      <c r="CN94" s="32">
        <f t="shared" ca="1" si="281"/>
        <v>13236.52</v>
      </c>
      <c r="CO94" s="32">
        <f t="shared" ca="1" si="282"/>
        <v>19550.650000000001</v>
      </c>
      <c r="CP94" s="32">
        <f t="shared" ca="1" si="283"/>
        <v>32813.71</v>
      </c>
      <c r="CQ94" s="32">
        <f t="shared" ca="1" si="284"/>
        <v>70722.2</v>
      </c>
      <c r="CR94" s="32">
        <f t="shared" ca="1" si="285"/>
        <v>16019.96</v>
      </c>
      <c r="CS94" s="32">
        <f t="shared" ca="1" si="286"/>
        <v>3913.81</v>
      </c>
      <c r="CT94" s="32">
        <f t="shared" ca="1" si="287"/>
        <v>82211.350000000006</v>
      </c>
      <c r="CU94" s="32">
        <f t="shared" ca="1" si="288"/>
        <v>34014.120000000003</v>
      </c>
      <c r="CV94" s="32">
        <f t="shared" ca="1" si="289"/>
        <v>7994.79</v>
      </c>
      <c r="CW94" s="31">
        <f t="shared" ca="1" si="290"/>
        <v>-75360.72</v>
      </c>
      <c r="CX94" s="31">
        <f t="shared" ca="1" si="291"/>
        <v>-27729.55</v>
      </c>
      <c r="CY94" s="31">
        <f t="shared" ca="1" si="292"/>
        <v>-10000.98</v>
      </c>
      <c r="CZ94" s="31">
        <f t="shared" ca="1" si="293"/>
        <v>-131041.50000000001</v>
      </c>
      <c r="DA94" s="31">
        <f t="shared" ca="1" si="294"/>
        <v>-193551.38999999998</v>
      </c>
      <c r="DB94" s="31">
        <f t="shared" ca="1" si="295"/>
        <v>-324855.76999999996</v>
      </c>
      <c r="DC94" s="31">
        <f t="shared" ca="1" si="296"/>
        <v>-532773.87</v>
      </c>
      <c r="DD94" s="31">
        <f t="shared" ca="1" si="297"/>
        <v>-120683.70000000001</v>
      </c>
      <c r="DE94" s="31">
        <f t="shared" ca="1" si="298"/>
        <v>-29484.06</v>
      </c>
      <c r="DF94" s="31">
        <f t="shared" ca="1" si="299"/>
        <v>-663171.51</v>
      </c>
      <c r="DG94" s="31">
        <f t="shared" ca="1" si="300"/>
        <v>-274380.61</v>
      </c>
      <c r="DH94" s="31">
        <f t="shared" ca="1" si="301"/>
        <v>-64491.32</v>
      </c>
      <c r="DI94" s="32">
        <f t="shared" ca="1" si="230"/>
        <v>-3768.04</v>
      </c>
      <c r="DJ94" s="32">
        <f t="shared" ca="1" si="231"/>
        <v>-1386.48</v>
      </c>
      <c r="DK94" s="32">
        <f t="shared" ca="1" si="232"/>
        <v>-500.05</v>
      </c>
      <c r="DL94" s="32">
        <f t="shared" ca="1" si="233"/>
        <v>-6552.08</v>
      </c>
      <c r="DM94" s="32">
        <f t="shared" ca="1" si="234"/>
        <v>-9677.57</v>
      </c>
      <c r="DN94" s="32">
        <f t="shared" ca="1" si="235"/>
        <v>-16242.79</v>
      </c>
      <c r="DO94" s="32">
        <f t="shared" ca="1" si="236"/>
        <v>-26638.69</v>
      </c>
      <c r="DP94" s="32">
        <f t="shared" ca="1" si="237"/>
        <v>-6034.19</v>
      </c>
      <c r="DQ94" s="32">
        <f t="shared" ca="1" si="238"/>
        <v>-1474.2</v>
      </c>
      <c r="DR94" s="32">
        <f t="shared" ca="1" si="239"/>
        <v>-33158.58</v>
      </c>
      <c r="DS94" s="32">
        <f t="shared" ca="1" si="240"/>
        <v>-13719.03</v>
      </c>
      <c r="DT94" s="32">
        <f t="shared" ca="1" si="241"/>
        <v>-3224.57</v>
      </c>
      <c r="DU94" s="31">
        <f t="shared" ca="1" si="242"/>
        <v>-36807.53</v>
      </c>
      <c r="DV94" s="31">
        <f t="shared" ca="1" si="243"/>
        <v>-13419.97</v>
      </c>
      <c r="DW94" s="31">
        <f t="shared" ca="1" si="244"/>
        <v>-4799.79</v>
      </c>
      <c r="DX94" s="31">
        <f t="shared" ca="1" si="245"/>
        <v>-62278.85</v>
      </c>
      <c r="DY94" s="31">
        <f t="shared" ca="1" si="246"/>
        <v>-91072.6</v>
      </c>
      <c r="DZ94" s="31">
        <f t="shared" ca="1" si="247"/>
        <v>-151200.4</v>
      </c>
      <c r="EA94" s="31">
        <f t="shared" ca="1" si="248"/>
        <v>-245346.13</v>
      </c>
      <c r="EB94" s="31">
        <f t="shared" ca="1" si="249"/>
        <v>-54960.7</v>
      </c>
      <c r="EC94" s="31">
        <f t="shared" ca="1" si="250"/>
        <v>-13277.12</v>
      </c>
      <c r="ED94" s="31">
        <f t="shared" ca="1" si="251"/>
        <v>-295365.83</v>
      </c>
      <c r="EE94" s="31">
        <f t="shared" ca="1" si="252"/>
        <v>-120806.46</v>
      </c>
      <c r="EF94" s="31">
        <f t="shared" ca="1" si="253"/>
        <v>-28076.71</v>
      </c>
      <c r="EG94" s="32">
        <f t="shared" ca="1" si="254"/>
        <v>-115936.29</v>
      </c>
      <c r="EH94" s="32">
        <f t="shared" ca="1" si="255"/>
        <v>-42536</v>
      </c>
      <c r="EI94" s="32">
        <f t="shared" ca="1" si="256"/>
        <v>-15300.82</v>
      </c>
      <c r="EJ94" s="32">
        <f t="shared" ca="1" si="257"/>
        <v>-199872.43000000002</v>
      </c>
      <c r="EK94" s="32">
        <f t="shared" ca="1" si="258"/>
        <v>-294301.56</v>
      </c>
      <c r="EL94" s="32">
        <f t="shared" ca="1" si="259"/>
        <v>-492298.95999999996</v>
      </c>
      <c r="EM94" s="32">
        <f t="shared" ca="1" si="260"/>
        <v>-804758.69</v>
      </c>
      <c r="EN94" s="32">
        <f t="shared" ca="1" si="261"/>
        <v>-181678.59000000003</v>
      </c>
      <c r="EO94" s="32">
        <f t="shared" ca="1" si="262"/>
        <v>-44235.380000000005</v>
      </c>
      <c r="EP94" s="32">
        <f t="shared" ca="1" si="263"/>
        <v>-991695.91999999993</v>
      </c>
      <c r="EQ94" s="32">
        <f t="shared" ca="1" si="264"/>
        <v>-408906.10000000003</v>
      </c>
      <c r="ER94" s="32">
        <f t="shared" ca="1" si="265"/>
        <v>-95792.6</v>
      </c>
    </row>
    <row r="95" spans="1:148">
      <c r="A95" t="s">
        <v>427</v>
      </c>
      <c r="B95" s="1" t="s">
        <v>377</v>
      </c>
      <c r="C95" t="str">
        <f t="shared" ca="1" si="302"/>
        <v>SPCIMP</v>
      </c>
      <c r="D95" t="str">
        <f t="shared" ca="1" si="303"/>
        <v>Alberta-Saskatchewan Intertie - Import</v>
      </c>
      <c r="E95" s="51">
        <v>374</v>
      </c>
      <c r="G95" s="51">
        <v>399</v>
      </c>
      <c r="H95" s="51">
        <v>536</v>
      </c>
      <c r="I95" s="51">
        <v>526</v>
      </c>
      <c r="J95" s="51">
        <v>92</v>
      </c>
      <c r="K95" s="51">
        <v>1185</v>
      </c>
      <c r="L95" s="51">
        <v>1274</v>
      </c>
      <c r="M95" s="51">
        <v>1592</v>
      </c>
      <c r="N95" s="51">
        <v>648</v>
      </c>
      <c r="O95" s="51">
        <v>122</v>
      </c>
      <c r="P95" s="51">
        <v>1395</v>
      </c>
      <c r="Q95" s="32">
        <v>18033.63</v>
      </c>
      <c r="R95" s="32"/>
      <c r="S95" s="32">
        <v>15453.15</v>
      </c>
      <c r="T95" s="32">
        <v>9946.09</v>
      </c>
      <c r="U95" s="32">
        <v>41242.949999999997</v>
      </c>
      <c r="V95" s="32">
        <v>1976.71</v>
      </c>
      <c r="W95" s="32">
        <v>584605.09</v>
      </c>
      <c r="X95" s="32">
        <v>51995.33</v>
      </c>
      <c r="Y95" s="32">
        <v>71162.880000000005</v>
      </c>
      <c r="Z95" s="32">
        <v>84836</v>
      </c>
      <c r="AA95" s="32">
        <v>20163.32</v>
      </c>
      <c r="AB95" s="32">
        <v>107116.47</v>
      </c>
      <c r="AC95" s="2">
        <v>0.17</v>
      </c>
      <c r="AE95" s="2">
        <v>0.17</v>
      </c>
      <c r="AF95" s="2">
        <v>0.17</v>
      </c>
      <c r="AG95" s="2">
        <v>0.17</v>
      </c>
      <c r="AH95" s="2">
        <v>0.17</v>
      </c>
      <c r="AI95" s="2">
        <v>0.17</v>
      </c>
      <c r="AJ95" s="2">
        <v>0.17</v>
      </c>
      <c r="AK95" s="2">
        <v>0.17</v>
      </c>
      <c r="AL95" s="2">
        <v>0.17</v>
      </c>
      <c r="AM95" s="2">
        <v>0.17</v>
      </c>
      <c r="AN95" s="2">
        <v>0.17</v>
      </c>
      <c r="AO95" s="33">
        <v>30.66</v>
      </c>
      <c r="AP95" s="33"/>
      <c r="AQ95" s="33">
        <v>26.27</v>
      </c>
      <c r="AR95" s="33">
        <v>16.91</v>
      </c>
      <c r="AS95" s="33">
        <v>70.11</v>
      </c>
      <c r="AT95" s="33">
        <v>3.36</v>
      </c>
      <c r="AU95" s="33">
        <v>993.83</v>
      </c>
      <c r="AV95" s="33">
        <v>88.39</v>
      </c>
      <c r="AW95" s="33">
        <v>120.98</v>
      </c>
      <c r="AX95" s="33">
        <v>144.22</v>
      </c>
      <c r="AY95" s="33">
        <v>34.28</v>
      </c>
      <c r="AZ95" s="33">
        <v>182.1</v>
      </c>
      <c r="BA95" s="31">
        <f t="shared" si="266"/>
        <v>0</v>
      </c>
      <c r="BB95" s="31">
        <f t="shared" si="267"/>
        <v>0</v>
      </c>
      <c r="BC95" s="31">
        <f t="shared" si="268"/>
        <v>0</v>
      </c>
      <c r="BD95" s="31">
        <f t="shared" si="269"/>
        <v>-6.96</v>
      </c>
      <c r="BE95" s="31">
        <f t="shared" si="270"/>
        <v>-28.87</v>
      </c>
      <c r="BF95" s="31">
        <f t="shared" si="271"/>
        <v>-1.38</v>
      </c>
      <c r="BG95" s="31">
        <f t="shared" si="272"/>
        <v>-4559.92</v>
      </c>
      <c r="BH95" s="31">
        <f t="shared" si="273"/>
        <v>-405.56</v>
      </c>
      <c r="BI95" s="31">
        <f t="shared" si="274"/>
        <v>-555.07000000000005</v>
      </c>
      <c r="BJ95" s="31">
        <f t="shared" si="275"/>
        <v>-525.98</v>
      </c>
      <c r="BK95" s="31">
        <f t="shared" si="276"/>
        <v>-125.01</v>
      </c>
      <c r="BL95" s="31">
        <f t="shared" si="277"/>
        <v>-664.12</v>
      </c>
      <c r="BM95" s="6">
        <f t="shared" ca="1" si="304"/>
        <v>-1.0500000000000001E-2</v>
      </c>
      <c r="BN95" s="6">
        <f t="shared" ca="1" si="304"/>
        <v>-1.0500000000000001E-2</v>
      </c>
      <c r="BO95" s="6">
        <f t="shared" ca="1" si="304"/>
        <v>-1.0500000000000001E-2</v>
      </c>
      <c r="BP95" s="6">
        <f t="shared" ca="1" si="304"/>
        <v>-1.0500000000000001E-2</v>
      </c>
      <c r="BQ95" s="6">
        <f t="shared" ca="1" si="304"/>
        <v>-1.0500000000000001E-2</v>
      </c>
      <c r="BR95" s="6">
        <f t="shared" ca="1" si="304"/>
        <v>-1.0500000000000001E-2</v>
      </c>
      <c r="BS95" s="6">
        <f t="shared" ca="1" si="304"/>
        <v>-1.0500000000000001E-2</v>
      </c>
      <c r="BT95" s="6">
        <f t="shared" ca="1" si="304"/>
        <v>-1.0500000000000001E-2</v>
      </c>
      <c r="BU95" s="6">
        <f t="shared" ca="1" si="304"/>
        <v>-1.0500000000000001E-2</v>
      </c>
      <c r="BV95" s="6">
        <f t="shared" ca="1" si="304"/>
        <v>-1.0500000000000001E-2</v>
      </c>
      <c r="BW95" s="6">
        <f t="shared" ca="1" si="304"/>
        <v>-1.0500000000000001E-2</v>
      </c>
      <c r="BX95" s="6">
        <f t="shared" ca="1" si="304"/>
        <v>-1.0500000000000001E-2</v>
      </c>
      <c r="BY95" s="31">
        <f t="shared" ca="1" si="218"/>
        <v>-189.35</v>
      </c>
      <c r="BZ95" s="31">
        <f t="shared" ca="1" si="219"/>
        <v>0</v>
      </c>
      <c r="CA95" s="31">
        <f t="shared" ca="1" si="220"/>
        <v>-162.26</v>
      </c>
      <c r="CB95" s="31">
        <f t="shared" ca="1" si="221"/>
        <v>-104.43</v>
      </c>
      <c r="CC95" s="31">
        <f t="shared" ca="1" si="222"/>
        <v>-433.05</v>
      </c>
      <c r="CD95" s="31">
        <f t="shared" ca="1" si="223"/>
        <v>-20.76</v>
      </c>
      <c r="CE95" s="31">
        <f t="shared" ca="1" si="224"/>
        <v>-6138.35</v>
      </c>
      <c r="CF95" s="31">
        <f t="shared" ca="1" si="225"/>
        <v>-545.95000000000005</v>
      </c>
      <c r="CG95" s="31">
        <f t="shared" ca="1" si="226"/>
        <v>-747.21</v>
      </c>
      <c r="CH95" s="31">
        <f t="shared" ca="1" si="227"/>
        <v>-890.78</v>
      </c>
      <c r="CI95" s="31">
        <f t="shared" ca="1" si="228"/>
        <v>-211.71</v>
      </c>
      <c r="CJ95" s="31">
        <f t="shared" ca="1" si="229"/>
        <v>-1124.72</v>
      </c>
      <c r="CK95" s="32">
        <f t="shared" ca="1" si="278"/>
        <v>54.1</v>
      </c>
      <c r="CL95" s="32">
        <f t="shared" ca="1" si="279"/>
        <v>0</v>
      </c>
      <c r="CM95" s="32">
        <f t="shared" ca="1" si="280"/>
        <v>46.36</v>
      </c>
      <c r="CN95" s="32">
        <f t="shared" ca="1" si="281"/>
        <v>29.84</v>
      </c>
      <c r="CO95" s="32">
        <f t="shared" ca="1" si="282"/>
        <v>123.73</v>
      </c>
      <c r="CP95" s="32">
        <f t="shared" ca="1" si="283"/>
        <v>5.93</v>
      </c>
      <c r="CQ95" s="32">
        <f t="shared" ca="1" si="284"/>
        <v>1753.82</v>
      </c>
      <c r="CR95" s="32">
        <f t="shared" ca="1" si="285"/>
        <v>155.99</v>
      </c>
      <c r="CS95" s="32">
        <f t="shared" ca="1" si="286"/>
        <v>213.49</v>
      </c>
      <c r="CT95" s="32">
        <f t="shared" ca="1" si="287"/>
        <v>254.51</v>
      </c>
      <c r="CU95" s="32">
        <f t="shared" ca="1" si="288"/>
        <v>60.49</v>
      </c>
      <c r="CV95" s="32">
        <f t="shared" ca="1" si="289"/>
        <v>321.35000000000002</v>
      </c>
      <c r="CW95" s="31">
        <f t="shared" ca="1" si="290"/>
        <v>-165.91</v>
      </c>
      <c r="CX95" s="31">
        <f t="shared" ca="1" si="291"/>
        <v>0</v>
      </c>
      <c r="CY95" s="31">
        <f t="shared" ca="1" si="292"/>
        <v>-142.16999999999999</v>
      </c>
      <c r="CZ95" s="31">
        <f t="shared" ca="1" si="293"/>
        <v>-84.54</v>
      </c>
      <c r="DA95" s="31">
        <f t="shared" ca="1" si="294"/>
        <v>-350.56</v>
      </c>
      <c r="DB95" s="31">
        <f t="shared" ca="1" si="295"/>
        <v>-16.810000000000002</v>
      </c>
      <c r="DC95" s="31">
        <f t="shared" ca="1" si="296"/>
        <v>-818.44000000000051</v>
      </c>
      <c r="DD95" s="31">
        <f t="shared" ca="1" si="297"/>
        <v>-72.79000000000002</v>
      </c>
      <c r="DE95" s="31">
        <f t="shared" ca="1" si="298"/>
        <v>-99.63</v>
      </c>
      <c r="DF95" s="31">
        <f t="shared" ca="1" si="299"/>
        <v>-254.51</v>
      </c>
      <c r="DG95" s="31">
        <f t="shared" ca="1" si="300"/>
        <v>-60.489999999999995</v>
      </c>
      <c r="DH95" s="31">
        <f t="shared" ca="1" si="301"/>
        <v>-321.35000000000002</v>
      </c>
      <c r="DI95" s="32">
        <f t="shared" ca="1" si="230"/>
        <v>-8.3000000000000007</v>
      </c>
      <c r="DJ95" s="32">
        <f t="shared" ca="1" si="231"/>
        <v>0</v>
      </c>
      <c r="DK95" s="32">
        <f t="shared" ca="1" si="232"/>
        <v>-7.11</v>
      </c>
      <c r="DL95" s="32">
        <f t="shared" ca="1" si="233"/>
        <v>-4.2300000000000004</v>
      </c>
      <c r="DM95" s="32">
        <f t="shared" ca="1" si="234"/>
        <v>-17.53</v>
      </c>
      <c r="DN95" s="32">
        <f t="shared" ca="1" si="235"/>
        <v>-0.84</v>
      </c>
      <c r="DO95" s="32">
        <f t="shared" ca="1" si="236"/>
        <v>-40.92</v>
      </c>
      <c r="DP95" s="32">
        <f t="shared" ca="1" si="237"/>
        <v>-3.64</v>
      </c>
      <c r="DQ95" s="32">
        <f t="shared" ca="1" si="238"/>
        <v>-4.9800000000000004</v>
      </c>
      <c r="DR95" s="32">
        <f t="shared" ca="1" si="239"/>
        <v>-12.73</v>
      </c>
      <c r="DS95" s="32">
        <f t="shared" ca="1" si="240"/>
        <v>-3.02</v>
      </c>
      <c r="DT95" s="32">
        <f t="shared" ca="1" si="241"/>
        <v>-16.07</v>
      </c>
      <c r="DU95" s="31">
        <f t="shared" ca="1" si="242"/>
        <v>-81.03</v>
      </c>
      <c r="DV95" s="31">
        <f t="shared" ca="1" si="243"/>
        <v>0</v>
      </c>
      <c r="DW95" s="31">
        <f t="shared" ca="1" si="244"/>
        <v>-68.23</v>
      </c>
      <c r="DX95" s="31">
        <f t="shared" ca="1" si="245"/>
        <v>-40.18</v>
      </c>
      <c r="DY95" s="31">
        <f t="shared" ca="1" si="246"/>
        <v>-164.95</v>
      </c>
      <c r="DZ95" s="31">
        <f t="shared" ca="1" si="247"/>
        <v>-7.82</v>
      </c>
      <c r="EA95" s="31">
        <f t="shared" ca="1" si="248"/>
        <v>-376.9</v>
      </c>
      <c r="EB95" s="31">
        <f t="shared" ca="1" si="249"/>
        <v>-33.15</v>
      </c>
      <c r="EC95" s="31">
        <f t="shared" ca="1" si="250"/>
        <v>-44.86</v>
      </c>
      <c r="ED95" s="31">
        <f t="shared" ca="1" si="251"/>
        <v>-113.35</v>
      </c>
      <c r="EE95" s="31">
        <f t="shared" ca="1" si="252"/>
        <v>-26.63</v>
      </c>
      <c r="EF95" s="31">
        <f t="shared" ca="1" si="253"/>
        <v>-139.9</v>
      </c>
      <c r="EG95" s="32">
        <f t="shared" ca="1" si="254"/>
        <v>-255.24</v>
      </c>
      <c r="EH95" s="32">
        <f t="shared" ca="1" si="255"/>
        <v>0</v>
      </c>
      <c r="EI95" s="32">
        <f t="shared" ca="1" si="256"/>
        <v>-217.51</v>
      </c>
      <c r="EJ95" s="32">
        <f t="shared" ca="1" si="257"/>
        <v>-128.95000000000002</v>
      </c>
      <c r="EK95" s="32">
        <f t="shared" ca="1" si="258"/>
        <v>-533.04</v>
      </c>
      <c r="EL95" s="32">
        <f t="shared" ca="1" si="259"/>
        <v>-25.470000000000002</v>
      </c>
      <c r="EM95" s="32">
        <f t="shared" ca="1" si="260"/>
        <v>-1236.2600000000004</v>
      </c>
      <c r="EN95" s="32">
        <f t="shared" ca="1" si="261"/>
        <v>-109.58000000000001</v>
      </c>
      <c r="EO95" s="32">
        <f t="shared" ca="1" si="262"/>
        <v>-149.47</v>
      </c>
      <c r="EP95" s="32">
        <f t="shared" ca="1" si="263"/>
        <v>-380.59000000000003</v>
      </c>
      <c r="EQ95" s="32">
        <f t="shared" ca="1" si="264"/>
        <v>-90.14</v>
      </c>
      <c r="ER95" s="32">
        <f t="shared" ca="1" si="265"/>
        <v>-477.32000000000005</v>
      </c>
    </row>
    <row r="96" spans="1:148">
      <c r="A96" t="s">
        <v>435</v>
      </c>
      <c r="B96" s="1" t="s">
        <v>256</v>
      </c>
      <c r="C96" t="str">
        <f t="shared" ca="1" si="302"/>
        <v>RB1</v>
      </c>
      <c r="D96" t="str">
        <f t="shared" ca="1" si="303"/>
        <v>Rainbow #1</v>
      </c>
      <c r="E96" s="51">
        <v>0</v>
      </c>
      <c r="F96" s="51">
        <v>0</v>
      </c>
      <c r="G96" s="51">
        <v>0</v>
      </c>
      <c r="H96" s="51">
        <v>0</v>
      </c>
      <c r="I96" s="51">
        <v>0</v>
      </c>
      <c r="J96" s="51">
        <v>0</v>
      </c>
      <c r="K96" s="51">
        <v>0</v>
      </c>
      <c r="L96" s="51">
        <v>0</v>
      </c>
      <c r="M96" s="51">
        <v>2641.2824999999998</v>
      </c>
      <c r="N96" s="51">
        <v>68.996399999999994</v>
      </c>
      <c r="O96" s="51">
        <v>0</v>
      </c>
      <c r="P96" s="51">
        <v>6.3708</v>
      </c>
      <c r="Q96" s="32">
        <v>0</v>
      </c>
      <c r="R96" s="32">
        <v>0</v>
      </c>
      <c r="S96" s="32">
        <v>0</v>
      </c>
      <c r="T96" s="32">
        <v>0</v>
      </c>
      <c r="U96" s="32">
        <v>0</v>
      </c>
      <c r="V96" s="32">
        <v>0</v>
      </c>
      <c r="W96" s="32">
        <v>0</v>
      </c>
      <c r="X96" s="32">
        <v>0</v>
      </c>
      <c r="Y96" s="32">
        <v>255166.32</v>
      </c>
      <c r="Z96" s="32">
        <v>46507.64</v>
      </c>
      <c r="AA96" s="32">
        <v>0</v>
      </c>
      <c r="AB96" s="32">
        <v>343.21</v>
      </c>
      <c r="AC96" s="2">
        <v>-3.53</v>
      </c>
      <c r="AD96" s="2">
        <v>-3.53</v>
      </c>
      <c r="AE96" s="2">
        <v>-3.53</v>
      </c>
      <c r="AF96" s="2">
        <v>-3.53</v>
      </c>
      <c r="AG96" s="2">
        <v>-3.53</v>
      </c>
      <c r="AH96" s="2">
        <v>-3.53</v>
      </c>
      <c r="AI96" s="2">
        <v>-3.53</v>
      </c>
      <c r="AJ96" s="2">
        <v>-3.53</v>
      </c>
      <c r="AK96" s="2">
        <v>-3.53</v>
      </c>
      <c r="AL96" s="2">
        <v>-3.53</v>
      </c>
      <c r="AM96" s="2">
        <v>-3.53</v>
      </c>
      <c r="AN96" s="2">
        <v>-3.53</v>
      </c>
      <c r="AO96" s="33">
        <v>0</v>
      </c>
      <c r="AP96" s="33">
        <v>0</v>
      </c>
      <c r="AQ96" s="33">
        <v>0</v>
      </c>
      <c r="AR96" s="33">
        <v>0</v>
      </c>
      <c r="AS96" s="33">
        <v>0</v>
      </c>
      <c r="AT96" s="33">
        <v>0</v>
      </c>
      <c r="AU96" s="33">
        <v>0</v>
      </c>
      <c r="AV96" s="33">
        <v>0</v>
      </c>
      <c r="AW96" s="33">
        <v>-9007.3700000000008</v>
      </c>
      <c r="AX96" s="33">
        <v>-1641.72</v>
      </c>
      <c r="AY96" s="33">
        <v>0</v>
      </c>
      <c r="AZ96" s="33">
        <v>-12.12</v>
      </c>
      <c r="BA96" s="31">
        <f t="shared" si="266"/>
        <v>0</v>
      </c>
      <c r="BB96" s="31">
        <f t="shared" si="267"/>
        <v>0</v>
      </c>
      <c r="BC96" s="31">
        <f t="shared" si="268"/>
        <v>0</v>
      </c>
      <c r="BD96" s="31">
        <f t="shared" si="269"/>
        <v>0</v>
      </c>
      <c r="BE96" s="31">
        <f t="shared" si="270"/>
        <v>0</v>
      </c>
      <c r="BF96" s="31">
        <f t="shared" si="271"/>
        <v>0</v>
      </c>
      <c r="BG96" s="31">
        <f t="shared" si="272"/>
        <v>0</v>
      </c>
      <c r="BH96" s="31">
        <f t="shared" si="273"/>
        <v>0</v>
      </c>
      <c r="BI96" s="31">
        <f t="shared" si="274"/>
        <v>-1990.3</v>
      </c>
      <c r="BJ96" s="31">
        <f t="shared" si="275"/>
        <v>-288.35000000000002</v>
      </c>
      <c r="BK96" s="31">
        <f t="shared" si="276"/>
        <v>0</v>
      </c>
      <c r="BL96" s="31">
        <f t="shared" si="277"/>
        <v>-2.13</v>
      </c>
      <c r="BM96" s="6">
        <f t="shared" ca="1" si="304"/>
        <v>-4.9700000000000001E-2</v>
      </c>
      <c r="BN96" s="6">
        <f t="shared" ca="1" si="304"/>
        <v>-4.9700000000000001E-2</v>
      </c>
      <c r="BO96" s="6">
        <f t="shared" ca="1" si="304"/>
        <v>-4.9700000000000001E-2</v>
      </c>
      <c r="BP96" s="6">
        <f t="shared" ca="1" si="304"/>
        <v>-4.9700000000000001E-2</v>
      </c>
      <c r="BQ96" s="6">
        <f t="shared" ca="1" si="304"/>
        <v>-4.9700000000000001E-2</v>
      </c>
      <c r="BR96" s="6">
        <f t="shared" ca="1" si="304"/>
        <v>-4.9700000000000001E-2</v>
      </c>
      <c r="BS96" s="6">
        <f t="shared" ca="1" si="304"/>
        <v>-4.9700000000000001E-2</v>
      </c>
      <c r="BT96" s="6">
        <f t="shared" ca="1" si="304"/>
        <v>-4.9700000000000001E-2</v>
      </c>
      <c r="BU96" s="6">
        <f t="shared" ca="1" si="304"/>
        <v>-4.9700000000000001E-2</v>
      </c>
      <c r="BV96" s="6">
        <f t="shared" ca="1" si="304"/>
        <v>-4.9700000000000001E-2</v>
      </c>
      <c r="BW96" s="6">
        <f t="shared" ca="1" si="304"/>
        <v>-4.9700000000000001E-2</v>
      </c>
      <c r="BX96" s="6">
        <f t="shared" ca="1" si="304"/>
        <v>-4.9700000000000001E-2</v>
      </c>
      <c r="BY96" s="31">
        <f t="shared" ca="1" si="218"/>
        <v>0</v>
      </c>
      <c r="BZ96" s="31">
        <f t="shared" ca="1" si="219"/>
        <v>0</v>
      </c>
      <c r="CA96" s="31">
        <f t="shared" ca="1" si="220"/>
        <v>0</v>
      </c>
      <c r="CB96" s="31">
        <f t="shared" ca="1" si="221"/>
        <v>0</v>
      </c>
      <c r="CC96" s="31">
        <f t="shared" ca="1" si="222"/>
        <v>0</v>
      </c>
      <c r="CD96" s="31">
        <f t="shared" ca="1" si="223"/>
        <v>0</v>
      </c>
      <c r="CE96" s="31">
        <f t="shared" ca="1" si="224"/>
        <v>0</v>
      </c>
      <c r="CF96" s="31">
        <f t="shared" ca="1" si="225"/>
        <v>0</v>
      </c>
      <c r="CG96" s="31">
        <f t="shared" ca="1" si="226"/>
        <v>-12681.77</v>
      </c>
      <c r="CH96" s="31">
        <f t="shared" ca="1" si="227"/>
        <v>-2311.4299999999998</v>
      </c>
      <c r="CI96" s="31">
        <f t="shared" ca="1" si="228"/>
        <v>0</v>
      </c>
      <c r="CJ96" s="31">
        <f t="shared" ca="1" si="229"/>
        <v>-17.059999999999999</v>
      </c>
      <c r="CK96" s="32">
        <f t="shared" ca="1" si="278"/>
        <v>0</v>
      </c>
      <c r="CL96" s="32">
        <f t="shared" ca="1" si="279"/>
        <v>0</v>
      </c>
      <c r="CM96" s="32">
        <f t="shared" ca="1" si="280"/>
        <v>0</v>
      </c>
      <c r="CN96" s="32">
        <f t="shared" ca="1" si="281"/>
        <v>0</v>
      </c>
      <c r="CO96" s="32">
        <f t="shared" ca="1" si="282"/>
        <v>0</v>
      </c>
      <c r="CP96" s="32">
        <f t="shared" ca="1" si="283"/>
        <v>0</v>
      </c>
      <c r="CQ96" s="32">
        <f t="shared" ca="1" si="284"/>
        <v>0</v>
      </c>
      <c r="CR96" s="32">
        <f t="shared" ca="1" si="285"/>
        <v>0</v>
      </c>
      <c r="CS96" s="32">
        <f t="shared" ca="1" si="286"/>
        <v>765.5</v>
      </c>
      <c r="CT96" s="32">
        <f t="shared" ca="1" si="287"/>
        <v>139.52000000000001</v>
      </c>
      <c r="CU96" s="32">
        <f t="shared" ca="1" si="288"/>
        <v>0</v>
      </c>
      <c r="CV96" s="32">
        <f t="shared" ca="1" si="289"/>
        <v>1.03</v>
      </c>
      <c r="CW96" s="31">
        <f t="shared" ca="1" si="290"/>
        <v>0</v>
      </c>
      <c r="CX96" s="31">
        <f t="shared" ca="1" si="291"/>
        <v>0</v>
      </c>
      <c r="CY96" s="31">
        <f t="shared" ca="1" si="292"/>
        <v>0</v>
      </c>
      <c r="CZ96" s="31">
        <f t="shared" ca="1" si="293"/>
        <v>0</v>
      </c>
      <c r="DA96" s="31">
        <f t="shared" ca="1" si="294"/>
        <v>0</v>
      </c>
      <c r="DB96" s="31">
        <f t="shared" ca="1" si="295"/>
        <v>0</v>
      </c>
      <c r="DC96" s="31">
        <f t="shared" ca="1" si="296"/>
        <v>0</v>
      </c>
      <c r="DD96" s="31">
        <f t="shared" ca="1" si="297"/>
        <v>0</v>
      </c>
      <c r="DE96" s="31">
        <f t="shared" ca="1" si="298"/>
        <v>-918.59999999999968</v>
      </c>
      <c r="DF96" s="31">
        <f t="shared" ca="1" si="299"/>
        <v>-241.8399999999998</v>
      </c>
      <c r="DG96" s="31">
        <f t="shared" ca="1" si="300"/>
        <v>0</v>
      </c>
      <c r="DH96" s="31">
        <f t="shared" ca="1" si="301"/>
        <v>-1.7799999999999985</v>
      </c>
      <c r="DI96" s="32">
        <f t="shared" ca="1" si="230"/>
        <v>0</v>
      </c>
      <c r="DJ96" s="32">
        <f t="shared" ca="1" si="231"/>
        <v>0</v>
      </c>
      <c r="DK96" s="32">
        <f t="shared" ca="1" si="232"/>
        <v>0</v>
      </c>
      <c r="DL96" s="32">
        <f t="shared" ca="1" si="233"/>
        <v>0</v>
      </c>
      <c r="DM96" s="32">
        <f t="shared" ca="1" si="234"/>
        <v>0</v>
      </c>
      <c r="DN96" s="32">
        <f t="shared" ca="1" si="235"/>
        <v>0</v>
      </c>
      <c r="DO96" s="32">
        <f t="shared" ca="1" si="236"/>
        <v>0</v>
      </c>
      <c r="DP96" s="32">
        <f t="shared" ca="1" si="237"/>
        <v>0</v>
      </c>
      <c r="DQ96" s="32">
        <f t="shared" ca="1" si="238"/>
        <v>-45.93</v>
      </c>
      <c r="DR96" s="32">
        <f t="shared" ca="1" si="239"/>
        <v>-12.09</v>
      </c>
      <c r="DS96" s="32">
        <f t="shared" ca="1" si="240"/>
        <v>0</v>
      </c>
      <c r="DT96" s="32">
        <f t="shared" ca="1" si="241"/>
        <v>-0.09</v>
      </c>
      <c r="DU96" s="31">
        <f t="shared" ca="1" si="242"/>
        <v>0</v>
      </c>
      <c r="DV96" s="31">
        <f t="shared" ca="1" si="243"/>
        <v>0</v>
      </c>
      <c r="DW96" s="31">
        <f t="shared" ca="1" si="244"/>
        <v>0</v>
      </c>
      <c r="DX96" s="31">
        <f t="shared" ca="1" si="245"/>
        <v>0</v>
      </c>
      <c r="DY96" s="31">
        <f t="shared" ca="1" si="246"/>
        <v>0</v>
      </c>
      <c r="DZ96" s="31">
        <f t="shared" ca="1" si="247"/>
        <v>0</v>
      </c>
      <c r="EA96" s="31">
        <f t="shared" ca="1" si="248"/>
        <v>0</v>
      </c>
      <c r="EB96" s="31">
        <f t="shared" ca="1" si="249"/>
        <v>0</v>
      </c>
      <c r="EC96" s="31">
        <f t="shared" ca="1" si="250"/>
        <v>-413.66</v>
      </c>
      <c r="ED96" s="31">
        <f t="shared" ca="1" si="251"/>
        <v>-107.71</v>
      </c>
      <c r="EE96" s="31">
        <f t="shared" ca="1" si="252"/>
        <v>0</v>
      </c>
      <c r="EF96" s="31">
        <f t="shared" ca="1" si="253"/>
        <v>-0.77</v>
      </c>
      <c r="EG96" s="32">
        <f t="shared" ca="1" si="254"/>
        <v>0</v>
      </c>
      <c r="EH96" s="32">
        <f t="shared" ca="1" si="255"/>
        <v>0</v>
      </c>
      <c r="EI96" s="32">
        <f t="shared" ca="1" si="256"/>
        <v>0</v>
      </c>
      <c r="EJ96" s="32">
        <f t="shared" ca="1" si="257"/>
        <v>0</v>
      </c>
      <c r="EK96" s="32">
        <f t="shared" ca="1" si="258"/>
        <v>0</v>
      </c>
      <c r="EL96" s="32">
        <f t="shared" ca="1" si="259"/>
        <v>0</v>
      </c>
      <c r="EM96" s="32">
        <f t="shared" ca="1" si="260"/>
        <v>0</v>
      </c>
      <c r="EN96" s="32">
        <f t="shared" ca="1" si="261"/>
        <v>0</v>
      </c>
      <c r="EO96" s="32">
        <f t="shared" ca="1" si="262"/>
        <v>-1378.1899999999996</v>
      </c>
      <c r="EP96" s="32">
        <f t="shared" ca="1" si="263"/>
        <v>-361.63999999999982</v>
      </c>
      <c r="EQ96" s="32">
        <f t="shared" ca="1" si="264"/>
        <v>0</v>
      </c>
      <c r="ER96" s="32">
        <f t="shared" ca="1" si="265"/>
        <v>-2.6399999999999988</v>
      </c>
    </row>
    <row r="97" spans="1:148">
      <c r="A97" t="s">
        <v>435</v>
      </c>
      <c r="B97" s="1" t="s">
        <v>258</v>
      </c>
      <c r="C97" t="str">
        <f t="shared" ca="1" si="302"/>
        <v>RB2</v>
      </c>
      <c r="D97" t="str">
        <f t="shared" ca="1" si="303"/>
        <v>Rainbow #2</v>
      </c>
      <c r="E97" s="51">
        <v>0</v>
      </c>
      <c r="F97" s="51">
        <v>2086.6752000000001</v>
      </c>
      <c r="G97" s="51">
        <v>443.46</v>
      </c>
      <c r="H97" s="51">
        <v>664.25400000000002</v>
      </c>
      <c r="I97" s="51">
        <v>11181.700800000001</v>
      </c>
      <c r="J97" s="51">
        <v>84.926400000000001</v>
      </c>
      <c r="K97" s="51">
        <v>1242.2868000000001</v>
      </c>
      <c r="L97" s="51">
        <v>1456.8876</v>
      </c>
      <c r="M97" s="51">
        <v>7034.9057000000003</v>
      </c>
      <c r="N97" s="51">
        <v>1589.1528000000001</v>
      </c>
      <c r="O97" s="51">
        <v>3641.8883999999998</v>
      </c>
      <c r="P97" s="51">
        <v>72.430800000000005</v>
      </c>
      <c r="Q97" s="32">
        <v>0</v>
      </c>
      <c r="R97" s="32">
        <v>131813.88</v>
      </c>
      <c r="S97" s="32">
        <v>28198.15</v>
      </c>
      <c r="T97" s="32">
        <v>34879.629999999997</v>
      </c>
      <c r="U97" s="32">
        <v>688992.37</v>
      </c>
      <c r="V97" s="32">
        <v>26551.51</v>
      </c>
      <c r="W97" s="32">
        <v>740762.59</v>
      </c>
      <c r="X97" s="32">
        <v>204872.3</v>
      </c>
      <c r="Y97" s="32">
        <v>668593.88</v>
      </c>
      <c r="Z97" s="32">
        <v>700313.06</v>
      </c>
      <c r="AA97" s="32">
        <v>497729.06</v>
      </c>
      <c r="AB97" s="32">
        <v>6885.7</v>
      </c>
      <c r="AC97" s="2">
        <v>-3.53</v>
      </c>
      <c r="AD97" s="2">
        <v>-3.56</v>
      </c>
      <c r="AE97" s="2">
        <v>-3.56</v>
      </c>
      <c r="AF97" s="2">
        <v>-3.56</v>
      </c>
      <c r="AG97" s="2">
        <v>-3.56</v>
      </c>
      <c r="AH97" s="2">
        <v>-3.56</v>
      </c>
      <c r="AI97" s="2">
        <v>-3.56</v>
      </c>
      <c r="AJ97" s="2">
        <v>-3.56</v>
      </c>
      <c r="AK97" s="2">
        <v>-3.56</v>
      </c>
      <c r="AL97" s="2">
        <v>-3.56</v>
      </c>
      <c r="AM97" s="2">
        <v>-3.56</v>
      </c>
      <c r="AN97" s="2">
        <v>-3.56</v>
      </c>
      <c r="AO97" s="33">
        <v>0</v>
      </c>
      <c r="AP97" s="33">
        <v>-4692.57</v>
      </c>
      <c r="AQ97" s="33">
        <v>-1003.85</v>
      </c>
      <c r="AR97" s="33">
        <v>-1241.71</v>
      </c>
      <c r="AS97" s="33">
        <v>-24528.13</v>
      </c>
      <c r="AT97" s="33">
        <v>-945.23</v>
      </c>
      <c r="AU97" s="33">
        <v>-26371.15</v>
      </c>
      <c r="AV97" s="33">
        <v>-7293.45</v>
      </c>
      <c r="AW97" s="33">
        <v>-23801.94</v>
      </c>
      <c r="AX97" s="33">
        <v>-24931.14</v>
      </c>
      <c r="AY97" s="33">
        <v>-17719.150000000001</v>
      </c>
      <c r="AZ97" s="33">
        <v>-245.13</v>
      </c>
      <c r="BA97" s="31">
        <f t="shared" si="266"/>
        <v>0</v>
      </c>
      <c r="BB97" s="31">
        <f t="shared" si="267"/>
        <v>0</v>
      </c>
      <c r="BC97" s="31">
        <f t="shared" si="268"/>
        <v>0</v>
      </c>
      <c r="BD97" s="31">
        <f t="shared" si="269"/>
        <v>-24.42</v>
      </c>
      <c r="BE97" s="31">
        <f t="shared" si="270"/>
        <v>-482.29</v>
      </c>
      <c r="BF97" s="31">
        <f t="shared" si="271"/>
        <v>-18.59</v>
      </c>
      <c r="BG97" s="31">
        <f t="shared" si="272"/>
        <v>-5777.95</v>
      </c>
      <c r="BH97" s="31">
        <f t="shared" si="273"/>
        <v>-1598</v>
      </c>
      <c r="BI97" s="31">
        <f t="shared" si="274"/>
        <v>-5215.03</v>
      </c>
      <c r="BJ97" s="31">
        <f t="shared" si="275"/>
        <v>-4341.9399999999996</v>
      </c>
      <c r="BK97" s="31">
        <f t="shared" si="276"/>
        <v>-3085.92</v>
      </c>
      <c r="BL97" s="31">
        <f t="shared" si="277"/>
        <v>-42.69</v>
      </c>
      <c r="BM97" s="6">
        <f t="shared" ca="1" si="304"/>
        <v>-4.9700000000000001E-2</v>
      </c>
      <c r="BN97" s="6">
        <f t="shared" ca="1" si="304"/>
        <v>-4.9700000000000001E-2</v>
      </c>
      <c r="BO97" s="6">
        <f t="shared" ca="1" si="304"/>
        <v>-4.9700000000000001E-2</v>
      </c>
      <c r="BP97" s="6">
        <f t="shared" ca="1" si="304"/>
        <v>-4.9700000000000001E-2</v>
      </c>
      <c r="BQ97" s="6">
        <f t="shared" ca="1" si="304"/>
        <v>-4.9700000000000001E-2</v>
      </c>
      <c r="BR97" s="6">
        <f t="shared" ca="1" si="304"/>
        <v>-4.9700000000000001E-2</v>
      </c>
      <c r="BS97" s="6">
        <f t="shared" ca="1" si="304"/>
        <v>-4.9700000000000001E-2</v>
      </c>
      <c r="BT97" s="6">
        <f t="shared" ca="1" si="304"/>
        <v>-4.9700000000000001E-2</v>
      </c>
      <c r="BU97" s="6">
        <f t="shared" ca="1" si="304"/>
        <v>-4.9700000000000001E-2</v>
      </c>
      <c r="BV97" s="6">
        <f t="shared" ca="1" si="304"/>
        <v>-4.9700000000000001E-2</v>
      </c>
      <c r="BW97" s="6">
        <f t="shared" ca="1" si="304"/>
        <v>-4.9700000000000001E-2</v>
      </c>
      <c r="BX97" s="6">
        <f t="shared" ca="1" si="304"/>
        <v>-4.9700000000000001E-2</v>
      </c>
      <c r="BY97" s="31">
        <f t="shared" ca="1" si="218"/>
        <v>0</v>
      </c>
      <c r="BZ97" s="31">
        <f t="shared" ca="1" si="219"/>
        <v>-6551.15</v>
      </c>
      <c r="CA97" s="31">
        <f t="shared" ca="1" si="220"/>
        <v>-1401.45</v>
      </c>
      <c r="CB97" s="31">
        <f t="shared" ca="1" si="221"/>
        <v>-1733.52</v>
      </c>
      <c r="CC97" s="31">
        <f t="shared" ca="1" si="222"/>
        <v>-34242.92</v>
      </c>
      <c r="CD97" s="31">
        <f t="shared" ca="1" si="223"/>
        <v>-1319.61</v>
      </c>
      <c r="CE97" s="31">
        <f t="shared" ca="1" si="224"/>
        <v>-36815.9</v>
      </c>
      <c r="CF97" s="31">
        <f t="shared" ca="1" si="225"/>
        <v>-10182.15</v>
      </c>
      <c r="CG97" s="31">
        <f t="shared" ca="1" si="226"/>
        <v>-33229.120000000003</v>
      </c>
      <c r="CH97" s="31">
        <f t="shared" ca="1" si="227"/>
        <v>-34805.56</v>
      </c>
      <c r="CI97" s="31">
        <f t="shared" ca="1" si="228"/>
        <v>-24737.13</v>
      </c>
      <c r="CJ97" s="31">
        <f t="shared" ca="1" si="229"/>
        <v>-342.22</v>
      </c>
      <c r="CK97" s="32">
        <f t="shared" ca="1" si="278"/>
        <v>0</v>
      </c>
      <c r="CL97" s="32">
        <f t="shared" ca="1" si="279"/>
        <v>395.44</v>
      </c>
      <c r="CM97" s="32">
        <f t="shared" ca="1" si="280"/>
        <v>84.59</v>
      </c>
      <c r="CN97" s="32">
        <f t="shared" ca="1" si="281"/>
        <v>104.64</v>
      </c>
      <c r="CO97" s="32">
        <f t="shared" ca="1" si="282"/>
        <v>2066.98</v>
      </c>
      <c r="CP97" s="32">
        <f t="shared" ca="1" si="283"/>
        <v>79.650000000000006</v>
      </c>
      <c r="CQ97" s="32">
        <f t="shared" ca="1" si="284"/>
        <v>2222.29</v>
      </c>
      <c r="CR97" s="32">
        <f t="shared" ca="1" si="285"/>
        <v>614.62</v>
      </c>
      <c r="CS97" s="32">
        <f t="shared" ca="1" si="286"/>
        <v>2005.78</v>
      </c>
      <c r="CT97" s="32">
        <f t="shared" ca="1" si="287"/>
        <v>2100.94</v>
      </c>
      <c r="CU97" s="32">
        <f t="shared" ca="1" si="288"/>
        <v>1493.19</v>
      </c>
      <c r="CV97" s="32">
        <f t="shared" ca="1" si="289"/>
        <v>20.66</v>
      </c>
      <c r="CW97" s="31">
        <f t="shared" ca="1" si="290"/>
        <v>0</v>
      </c>
      <c r="CX97" s="31">
        <f t="shared" ca="1" si="291"/>
        <v>-1463.1400000000003</v>
      </c>
      <c r="CY97" s="31">
        <f t="shared" ca="1" si="292"/>
        <v>-313.0100000000001</v>
      </c>
      <c r="CZ97" s="31">
        <f t="shared" ca="1" si="293"/>
        <v>-362.74999999999983</v>
      </c>
      <c r="DA97" s="31">
        <f t="shared" ca="1" si="294"/>
        <v>-7165.5199999999977</v>
      </c>
      <c r="DB97" s="31">
        <f t="shared" ca="1" si="295"/>
        <v>-276.13999999999982</v>
      </c>
      <c r="DC97" s="31">
        <f t="shared" ca="1" si="296"/>
        <v>-2444.5099999999993</v>
      </c>
      <c r="DD97" s="31">
        <f t="shared" ca="1" si="297"/>
        <v>-676.07999999999902</v>
      </c>
      <c r="DE97" s="31">
        <f t="shared" ca="1" si="298"/>
        <v>-2206.3700000000053</v>
      </c>
      <c r="DF97" s="31">
        <f t="shared" ca="1" si="299"/>
        <v>-3431.54</v>
      </c>
      <c r="DG97" s="31">
        <f t="shared" ca="1" si="300"/>
        <v>-2438.8700000000008</v>
      </c>
      <c r="DH97" s="31">
        <f t="shared" ca="1" si="301"/>
        <v>-33.740000000000009</v>
      </c>
      <c r="DI97" s="32">
        <f t="shared" ca="1" si="230"/>
        <v>0</v>
      </c>
      <c r="DJ97" s="32">
        <f t="shared" ca="1" si="231"/>
        <v>-73.16</v>
      </c>
      <c r="DK97" s="32">
        <f t="shared" ca="1" si="232"/>
        <v>-15.65</v>
      </c>
      <c r="DL97" s="32">
        <f t="shared" ca="1" si="233"/>
        <v>-18.14</v>
      </c>
      <c r="DM97" s="32">
        <f t="shared" ca="1" si="234"/>
        <v>-358.28</v>
      </c>
      <c r="DN97" s="32">
        <f t="shared" ca="1" si="235"/>
        <v>-13.81</v>
      </c>
      <c r="DO97" s="32">
        <f t="shared" ca="1" si="236"/>
        <v>-122.23</v>
      </c>
      <c r="DP97" s="32">
        <f t="shared" ca="1" si="237"/>
        <v>-33.799999999999997</v>
      </c>
      <c r="DQ97" s="32">
        <f t="shared" ca="1" si="238"/>
        <v>-110.32</v>
      </c>
      <c r="DR97" s="32">
        <f t="shared" ca="1" si="239"/>
        <v>-171.58</v>
      </c>
      <c r="DS97" s="32">
        <f t="shared" ca="1" si="240"/>
        <v>-121.94</v>
      </c>
      <c r="DT97" s="32">
        <f t="shared" ca="1" si="241"/>
        <v>-1.69</v>
      </c>
      <c r="DU97" s="31">
        <f t="shared" ca="1" si="242"/>
        <v>0</v>
      </c>
      <c r="DV97" s="31">
        <f t="shared" ca="1" si="243"/>
        <v>-708.1</v>
      </c>
      <c r="DW97" s="31">
        <f t="shared" ca="1" si="244"/>
        <v>-150.22</v>
      </c>
      <c r="DX97" s="31">
        <f t="shared" ca="1" si="245"/>
        <v>-172.4</v>
      </c>
      <c r="DY97" s="31">
        <f t="shared" ca="1" si="246"/>
        <v>-3371.62</v>
      </c>
      <c r="DZ97" s="31">
        <f t="shared" ca="1" si="247"/>
        <v>-128.53</v>
      </c>
      <c r="EA97" s="31">
        <f t="shared" ca="1" si="248"/>
        <v>-1125.71</v>
      </c>
      <c r="EB97" s="31">
        <f t="shared" ca="1" si="249"/>
        <v>-307.89</v>
      </c>
      <c r="EC97" s="31">
        <f t="shared" ca="1" si="250"/>
        <v>-993.56</v>
      </c>
      <c r="ED97" s="31">
        <f t="shared" ca="1" si="251"/>
        <v>-1528.35</v>
      </c>
      <c r="EE97" s="31">
        <f t="shared" ca="1" si="252"/>
        <v>-1073.8</v>
      </c>
      <c r="EF97" s="31">
        <f t="shared" ca="1" si="253"/>
        <v>-14.69</v>
      </c>
      <c r="EG97" s="32">
        <f t="shared" ca="1" si="254"/>
        <v>0</v>
      </c>
      <c r="EH97" s="32">
        <f t="shared" ca="1" si="255"/>
        <v>-2244.4000000000005</v>
      </c>
      <c r="EI97" s="32">
        <f t="shared" ca="1" si="256"/>
        <v>-478.88000000000011</v>
      </c>
      <c r="EJ97" s="32">
        <f t="shared" ca="1" si="257"/>
        <v>-553.28999999999985</v>
      </c>
      <c r="EK97" s="32">
        <f t="shared" ca="1" si="258"/>
        <v>-10895.419999999998</v>
      </c>
      <c r="EL97" s="32">
        <f t="shared" ca="1" si="259"/>
        <v>-418.47999999999979</v>
      </c>
      <c r="EM97" s="32">
        <f t="shared" ca="1" si="260"/>
        <v>-3692.4499999999994</v>
      </c>
      <c r="EN97" s="32">
        <f t="shared" ca="1" si="261"/>
        <v>-1017.769999999999</v>
      </c>
      <c r="EO97" s="32">
        <f t="shared" ca="1" si="262"/>
        <v>-3310.2500000000055</v>
      </c>
      <c r="EP97" s="32">
        <f t="shared" ca="1" si="263"/>
        <v>-5131.4699999999993</v>
      </c>
      <c r="EQ97" s="32">
        <f t="shared" ca="1" si="264"/>
        <v>-3634.6100000000006</v>
      </c>
      <c r="ER97" s="32">
        <f t="shared" ca="1" si="265"/>
        <v>-50.120000000000005</v>
      </c>
    </row>
    <row r="98" spans="1:148">
      <c r="A98" t="s">
        <v>435</v>
      </c>
      <c r="B98" s="1" t="s">
        <v>260</v>
      </c>
      <c r="C98" t="str">
        <f t="shared" ca="1" si="302"/>
        <v>RB3</v>
      </c>
      <c r="D98" t="str">
        <f t="shared" ca="1" si="303"/>
        <v>Rainbow #3</v>
      </c>
      <c r="E98" s="51">
        <v>0</v>
      </c>
      <c r="F98" s="51">
        <v>0</v>
      </c>
      <c r="G98" s="51">
        <v>0</v>
      </c>
      <c r="H98" s="51">
        <v>0</v>
      </c>
      <c r="I98" s="51">
        <v>0</v>
      </c>
      <c r="J98" s="51">
        <v>0</v>
      </c>
      <c r="K98" s="51">
        <v>0</v>
      </c>
      <c r="L98" s="51">
        <v>0</v>
      </c>
      <c r="M98" s="51">
        <v>0</v>
      </c>
      <c r="N98" s="51">
        <v>0</v>
      </c>
      <c r="O98" s="51">
        <v>0</v>
      </c>
      <c r="P98" s="51">
        <v>0</v>
      </c>
      <c r="Q98" s="32">
        <v>0</v>
      </c>
      <c r="R98" s="32">
        <v>0</v>
      </c>
      <c r="S98" s="32">
        <v>0</v>
      </c>
      <c r="T98" s="32">
        <v>0</v>
      </c>
      <c r="U98" s="32">
        <v>0</v>
      </c>
      <c r="V98" s="32">
        <v>0</v>
      </c>
      <c r="W98" s="32">
        <v>0</v>
      </c>
      <c r="X98" s="32">
        <v>0</v>
      </c>
      <c r="Y98" s="32">
        <v>0</v>
      </c>
      <c r="Z98" s="32">
        <v>0</v>
      </c>
      <c r="AA98" s="32">
        <v>0</v>
      </c>
      <c r="AB98" s="32">
        <v>0</v>
      </c>
      <c r="AC98" s="2">
        <v>-3.53</v>
      </c>
      <c r="AD98" s="2">
        <v>-3.53</v>
      </c>
      <c r="AE98" s="2">
        <v>-3.53</v>
      </c>
      <c r="AF98" s="2">
        <v>-3.53</v>
      </c>
      <c r="AG98" s="2">
        <v>-3.53</v>
      </c>
      <c r="AH98" s="2">
        <v>-3.53</v>
      </c>
      <c r="AI98" s="2">
        <v>-3.53</v>
      </c>
      <c r="AJ98" s="2">
        <v>-3.53</v>
      </c>
      <c r="AK98" s="2">
        <v>-3.53</v>
      </c>
      <c r="AL98" s="2">
        <v>-3.53</v>
      </c>
      <c r="AM98" s="2">
        <v>-3.53</v>
      </c>
      <c r="AN98" s="2">
        <v>-3.53</v>
      </c>
      <c r="AO98" s="33">
        <v>0</v>
      </c>
      <c r="AP98" s="33">
        <v>0</v>
      </c>
      <c r="AQ98" s="33">
        <v>0</v>
      </c>
      <c r="AR98" s="33">
        <v>0</v>
      </c>
      <c r="AS98" s="33">
        <v>0</v>
      </c>
      <c r="AT98" s="33">
        <v>0</v>
      </c>
      <c r="AU98" s="33">
        <v>0</v>
      </c>
      <c r="AV98" s="33">
        <v>0</v>
      </c>
      <c r="AW98" s="33">
        <v>0</v>
      </c>
      <c r="AX98" s="33">
        <v>0</v>
      </c>
      <c r="AY98" s="33">
        <v>0</v>
      </c>
      <c r="AZ98" s="33">
        <v>0</v>
      </c>
      <c r="BA98" s="31">
        <f t="shared" si="266"/>
        <v>0</v>
      </c>
      <c r="BB98" s="31">
        <f t="shared" si="267"/>
        <v>0</v>
      </c>
      <c r="BC98" s="31">
        <f t="shared" si="268"/>
        <v>0</v>
      </c>
      <c r="BD98" s="31">
        <f t="shared" si="269"/>
        <v>0</v>
      </c>
      <c r="BE98" s="31">
        <f t="shared" si="270"/>
        <v>0</v>
      </c>
      <c r="BF98" s="31">
        <f t="shared" si="271"/>
        <v>0</v>
      </c>
      <c r="BG98" s="31">
        <f t="shared" si="272"/>
        <v>0</v>
      </c>
      <c r="BH98" s="31">
        <f t="shared" si="273"/>
        <v>0</v>
      </c>
      <c r="BI98" s="31">
        <f t="shared" si="274"/>
        <v>0</v>
      </c>
      <c r="BJ98" s="31">
        <f t="shared" si="275"/>
        <v>0</v>
      </c>
      <c r="BK98" s="31">
        <f t="shared" si="276"/>
        <v>0</v>
      </c>
      <c r="BL98" s="31">
        <f t="shared" si="277"/>
        <v>0</v>
      </c>
      <c r="BM98" s="6">
        <f t="shared" ca="1" si="304"/>
        <v>4.9599999999999998E-2</v>
      </c>
      <c r="BN98" s="6">
        <f t="shared" ca="1" si="304"/>
        <v>4.9599999999999998E-2</v>
      </c>
      <c r="BO98" s="6">
        <f t="shared" ca="1" si="304"/>
        <v>4.9599999999999998E-2</v>
      </c>
      <c r="BP98" s="6">
        <f t="shared" ca="1" si="304"/>
        <v>4.9599999999999998E-2</v>
      </c>
      <c r="BQ98" s="6">
        <f t="shared" ca="1" si="304"/>
        <v>4.9599999999999998E-2</v>
      </c>
      <c r="BR98" s="6">
        <f t="shared" ca="1" si="304"/>
        <v>4.9599999999999998E-2</v>
      </c>
      <c r="BS98" s="6">
        <f t="shared" ca="1" si="304"/>
        <v>4.9599999999999998E-2</v>
      </c>
      <c r="BT98" s="6">
        <f t="shared" ca="1" si="304"/>
        <v>4.9599999999999998E-2</v>
      </c>
      <c r="BU98" s="6">
        <f t="shared" ca="1" si="304"/>
        <v>4.9599999999999998E-2</v>
      </c>
      <c r="BV98" s="6">
        <f t="shared" ca="1" si="304"/>
        <v>4.9599999999999998E-2</v>
      </c>
      <c r="BW98" s="6">
        <f t="shared" ca="1" si="304"/>
        <v>4.9599999999999998E-2</v>
      </c>
      <c r="BX98" s="6">
        <f t="shared" ca="1" si="304"/>
        <v>4.9599999999999998E-2</v>
      </c>
      <c r="BY98" s="31">
        <f t="shared" ca="1" si="218"/>
        <v>0</v>
      </c>
      <c r="BZ98" s="31">
        <f t="shared" ca="1" si="219"/>
        <v>0</v>
      </c>
      <c r="CA98" s="31">
        <f t="shared" ca="1" si="220"/>
        <v>0</v>
      </c>
      <c r="CB98" s="31">
        <f t="shared" ca="1" si="221"/>
        <v>0</v>
      </c>
      <c r="CC98" s="31">
        <f t="shared" ca="1" si="222"/>
        <v>0</v>
      </c>
      <c r="CD98" s="31">
        <f t="shared" ca="1" si="223"/>
        <v>0</v>
      </c>
      <c r="CE98" s="31">
        <f t="shared" ca="1" si="224"/>
        <v>0</v>
      </c>
      <c r="CF98" s="31">
        <f t="shared" ca="1" si="225"/>
        <v>0</v>
      </c>
      <c r="CG98" s="31">
        <f t="shared" ca="1" si="226"/>
        <v>0</v>
      </c>
      <c r="CH98" s="31">
        <f t="shared" ca="1" si="227"/>
        <v>0</v>
      </c>
      <c r="CI98" s="31">
        <f t="shared" ca="1" si="228"/>
        <v>0</v>
      </c>
      <c r="CJ98" s="31">
        <f t="shared" ca="1" si="229"/>
        <v>0</v>
      </c>
      <c r="CK98" s="32">
        <f t="shared" ca="1" si="278"/>
        <v>0</v>
      </c>
      <c r="CL98" s="32">
        <f t="shared" ca="1" si="279"/>
        <v>0</v>
      </c>
      <c r="CM98" s="32">
        <f t="shared" ca="1" si="280"/>
        <v>0</v>
      </c>
      <c r="CN98" s="32">
        <f t="shared" ca="1" si="281"/>
        <v>0</v>
      </c>
      <c r="CO98" s="32">
        <f t="shared" ca="1" si="282"/>
        <v>0</v>
      </c>
      <c r="CP98" s="32">
        <f t="shared" ca="1" si="283"/>
        <v>0</v>
      </c>
      <c r="CQ98" s="32">
        <f t="shared" ca="1" si="284"/>
        <v>0</v>
      </c>
      <c r="CR98" s="32">
        <f t="shared" ca="1" si="285"/>
        <v>0</v>
      </c>
      <c r="CS98" s="32">
        <f t="shared" ca="1" si="286"/>
        <v>0</v>
      </c>
      <c r="CT98" s="32">
        <f t="shared" ca="1" si="287"/>
        <v>0</v>
      </c>
      <c r="CU98" s="32">
        <f t="shared" ca="1" si="288"/>
        <v>0</v>
      </c>
      <c r="CV98" s="32">
        <f t="shared" ca="1" si="289"/>
        <v>0</v>
      </c>
      <c r="CW98" s="31">
        <f t="shared" ca="1" si="290"/>
        <v>0</v>
      </c>
      <c r="CX98" s="31">
        <f t="shared" ca="1" si="291"/>
        <v>0</v>
      </c>
      <c r="CY98" s="31">
        <f t="shared" ca="1" si="292"/>
        <v>0</v>
      </c>
      <c r="CZ98" s="31">
        <f t="shared" ca="1" si="293"/>
        <v>0</v>
      </c>
      <c r="DA98" s="31">
        <f t="shared" ca="1" si="294"/>
        <v>0</v>
      </c>
      <c r="DB98" s="31">
        <f t="shared" ca="1" si="295"/>
        <v>0</v>
      </c>
      <c r="DC98" s="31">
        <f t="shared" ca="1" si="296"/>
        <v>0</v>
      </c>
      <c r="DD98" s="31">
        <f t="shared" ca="1" si="297"/>
        <v>0</v>
      </c>
      <c r="DE98" s="31">
        <f t="shared" ca="1" si="298"/>
        <v>0</v>
      </c>
      <c r="DF98" s="31">
        <f t="shared" ca="1" si="299"/>
        <v>0</v>
      </c>
      <c r="DG98" s="31">
        <f t="shared" ca="1" si="300"/>
        <v>0</v>
      </c>
      <c r="DH98" s="31">
        <f t="shared" ca="1" si="301"/>
        <v>0</v>
      </c>
      <c r="DI98" s="32">
        <f t="shared" ca="1" si="230"/>
        <v>0</v>
      </c>
      <c r="DJ98" s="32">
        <f t="shared" ca="1" si="231"/>
        <v>0</v>
      </c>
      <c r="DK98" s="32">
        <f t="shared" ca="1" si="232"/>
        <v>0</v>
      </c>
      <c r="DL98" s="32">
        <f t="shared" ca="1" si="233"/>
        <v>0</v>
      </c>
      <c r="DM98" s="32">
        <f t="shared" ca="1" si="234"/>
        <v>0</v>
      </c>
      <c r="DN98" s="32">
        <f t="shared" ca="1" si="235"/>
        <v>0</v>
      </c>
      <c r="DO98" s="32">
        <f t="shared" ca="1" si="236"/>
        <v>0</v>
      </c>
      <c r="DP98" s="32">
        <f t="shared" ca="1" si="237"/>
        <v>0</v>
      </c>
      <c r="DQ98" s="32">
        <f t="shared" ca="1" si="238"/>
        <v>0</v>
      </c>
      <c r="DR98" s="32">
        <f t="shared" ca="1" si="239"/>
        <v>0</v>
      </c>
      <c r="DS98" s="32">
        <f t="shared" ca="1" si="240"/>
        <v>0</v>
      </c>
      <c r="DT98" s="32">
        <f t="shared" ca="1" si="241"/>
        <v>0</v>
      </c>
      <c r="DU98" s="31">
        <f t="shared" ca="1" si="242"/>
        <v>0</v>
      </c>
      <c r="DV98" s="31">
        <f t="shared" ca="1" si="243"/>
        <v>0</v>
      </c>
      <c r="DW98" s="31">
        <f t="shared" ca="1" si="244"/>
        <v>0</v>
      </c>
      <c r="DX98" s="31">
        <f t="shared" ca="1" si="245"/>
        <v>0</v>
      </c>
      <c r="DY98" s="31">
        <f t="shared" ca="1" si="246"/>
        <v>0</v>
      </c>
      <c r="DZ98" s="31">
        <f t="shared" ca="1" si="247"/>
        <v>0</v>
      </c>
      <c r="EA98" s="31">
        <f t="shared" ca="1" si="248"/>
        <v>0</v>
      </c>
      <c r="EB98" s="31">
        <f t="shared" ca="1" si="249"/>
        <v>0</v>
      </c>
      <c r="EC98" s="31">
        <f t="shared" ca="1" si="250"/>
        <v>0</v>
      </c>
      <c r="ED98" s="31">
        <f t="shared" ca="1" si="251"/>
        <v>0</v>
      </c>
      <c r="EE98" s="31">
        <f t="shared" ca="1" si="252"/>
        <v>0</v>
      </c>
      <c r="EF98" s="31">
        <f t="shared" ca="1" si="253"/>
        <v>0</v>
      </c>
      <c r="EG98" s="32">
        <f t="shared" ca="1" si="254"/>
        <v>0</v>
      </c>
      <c r="EH98" s="32">
        <f t="shared" ca="1" si="255"/>
        <v>0</v>
      </c>
      <c r="EI98" s="32">
        <f t="shared" ca="1" si="256"/>
        <v>0</v>
      </c>
      <c r="EJ98" s="32">
        <f t="shared" ca="1" si="257"/>
        <v>0</v>
      </c>
      <c r="EK98" s="32">
        <f t="shared" ca="1" si="258"/>
        <v>0</v>
      </c>
      <c r="EL98" s="32">
        <f t="shared" ca="1" si="259"/>
        <v>0</v>
      </c>
      <c r="EM98" s="32">
        <f t="shared" ca="1" si="260"/>
        <v>0</v>
      </c>
      <c r="EN98" s="32">
        <f t="shared" ca="1" si="261"/>
        <v>0</v>
      </c>
      <c r="EO98" s="32">
        <f t="shared" ca="1" si="262"/>
        <v>0</v>
      </c>
      <c r="EP98" s="32">
        <f t="shared" ca="1" si="263"/>
        <v>0</v>
      </c>
      <c r="EQ98" s="32">
        <f t="shared" ca="1" si="264"/>
        <v>0</v>
      </c>
      <c r="ER98" s="32">
        <f t="shared" ca="1" si="265"/>
        <v>0</v>
      </c>
    </row>
    <row r="99" spans="1:148">
      <c r="A99" t="s">
        <v>435</v>
      </c>
      <c r="B99" s="1" t="s">
        <v>51</v>
      </c>
      <c r="C99" t="str">
        <f t="shared" ca="1" si="302"/>
        <v>RB5</v>
      </c>
      <c r="D99" t="str">
        <f t="shared" ca="1" si="303"/>
        <v>Rainbow #5</v>
      </c>
      <c r="E99" s="51">
        <v>20171.448</v>
      </c>
      <c r="F99" s="51">
        <v>16781.472000000002</v>
      </c>
      <c r="G99" s="51">
        <v>16763.2</v>
      </c>
      <c r="H99" s="51">
        <v>11664.472</v>
      </c>
      <c r="I99" s="51">
        <v>29379.016</v>
      </c>
      <c r="J99" s="51">
        <v>13269.596</v>
      </c>
      <c r="K99" s="51">
        <v>14547.647999999999</v>
      </c>
      <c r="L99" s="51">
        <v>10991.912</v>
      </c>
      <c r="M99" s="51">
        <v>16157.755999999999</v>
      </c>
      <c r="N99" s="51">
        <v>14988.092000000001</v>
      </c>
      <c r="O99" s="51">
        <v>18917.304</v>
      </c>
      <c r="P99" s="51">
        <v>13689.531999999999</v>
      </c>
      <c r="Q99" s="32">
        <v>1588222.51</v>
      </c>
      <c r="R99" s="32">
        <v>938455.86</v>
      </c>
      <c r="S99" s="32">
        <v>786589.62</v>
      </c>
      <c r="T99" s="32">
        <v>574280.6</v>
      </c>
      <c r="U99" s="32">
        <v>1679680.05</v>
      </c>
      <c r="V99" s="32">
        <v>975993.17</v>
      </c>
      <c r="W99" s="32">
        <v>2594938.34</v>
      </c>
      <c r="X99" s="32">
        <v>945661.05</v>
      </c>
      <c r="Y99" s="32">
        <v>1200520.8999999999</v>
      </c>
      <c r="Z99" s="32">
        <v>3171335.75</v>
      </c>
      <c r="AA99" s="32">
        <v>2274775.2400000002</v>
      </c>
      <c r="AB99" s="32">
        <v>1204237.49</v>
      </c>
      <c r="AC99" s="2">
        <v>-3.48</v>
      </c>
      <c r="AD99" s="2">
        <v>-3.48</v>
      </c>
      <c r="AE99" s="2">
        <v>-3.48</v>
      </c>
      <c r="AF99" s="2">
        <v>-3.48</v>
      </c>
      <c r="AG99" s="2">
        <v>-3.48</v>
      </c>
      <c r="AH99" s="2">
        <v>-3.48</v>
      </c>
      <c r="AI99" s="2">
        <v>-3.48</v>
      </c>
      <c r="AJ99" s="2">
        <v>-3.48</v>
      </c>
      <c r="AK99" s="2">
        <v>-3.48</v>
      </c>
      <c r="AL99" s="2">
        <v>-3.48</v>
      </c>
      <c r="AM99" s="2">
        <v>-3.48</v>
      </c>
      <c r="AN99" s="2">
        <v>-3.48</v>
      </c>
      <c r="AO99" s="33">
        <v>-55270.14</v>
      </c>
      <c r="AP99" s="33">
        <v>-32658.26</v>
      </c>
      <c r="AQ99" s="33">
        <v>-27373.32</v>
      </c>
      <c r="AR99" s="33">
        <v>-19984.96</v>
      </c>
      <c r="AS99" s="33">
        <v>-58452.87</v>
      </c>
      <c r="AT99" s="33">
        <v>-33964.559999999998</v>
      </c>
      <c r="AU99" s="33">
        <v>-90303.85</v>
      </c>
      <c r="AV99" s="33">
        <v>-32909</v>
      </c>
      <c r="AW99" s="33">
        <v>-41778.129999999997</v>
      </c>
      <c r="AX99" s="33">
        <v>-110362.48</v>
      </c>
      <c r="AY99" s="33">
        <v>-79162.179999999993</v>
      </c>
      <c r="AZ99" s="33">
        <v>-41907.46</v>
      </c>
      <c r="BA99" s="31">
        <f t="shared" si="266"/>
        <v>0</v>
      </c>
      <c r="BB99" s="31">
        <f t="shared" si="267"/>
        <v>0</v>
      </c>
      <c r="BC99" s="31">
        <f t="shared" si="268"/>
        <v>0</v>
      </c>
      <c r="BD99" s="31">
        <f t="shared" si="269"/>
        <v>-402</v>
      </c>
      <c r="BE99" s="31">
        <f t="shared" si="270"/>
        <v>-1175.78</v>
      </c>
      <c r="BF99" s="31">
        <f t="shared" si="271"/>
        <v>-683.2</v>
      </c>
      <c r="BG99" s="31">
        <f t="shared" si="272"/>
        <v>-20240.52</v>
      </c>
      <c r="BH99" s="31">
        <f t="shared" si="273"/>
        <v>-7376.16</v>
      </c>
      <c r="BI99" s="31">
        <f t="shared" si="274"/>
        <v>-9364.06</v>
      </c>
      <c r="BJ99" s="31">
        <f t="shared" si="275"/>
        <v>-19662.28</v>
      </c>
      <c r="BK99" s="31">
        <f t="shared" si="276"/>
        <v>-14103.61</v>
      </c>
      <c r="BL99" s="31">
        <f t="shared" si="277"/>
        <v>-7466.27</v>
      </c>
      <c r="BM99" s="6">
        <f t="shared" ca="1" si="304"/>
        <v>-4.9700000000000001E-2</v>
      </c>
      <c r="BN99" s="6">
        <f t="shared" ca="1" si="304"/>
        <v>-4.9700000000000001E-2</v>
      </c>
      <c r="BO99" s="6">
        <f t="shared" ca="1" si="304"/>
        <v>-4.9700000000000001E-2</v>
      </c>
      <c r="BP99" s="6">
        <f t="shared" ca="1" si="304"/>
        <v>-4.9700000000000001E-2</v>
      </c>
      <c r="BQ99" s="6">
        <f t="shared" ca="1" si="304"/>
        <v>-4.9700000000000001E-2</v>
      </c>
      <c r="BR99" s="6">
        <f t="shared" ca="1" si="304"/>
        <v>-4.9700000000000001E-2</v>
      </c>
      <c r="BS99" s="6">
        <f t="shared" ca="1" si="304"/>
        <v>-4.9700000000000001E-2</v>
      </c>
      <c r="BT99" s="6">
        <f t="shared" ca="1" si="304"/>
        <v>-4.9700000000000001E-2</v>
      </c>
      <c r="BU99" s="6">
        <f t="shared" ca="1" si="304"/>
        <v>-4.9700000000000001E-2</v>
      </c>
      <c r="BV99" s="6">
        <f t="shared" ca="1" si="304"/>
        <v>-4.9700000000000001E-2</v>
      </c>
      <c r="BW99" s="6">
        <f t="shared" ca="1" si="304"/>
        <v>-4.9700000000000001E-2</v>
      </c>
      <c r="BX99" s="6">
        <f t="shared" ca="1" si="304"/>
        <v>-4.9700000000000001E-2</v>
      </c>
      <c r="BY99" s="31">
        <f t="shared" ca="1" si="218"/>
        <v>-78934.66</v>
      </c>
      <c r="BZ99" s="31">
        <f t="shared" ca="1" si="219"/>
        <v>-46641.26</v>
      </c>
      <c r="CA99" s="31">
        <f t="shared" ca="1" si="220"/>
        <v>-39093.5</v>
      </c>
      <c r="CB99" s="31">
        <f t="shared" ca="1" si="221"/>
        <v>-28541.75</v>
      </c>
      <c r="CC99" s="31">
        <f t="shared" ca="1" si="222"/>
        <v>-83480.100000000006</v>
      </c>
      <c r="CD99" s="31">
        <f t="shared" ca="1" si="223"/>
        <v>-48506.86</v>
      </c>
      <c r="CE99" s="31">
        <f t="shared" ca="1" si="224"/>
        <v>-128968.44</v>
      </c>
      <c r="CF99" s="31">
        <f t="shared" ca="1" si="225"/>
        <v>-46999.35</v>
      </c>
      <c r="CG99" s="31">
        <f t="shared" ca="1" si="226"/>
        <v>-59665.89</v>
      </c>
      <c r="CH99" s="31">
        <f t="shared" ca="1" si="227"/>
        <v>-157615.39000000001</v>
      </c>
      <c r="CI99" s="31">
        <f t="shared" ca="1" si="228"/>
        <v>-113056.33</v>
      </c>
      <c r="CJ99" s="31">
        <f t="shared" ca="1" si="229"/>
        <v>-59850.6</v>
      </c>
      <c r="CK99" s="32">
        <f t="shared" ca="1" si="278"/>
        <v>4764.67</v>
      </c>
      <c r="CL99" s="32">
        <f t="shared" ca="1" si="279"/>
        <v>2815.37</v>
      </c>
      <c r="CM99" s="32">
        <f t="shared" ca="1" si="280"/>
        <v>2359.77</v>
      </c>
      <c r="CN99" s="32">
        <f t="shared" ca="1" si="281"/>
        <v>1722.84</v>
      </c>
      <c r="CO99" s="32">
        <f t="shared" ca="1" si="282"/>
        <v>5039.04</v>
      </c>
      <c r="CP99" s="32">
        <f t="shared" ca="1" si="283"/>
        <v>2927.98</v>
      </c>
      <c r="CQ99" s="32">
        <f t="shared" ca="1" si="284"/>
        <v>7784.82</v>
      </c>
      <c r="CR99" s="32">
        <f t="shared" ca="1" si="285"/>
        <v>2836.98</v>
      </c>
      <c r="CS99" s="32">
        <f t="shared" ca="1" si="286"/>
        <v>3601.56</v>
      </c>
      <c r="CT99" s="32">
        <f t="shared" ca="1" si="287"/>
        <v>9514.01</v>
      </c>
      <c r="CU99" s="32">
        <f t="shared" ca="1" si="288"/>
        <v>6824.33</v>
      </c>
      <c r="CV99" s="32">
        <f t="shared" ca="1" si="289"/>
        <v>3612.71</v>
      </c>
      <c r="CW99" s="31">
        <f t="shared" ca="1" si="290"/>
        <v>-18899.850000000006</v>
      </c>
      <c r="CX99" s="31">
        <f t="shared" ca="1" si="291"/>
        <v>-11167.630000000001</v>
      </c>
      <c r="CY99" s="31">
        <f t="shared" ca="1" si="292"/>
        <v>-9360.4100000000035</v>
      </c>
      <c r="CZ99" s="31">
        <f t="shared" ca="1" si="293"/>
        <v>-6431.9500000000007</v>
      </c>
      <c r="DA99" s="31">
        <f t="shared" ca="1" si="294"/>
        <v>-18812.410000000011</v>
      </c>
      <c r="DB99" s="31">
        <f t="shared" ca="1" si="295"/>
        <v>-10931.119999999999</v>
      </c>
      <c r="DC99" s="31">
        <f t="shared" ca="1" si="296"/>
        <v>-10639.249999999989</v>
      </c>
      <c r="DD99" s="31">
        <f t="shared" ca="1" si="297"/>
        <v>-3877.2099999999955</v>
      </c>
      <c r="DE99" s="31">
        <f t="shared" ca="1" si="298"/>
        <v>-4922.1400000000049</v>
      </c>
      <c r="DF99" s="31">
        <f t="shared" ca="1" si="299"/>
        <v>-18076.62000000001</v>
      </c>
      <c r="DG99" s="31">
        <f t="shared" ca="1" si="300"/>
        <v>-12966.210000000006</v>
      </c>
      <c r="DH99" s="31">
        <f t="shared" ca="1" si="301"/>
        <v>-6864.16</v>
      </c>
      <c r="DI99" s="32">
        <f t="shared" ca="1" si="230"/>
        <v>-944.99</v>
      </c>
      <c r="DJ99" s="32">
        <f t="shared" ca="1" si="231"/>
        <v>-558.38</v>
      </c>
      <c r="DK99" s="32">
        <f t="shared" ca="1" si="232"/>
        <v>-468.02</v>
      </c>
      <c r="DL99" s="32">
        <f t="shared" ca="1" si="233"/>
        <v>-321.60000000000002</v>
      </c>
      <c r="DM99" s="32">
        <f t="shared" ca="1" si="234"/>
        <v>-940.62</v>
      </c>
      <c r="DN99" s="32">
        <f t="shared" ca="1" si="235"/>
        <v>-546.55999999999995</v>
      </c>
      <c r="DO99" s="32">
        <f t="shared" ca="1" si="236"/>
        <v>-531.96</v>
      </c>
      <c r="DP99" s="32">
        <f t="shared" ca="1" si="237"/>
        <v>-193.86</v>
      </c>
      <c r="DQ99" s="32">
        <f t="shared" ca="1" si="238"/>
        <v>-246.11</v>
      </c>
      <c r="DR99" s="32">
        <f t="shared" ca="1" si="239"/>
        <v>-903.83</v>
      </c>
      <c r="DS99" s="32">
        <f t="shared" ca="1" si="240"/>
        <v>-648.30999999999995</v>
      </c>
      <c r="DT99" s="32">
        <f t="shared" ca="1" si="241"/>
        <v>-343.21</v>
      </c>
      <c r="DU99" s="31">
        <f t="shared" ca="1" si="242"/>
        <v>-9231.0300000000007</v>
      </c>
      <c r="DV99" s="31">
        <f t="shared" ca="1" si="243"/>
        <v>-5404.68</v>
      </c>
      <c r="DW99" s="31">
        <f t="shared" ca="1" si="244"/>
        <v>-4492.3599999999997</v>
      </c>
      <c r="DX99" s="31">
        <f t="shared" ca="1" si="245"/>
        <v>-3056.85</v>
      </c>
      <c r="DY99" s="31">
        <f t="shared" ca="1" si="246"/>
        <v>-8851.89</v>
      </c>
      <c r="DZ99" s="31">
        <f t="shared" ca="1" si="247"/>
        <v>-5087.76</v>
      </c>
      <c r="EA99" s="31">
        <f t="shared" ca="1" si="248"/>
        <v>-4899.45</v>
      </c>
      <c r="EB99" s="31">
        <f t="shared" ca="1" si="249"/>
        <v>-1765.72</v>
      </c>
      <c r="EC99" s="31">
        <f t="shared" ca="1" si="250"/>
        <v>-2216.5100000000002</v>
      </c>
      <c r="ED99" s="31">
        <f t="shared" ca="1" si="251"/>
        <v>-8051.03</v>
      </c>
      <c r="EE99" s="31">
        <f t="shared" ca="1" si="252"/>
        <v>-5708.87</v>
      </c>
      <c r="EF99" s="31">
        <f t="shared" ca="1" si="253"/>
        <v>-2988.36</v>
      </c>
      <c r="EG99" s="32">
        <f t="shared" ca="1" si="254"/>
        <v>-29075.87000000001</v>
      </c>
      <c r="EH99" s="32">
        <f t="shared" ca="1" si="255"/>
        <v>-17130.690000000002</v>
      </c>
      <c r="EI99" s="32">
        <f t="shared" ca="1" si="256"/>
        <v>-14320.790000000005</v>
      </c>
      <c r="EJ99" s="32">
        <f t="shared" ca="1" si="257"/>
        <v>-9810.4000000000015</v>
      </c>
      <c r="EK99" s="32">
        <f t="shared" ca="1" si="258"/>
        <v>-28604.920000000009</v>
      </c>
      <c r="EL99" s="32">
        <f t="shared" ca="1" si="259"/>
        <v>-16565.439999999999</v>
      </c>
      <c r="EM99" s="32">
        <f t="shared" ca="1" si="260"/>
        <v>-16070.659999999989</v>
      </c>
      <c r="EN99" s="32">
        <f t="shared" ca="1" si="261"/>
        <v>-5836.7899999999954</v>
      </c>
      <c r="EO99" s="32">
        <f t="shared" ca="1" si="262"/>
        <v>-7384.7600000000048</v>
      </c>
      <c r="EP99" s="32">
        <f t="shared" ca="1" si="263"/>
        <v>-27031.48000000001</v>
      </c>
      <c r="EQ99" s="32">
        <f t="shared" ca="1" si="264"/>
        <v>-19323.390000000007</v>
      </c>
      <c r="ER99" s="32">
        <f t="shared" ca="1" si="265"/>
        <v>-10195.73</v>
      </c>
    </row>
    <row r="100" spans="1:148">
      <c r="A100" t="s">
        <v>425</v>
      </c>
      <c r="B100" s="1" t="s">
        <v>522</v>
      </c>
      <c r="C100" t="str">
        <f t="shared" ca="1" si="302"/>
        <v>RG10</v>
      </c>
      <c r="D100" t="str">
        <f t="shared" ca="1" si="303"/>
        <v>Rossdale #10</v>
      </c>
      <c r="E100" s="51">
        <v>0</v>
      </c>
      <c r="F100" s="51">
        <v>0</v>
      </c>
      <c r="G100" s="51">
        <v>0</v>
      </c>
      <c r="H100" s="51">
        <v>0</v>
      </c>
      <c r="I100" s="51">
        <v>0</v>
      </c>
      <c r="J100" s="51">
        <v>0</v>
      </c>
      <c r="K100" s="51">
        <v>0</v>
      </c>
      <c r="L100" s="51">
        <v>0</v>
      </c>
      <c r="M100" s="51">
        <v>0</v>
      </c>
      <c r="N100" s="51">
        <v>0</v>
      </c>
      <c r="Q100" s="32">
        <v>0</v>
      </c>
      <c r="R100" s="32">
        <v>0</v>
      </c>
      <c r="S100" s="32">
        <v>0</v>
      </c>
      <c r="T100" s="32">
        <v>0</v>
      </c>
      <c r="U100" s="32">
        <v>0</v>
      </c>
      <c r="V100" s="32">
        <v>0</v>
      </c>
      <c r="W100" s="32">
        <v>0</v>
      </c>
      <c r="X100" s="32">
        <v>0</v>
      </c>
      <c r="Y100" s="32">
        <v>0</v>
      </c>
      <c r="Z100" s="32">
        <v>0</v>
      </c>
      <c r="AA100" s="32"/>
      <c r="AB100" s="32"/>
      <c r="AC100" s="2">
        <v>5.4</v>
      </c>
      <c r="AD100" s="2">
        <v>5.4</v>
      </c>
      <c r="AE100" s="2">
        <v>5.4</v>
      </c>
      <c r="AF100" s="2">
        <v>5.4</v>
      </c>
      <c r="AG100" s="2">
        <v>5.4</v>
      </c>
      <c r="AH100" s="2">
        <v>5.4</v>
      </c>
      <c r="AI100" s="2">
        <v>5.4</v>
      </c>
      <c r="AJ100" s="2">
        <v>5.4</v>
      </c>
      <c r="AK100" s="2">
        <v>5.4</v>
      </c>
      <c r="AL100" s="2">
        <v>5.4</v>
      </c>
      <c r="AO100" s="33">
        <v>0</v>
      </c>
      <c r="AP100" s="33">
        <v>0</v>
      </c>
      <c r="AQ100" s="33">
        <v>0</v>
      </c>
      <c r="AR100" s="33">
        <v>0</v>
      </c>
      <c r="AS100" s="33">
        <v>0</v>
      </c>
      <c r="AT100" s="33">
        <v>0</v>
      </c>
      <c r="AU100" s="33">
        <v>0</v>
      </c>
      <c r="AV100" s="33">
        <v>0</v>
      </c>
      <c r="AW100" s="33">
        <v>0</v>
      </c>
      <c r="AX100" s="33">
        <v>0</v>
      </c>
      <c r="AY100" s="33"/>
      <c r="AZ100" s="33"/>
      <c r="BA100" s="31">
        <f t="shared" si="266"/>
        <v>0</v>
      </c>
      <c r="BB100" s="31">
        <f t="shared" si="267"/>
        <v>0</v>
      </c>
      <c r="BC100" s="31">
        <f t="shared" si="268"/>
        <v>0</v>
      </c>
      <c r="BD100" s="31">
        <f t="shared" si="269"/>
        <v>0</v>
      </c>
      <c r="BE100" s="31">
        <f t="shared" si="270"/>
        <v>0</v>
      </c>
      <c r="BF100" s="31">
        <f t="shared" si="271"/>
        <v>0</v>
      </c>
      <c r="BG100" s="31">
        <f t="shared" si="272"/>
        <v>0</v>
      </c>
      <c r="BH100" s="31">
        <f t="shared" si="273"/>
        <v>0</v>
      </c>
      <c r="BI100" s="31">
        <f t="shared" si="274"/>
        <v>0</v>
      </c>
      <c r="BJ100" s="31">
        <f t="shared" si="275"/>
        <v>0</v>
      </c>
      <c r="BK100" s="31">
        <f t="shared" si="276"/>
        <v>0</v>
      </c>
      <c r="BL100" s="31">
        <f t="shared" si="277"/>
        <v>0</v>
      </c>
      <c r="BM100" s="6">
        <f t="shared" ca="1" si="304"/>
        <v>4.9399999999999999E-2</v>
      </c>
      <c r="BN100" s="6">
        <f t="shared" ca="1" si="304"/>
        <v>4.9399999999999999E-2</v>
      </c>
      <c r="BO100" s="6">
        <f t="shared" ca="1" si="304"/>
        <v>4.9399999999999999E-2</v>
      </c>
      <c r="BP100" s="6">
        <f t="shared" ca="1" si="304"/>
        <v>4.9399999999999999E-2</v>
      </c>
      <c r="BQ100" s="6">
        <f t="shared" ca="1" si="304"/>
        <v>4.9399999999999999E-2</v>
      </c>
      <c r="BR100" s="6">
        <f t="shared" ca="1" si="304"/>
        <v>4.9399999999999999E-2</v>
      </c>
      <c r="BS100" s="6">
        <f t="shared" ca="1" si="304"/>
        <v>4.9399999999999999E-2</v>
      </c>
      <c r="BT100" s="6">
        <f t="shared" ca="1" si="304"/>
        <v>4.9399999999999999E-2</v>
      </c>
      <c r="BU100" s="6">
        <f t="shared" ca="1" si="304"/>
        <v>4.9399999999999999E-2</v>
      </c>
      <c r="BV100" s="6">
        <f t="shared" ca="1" si="304"/>
        <v>4.9399999999999999E-2</v>
      </c>
      <c r="BW100" s="6">
        <f t="shared" ca="1" si="304"/>
        <v>4.9399999999999999E-2</v>
      </c>
      <c r="BX100" s="6">
        <f t="shared" ca="1" si="304"/>
        <v>4.9399999999999999E-2</v>
      </c>
      <c r="BY100" s="31">
        <f t="shared" ca="1" si="218"/>
        <v>0</v>
      </c>
      <c r="BZ100" s="31">
        <f t="shared" ca="1" si="219"/>
        <v>0</v>
      </c>
      <c r="CA100" s="31">
        <f t="shared" ca="1" si="220"/>
        <v>0</v>
      </c>
      <c r="CB100" s="31">
        <f t="shared" ca="1" si="221"/>
        <v>0</v>
      </c>
      <c r="CC100" s="31">
        <f t="shared" ca="1" si="222"/>
        <v>0</v>
      </c>
      <c r="CD100" s="31">
        <f t="shared" ca="1" si="223"/>
        <v>0</v>
      </c>
      <c r="CE100" s="31">
        <f t="shared" ca="1" si="224"/>
        <v>0</v>
      </c>
      <c r="CF100" s="31">
        <f t="shared" ca="1" si="225"/>
        <v>0</v>
      </c>
      <c r="CG100" s="31">
        <f t="shared" ca="1" si="226"/>
        <v>0</v>
      </c>
      <c r="CH100" s="31">
        <f t="shared" ca="1" si="227"/>
        <v>0</v>
      </c>
      <c r="CI100" s="31">
        <f t="shared" ca="1" si="228"/>
        <v>0</v>
      </c>
      <c r="CJ100" s="31">
        <f t="shared" ca="1" si="229"/>
        <v>0</v>
      </c>
      <c r="CK100" s="32">
        <f t="shared" ca="1" si="278"/>
        <v>0</v>
      </c>
      <c r="CL100" s="32">
        <f t="shared" ca="1" si="279"/>
        <v>0</v>
      </c>
      <c r="CM100" s="32">
        <f t="shared" ca="1" si="280"/>
        <v>0</v>
      </c>
      <c r="CN100" s="32">
        <f t="shared" ca="1" si="281"/>
        <v>0</v>
      </c>
      <c r="CO100" s="32">
        <f t="shared" ca="1" si="282"/>
        <v>0</v>
      </c>
      <c r="CP100" s="32">
        <f t="shared" ca="1" si="283"/>
        <v>0</v>
      </c>
      <c r="CQ100" s="32">
        <f t="shared" ca="1" si="284"/>
        <v>0</v>
      </c>
      <c r="CR100" s="32">
        <f t="shared" ca="1" si="285"/>
        <v>0</v>
      </c>
      <c r="CS100" s="32">
        <f t="shared" ca="1" si="286"/>
        <v>0</v>
      </c>
      <c r="CT100" s="32">
        <f t="shared" ca="1" si="287"/>
        <v>0</v>
      </c>
      <c r="CU100" s="32">
        <f t="shared" ca="1" si="288"/>
        <v>0</v>
      </c>
      <c r="CV100" s="32">
        <f t="shared" ca="1" si="289"/>
        <v>0</v>
      </c>
      <c r="CW100" s="31">
        <f t="shared" ca="1" si="290"/>
        <v>0</v>
      </c>
      <c r="CX100" s="31">
        <f t="shared" ca="1" si="291"/>
        <v>0</v>
      </c>
      <c r="CY100" s="31">
        <f t="shared" ca="1" si="292"/>
        <v>0</v>
      </c>
      <c r="CZ100" s="31">
        <f t="shared" ca="1" si="293"/>
        <v>0</v>
      </c>
      <c r="DA100" s="31">
        <f t="shared" ca="1" si="294"/>
        <v>0</v>
      </c>
      <c r="DB100" s="31">
        <f t="shared" ca="1" si="295"/>
        <v>0</v>
      </c>
      <c r="DC100" s="31">
        <f t="shared" ca="1" si="296"/>
        <v>0</v>
      </c>
      <c r="DD100" s="31">
        <f t="shared" ca="1" si="297"/>
        <v>0</v>
      </c>
      <c r="DE100" s="31">
        <f t="shared" ca="1" si="298"/>
        <v>0</v>
      </c>
      <c r="DF100" s="31">
        <f t="shared" ca="1" si="299"/>
        <v>0</v>
      </c>
      <c r="DG100" s="31">
        <f t="shared" ca="1" si="300"/>
        <v>0</v>
      </c>
      <c r="DH100" s="31">
        <f t="shared" ca="1" si="301"/>
        <v>0</v>
      </c>
      <c r="DI100" s="32">
        <f t="shared" ca="1" si="230"/>
        <v>0</v>
      </c>
      <c r="DJ100" s="32">
        <f t="shared" ca="1" si="231"/>
        <v>0</v>
      </c>
      <c r="DK100" s="32">
        <f t="shared" ca="1" si="232"/>
        <v>0</v>
      </c>
      <c r="DL100" s="32">
        <f t="shared" ca="1" si="233"/>
        <v>0</v>
      </c>
      <c r="DM100" s="32">
        <f t="shared" ca="1" si="234"/>
        <v>0</v>
      </c>
      <c r="DN100" s="32">
        <f t="shared" ca="1" si="235"/>
        <v>0</v>
      </c>
      <c r="DO100" s="32">
        <f t="shared" ca="1" si="236"/>
        <v>0</v>
      </c>
      <c r="DP100" s="32">
        <f t="shared" ca="1" si="237"/>
        <v>0</v>
      </c>
      <c r="DQ100" s="32">
        <f t="shared" ca="1" si="238"/>
        <v>0</v>
      </c>
      <c r="DR100" s="32">
        <f t="shared" ca="1" si="239"/>
        <v>0</v>
      </c>
      <c r="DS100" s="32">
        <f t="shared" ca="1" si="240"/>
        <v>0</v>
      </c>
      <c r="DT100" s="32">
        <f t="shared" ca="1" si="241"/>
        <v>0</v>
      </c>
      <c r="DU100" s="31">
        <f t="shared" ca="1" si="242"/>
        <v>0</v>
      </c>
      <c r="DV100" s="31">
        <f t="shared" ca="1" si="243"/>
        <v>0</v>
      </c>
      <c r="DW100" s="31">
        <f t="shared" ca="1" si="244"/>
        <v>0</v>
      </c>
      <c r="DX100" s="31">
        <f t="shared" ca="1" si="245"/>
        <v>0</v>
      </c>
      <c r="DY100" s="31">
        <f t="shared" ca="1" si="246"/>
        <v>0</v>
      </c>
      <c r="DZ100" s="31">
        <f t="shared" ca="1" si="247"/>
        <v>0</v>
      </c>
      <c r="EA100" s="31">
        <f t="shared" ca="1" si="248"/>
        <v>0</v>
      </c>
      <c r="EB100" s="31">
        <f t="shared" ca="1" si="249"/>
        <v>0</v>
      </c>
      <c r="EC100" s="31">
        <f t="shared" ca="1" si="250"/>
        <v>0</v>
      </c>
      <c r="ED100" s="31">
        <f t="shared" ca="1" si="251"/>
        <v>0</v>
      </c>
      <c r="EE100" s="31">
        <f t="shared" ca="1" si="252"/>
        <v>0</v>
      </c>
      <c r="EF100" s="31">
        <f t="shared" ca="1" si="253"/>
        <v>0</v>
      </c>
      <c r="EG100" s="32">
        <f t="shared" ca="1" si="254"/>
        <v>0</v>
      </c>
      <c r="EH100" s="32">
        <f t="shared" ca="1" si="255"/>
        <v>0</v>
      </c>
      <c r="EI100" s="32">
        <f t="shared" ca="1" si="256"/>
        <v>0</v>
      </c>
      <c r="EJ100" s="32">
        <f t="shared" ca="1" si="257"/>
        <v>0</v>
      </c>
      <c r="EK100" s="32">
        <f t="shared" ca="1" si="258"/>
        <v>0</v>
      </c>
      <c r="EL100" s="32">
        <f t="shared" ca="1" si="259"/>
        <v>0</v>
      </c>
      <c r="EM100" s="32">
        <f t="shared" ca="1" si="260"/>
        <v>0</v>
      </c>
      <c r="EN100" s="32">
        <f t="shared" ca="1" si="261"/>
        <v>0</v>
      </c>
      <c r="EO100" s="32">
        <f t="shared" ca="1" si="262"/>
        <v>0</v>
      </c>
      <c r="EP100" s="32">
        <f t="shared" ca="1" si="263"/>
        <v>0</v>
      </c>
      <c r="EQ100" s="32">
        <f t="shared" ca="1" si="264"/>
        <v>0</v>
      </c>
      <c r="ER100" s="32">
        <f t="shared" ca="1" si="265"/>
        <v>0</v>
      </c>
    </row>
    <row r="101" spans="1:148">
      <c r="A101" t="s">
        <v>512</v>
      </c>
      <c r="B101" s="1" t="s">
        <v>522</v>
      </c>
      <c r="C101" t="str">
        <f t="shared" ca="1" si="302"/>
        <v>RG10</v>
      </c>
      <c r="D101" t="str">
        <f t="shared" ca="1" si="303"/>
        <v>Rossdale #10</v>
      </c>
      <c r="O101" s="51">
        <v>449.05990000000003</v>
      </c>
      <c r="P101" s="51">
        <v>0</v>
      </c>
      <c r="Q101" s="32"/>
      <c r="R101" s="32"/>
      <c r="S101" s="32"/>
      <c r="T101" s="32"/>
      <c r="U101" s="32"/>
      <c r="V101" s="32"/>
      <c r="W101" s="32"/>
      <c r="X101" s="32"/>
      <c r="Y101" s="32"/>
      <c r="Z101" s="32"/>
      <c r="AA101" s="32">
        <v>134952.78</v>
      </c>
      <c r="AB101" s="32">
        <v>0</v>
      </c>
      <c r="AM101" s="2">
        <v>5.4</v>
      </c>
      <c r="AN101" s="2">
        <v>5.4</v>
      </c>
      <c r="AO101" s="33"/>
      <c r="AP101" s="33"/>
      <c r="AQ101" s="33"/>
      <c r="AR101" s="33"/>
      <c r="AS101" s="33"/>
      <c r="AT101" s="33"/>
      <c r="AU101" s="33"/>
      <c r="AV101" s="33"/>
      <c r="AW101" s="33"/>
      <c r="AX101" s="33"/>
      <c r="AY101" s="33">
        <v>7287.45</v>
      </c>
      <c r="AZ101" s="33">
        <v>0</v>
      </c>
      <c r="BA101" s="31">
        <f t="shared" si="266"/>
        <v>0</v>
      </c>
      <c r="BB101" s="31">
        <f t="shared" si="267"/>
        <v>0</v>
      </c>
      <c r="BC101" s="31">
        <f t="shared" si="268"/>
        <v>0</v>
      </c>
      <c r="BD101" s="31">
        <f t="shared" si="269"/>
        <v>0</v>
      </c>
      <c r="BE101" s="31">
        <f t="shared" si="270"/>
        <v>0</v>
      </c>
      <c r="BF101" s="31">
        <f t="shared" si="271"/>
        <v>0</v>
      </c>
      <c r="BG101" s="31">
        <f t="shared" si="272"/>
        <v>0</v>
      </c>
      <c r="BH101" s="31">
        <f t="shared" si="273"/>
        <v>0</v>
      </c>
      <c r="BI101" s="31">
        <f t="shared" si="274"/>
        <v>0</v>
      </c>
      <c r="BJ101" s="31">
        <f t="shared" si="275"/>
        <v>0</v>
      </c>
      <c r="BK101" s="31">
        <f t="shared" si="276"/>
        <v>-836.71</v>
      </c>
      <c r="BL101" s="31">
        <f t="shared" si="277"/>
        <v>0</v>
      </c>
      <c r="BM101" s="6">
        <f t="shared" ca="1" si="304"/>
        <v>4.9399999999999999E-2</v>
      </c>
      <c r="BN101" s="6">
        <f t="shared" ca="1" si="304"/>
        <v>4.9399999999999999E-2</v>
      </c>
      <c r="BO101" s="6">
        <f t="shared" ca="1" si="304"/>
        <v>4.9399999999999999E-2</v>
      </c>
      <c r="BP101" s="6">
        <f t="shared" ca="1" si="304"/>
        <v>4.9399999999999999E-2</v>
      </c>
      <c r="BQ101" s="6">
        <f t="shared" ca="1" si="304"/>
        <v>4.9399999999999999E-2</v>
      </c>
      <c r="BR101" s="6">
        <f t="shared" ca="1" si="304"/>
        <v>4.9399999999999999E-2</v>
      </c>
      <c r="BS101" s="6">
        <f t="shared" ca="1" si="304"/>
        <v>4.9399999999999999E-2</v>
      </c>
      <c r="BT101" s="6">
        <f t="shared" ca="1" si="304"/>
        <v>4.9399999999999999E-2</v>
      </c>
      <c r="BU101" s="6">
        <f t="shared" ca="1" si="304"/>
        <v>4.9399999999999999E-2</v>
      </c>
      <c r="BV101" s="6">
        <f t="shared" ca="1" si="304"/>
        <v>4.9399999999999999E-2</v>
      </c>
      <c r="BW101" s="6">
        <f t="shared" ca="1" si="304"/>
        <v>4.9399999999999999E-2</v>
      </c>
      <c r="BX101" s="6">
        <f t="shared" ca="1" si="304"/>
        <v>4.9399999999999999E-2</v>
      </c>
      <c r="BY101" s="31">
        <f t="shared" ref="BY101:BY143" ca="1" si="305">IFERROR(VLOOKUP($C101,DOSDetail,CELL("col",BY$4)+58,FALSE),ROUND(Q101*BM101,2))</f>
        <v>0</v>
      </c>
      <c r="BZ101" s="31">
        <f t="shared" ref="BZ101:BZ143" ca="1" si="306">IFERROR(VLOOKUP($C101,DOSDetail,CELL("col",BZ$4)+58,FALSE),ROUND(R101*BN101,2))</f>
        <v>0</v>
      </c>
      <c r="CA101" s="31">
        <f t="shared" ref="CA101:CA143" ca="1" si="307">IFERROR(VLOOKUP($C101,DOSDetail,CELL("col",CA$4)+58,FALSE),ROUND(S101*BO101,2))</f>
        <v>0</v>
      </c>
      <c r="CB101" s="31">
        <f t="shared" ref="CB101:CB143" ca="1" si="308">IFERROR(VLOOKUP($C101,DOSDetail,CELL("col",CB$4)+58,FALSE),ROUND(T101*BP101,2))</f>
        <v>0</v>
      </c>
      <c r="CC101" s="31">
        <f t="shared" ref="CC101:CC143" ca="1" si="309">IFERROR(VLOOKUP($C101,DOSDetail,CELL("col",CC$4)+58,FALSE),ROUND(U101*BQ101,2))</f>
        <v>0</v>
      </c>
      <c r="CD101" s="31">
        <f t="shared" ref="CD101:CD143" ca="1" si="310">IFERROR(VLOOKUP($C101,DOSDetail,CELL("col",CD$4)+58,FALSE),ROUND(V101*BR101,2))</f>
        <v>0</v>
      </c>
      <c r="CE101" s="31">
        <f t="shared" ref="CE101:CE143" ca="1" si="311">IFERROR(VLOOKUP($C101,DOSDetail,CELL("col",CE$4)+58,FALSE),ROUND(W101*BS101,2))</f>
        <v>0</v>
      </c>
      <c r="CF101" s="31">
        <f t="shared" ref="CF101:CF143" ca="1" si="312">IFERROR(VLOOKUP($C101,DOSDetail,CELL("col",CF$4)+58,FALSE),ROUND(X101*BT101,2))</f>
        <v>0</v>
      </c>
      <c r="CG101" s="31">
        <f t="shared" ref="CG101:CG143" ca="1" si="313">IFERROR(VLOOKUP($C101,DOSDetail,CELL("col",CG$4)+58,FALSE),ROUND(Y101*BU101,2))</f>
        <v>0</v>
      </c>
      <c r="CH101" s="31">
        <f t="shared" ref="CH101:CH143" ca="1" si="314">IFERROR(VLOOKUP($C101,DOSDetail,CELL("col",CH$4)+58,FALSE),ROUND(Z101*BV101,2))</f>
        <v>0</v>
      </c>
      <c r="CI101" s="31">
        <f t="shared" ref="CI101:CI143" ca="1" si="315">IFERROR(VLOOKUP($C101,DOSDetail,CELL("col",CI$4)+58,FALSE),ROUND(AA101*BW101,2))</f>
        <v>6666.67</v>
      </c>
      <c r="CJ101" s="31">
        <f t="shared" ref="CJ101:CJ143" ca="1" si="316">IFERROR(VLOOKUP($C101,DOSDetail,CELL("col",CJ$4)+58,FALSE),ROUND(AB101*BX101,2))</f>
        <v>0</v>
      </c>
      <c r="CK101" s="32">
        <f t="shared" ca="1" si="278"/>
        <v>0</v>
      </c>
      <c r="CL101" s="32">
        <f t="shared" ca="1" si="279"/>
        <v>0</v>
      </c>
      <c r="CM101" s="32">
        <f t="shared" ca="1" si="280"/>
        <v>0</v>
      </c>
      <c r="CN101" s="32">
        <f t="shared" ca="1" si="281"/>
        <v>0</v>
      </c>
      <c r="CO101" s="32">
        <f t="shared" ca="1" si="282"/>
        <v>0</v>
      </c>
      <c r="CP101" s="32">
        <f t="shared" ca="1" si="283"/>
        <v>0</v>
      </c>
      <c r="CQ101" s="32">
        <f t="shared" ca="1" si="284"/>
        <v>0</v>
      </c>
      <c r="CR101" s="32">
        <f t="shared" ca="1" si="285"/>
        <v>0</v>
      </c>
      <c r="CS101" s="32">
        <f t="shared" ca="1" si="286"/>
        <v>0</v>
      </c>
      <c r="CT101" s="32">
        <f t="shared" ca="1" si="287"/>
        <v>0</v>
      </c>
      <c r="CU101" s="32">
        <f t="shared" ca="1" si="288"/>
        <v>404.86</v>
      </c>
      <c r="CV101" s="32">
        <f t="shared" ca="1" si="289"/>
        <v>0</v>
      </c>
      <c r="CW101" s="31">
        <f t="shared" ca="1" si="290"/>
        <v>0</v>
      </c>
      <c r="CX101" s="31">
        <f t="shared" ca="1" si="291"/>
        <v>0</v>
      </c>
      <c r="CY101" s="31">
        <f t="shared" ca="1" si="292"/>
        <v>0</v>
      </c>
      <c r="CZ101" s="31">
        <f t="shared" ca="1" si="293"/>
        <v>0</v>
      </c>
      <c r="DA101" s="31">
        <f t="shared" ca="1" si="294"/>
        <v>0</v>
      </c>
      <c r="DB101" s="31">
        <f t="shared" ca="1" si="295"/>
        <v>0</v>
      </c>
      <c r="DC101" s="31">
        <f t="shared" ca="1" si="296"/>
        <v>0</v>
      </c>
      <c r="DD101" s="31">
        <f t="shared" ca="1" si="297"/>
        <v>0</v>
      </c>
      <c r="DE101" s="31">
        <f t="shared" ca="1" si="298"/>
        <v>0</v>
      </c>
      <c r="DF101" s="31">
        <f t="shared" ca="1" si="299"/>
        <v>0</v>
      </c>
      <c r="DG101" s="31">
        <f t="shared" ca="1" si="300"/>
        <v>620.79</v>
      </c>
      <c r="DH101" s="31">
        <f t="shared" ca="1" si="301"/>
        <v>0</v>
      </c>
      <c r="DI101" s="32">
        <f t="shared" ca="1" si="230"/>
        <v>0</v>
      </c>
      <c r="DJ101" s="32">
        <f t="shared" ca="1" si="231"/>
        <v>0</v>
      </c>
      <c r="DK101" s="32">
        <f t="shared" ca="1" si="232"/>
        <v>0</v>
      </c>
      <c r="DL101" s="32">
        <f t="shared" ca="1" si="233"/>
        <v>0</v>
      </c>
      <c r="DM101" s="32">
        <f t="shared" ca="1" si="234"/>
        <v>0</v>
      </c>
      <c r="DN101" s="32">
        <f t="shared" ca="1" si="235"/>
        <v>0</v>
      </c>
      <c r="DO101" s="32">
        <f t="shared" ca="1" si="236"/>
        <v>0</v>
      </c>
      <c r="DP101" s="32">
        <f t="shared" ca="1" si="237"/>
        <v>0</v>
      </c>
      <c r="DQ101" s="32">
        <f t="shared" ca="1" si="238"/>
        <v>0</v>
      </c>
      <c r="DR101" s="32">
        <f t="shared" ca="1" si="239"/>
        <v>0</v>
      </c>
      <c r="DS101" s="32">
        <f t="shared" ca="1" si="240"/>
        <v>31.04</v>
      </c>
      <c r="DT101" s="32">
        <f t="shared" ca="1" si="241"/>
        <v>0</v>
      </c>
      <c r="DU101" s="31">
        <f t="shared" ca="1" si="242"/>
        <v>0</v>
      </c>
      <c r="DV101" s="31">
        <f t="shared" ca="1" si="243"/>
        <v>0</v>
      </c>
      <c r="DW101" s="31">
        <f t="shared" ca="1" si="244"/>
        <v>0</v>
      </c>
      <c r="DX101" s="31">
        <f t="shared" ca="1" si="245"/>
        <v>0</v>
      </c>
      <c r="DY101" s="31">
        <f t="shared" ca="1" si="246"/>
        <v>0</v>
      </c>
      <c r="DZ101" s="31">
        <f t="shared" ca="1" si="247"/>
        <v>0</v>
      </c>
      <c r="EA101" s="31">
        <f t="shared" ca="1" si="248"/>
        <v>0</v>
      </c>
      <c r="EB101" s="31">
        <f t="shared" ca="1" si="249"/>
        <v>0</v>
      </c>
      <c r="EC101" s="31">
        <f t="shared" ca="1" si="250"/>
        <v>0</v>
      </c>
      <c r="ED101" s="31">
        <f t="shared" ca="1" si="251"/>
        <v>0</v>
      </c>
      <c r="EE101" s="31">
        <f t="shared" ca="1" si="252"/>
        <v>273.33</v>
      </c>
      <c r="EF101" s="31">
        <f t="shared" ca="1" si="253"/>
        <v>0</v>
      </c>
      <c r="EG101" s="32">
        <f t="shared" ca="1" si="254"/>
        <v>0</v>
      </c>
      <c r="EH101" s="32">
        <f t="shared" ca="1" si="255"/>
        <v>0</v>
      </c>
      <c r="EI101" s="32">
        <f t="shared" ca="1" si="256"/>
        <v>0</v>
      </c>
      <c r="EJ101" s="32">
        <f t="shared" ca="1" si="257"/>
        <v>0</v>
      </c>
      <c r="EK101" s="32">
        <f t="shared" ca="1" si="258"/>
        <v>0</v>
      </c>
      <c r="EL101" s="32">
        <f t="shared" ca="1" si="259"/>
        <v>0</v>
      </c>
      <c r="EM101" s="32">
        <f t="shared" ca="1" si="260"/>
        <v>0</v>
      </c>
      <c r="EN101" s="32">
        <f t="shared" ca="1" si="261"/>
        <v>0</v>
      </c>
      <c r="EO101" s="32">
        <f t="shared" ca="1" si="262"/>
        <v>0</v>
      </c>
      <c r="EP101" s="32">
        <f t="shared" ca="1" si="263"/>
        <v>0</v>
      </c>
      <c r="EQ101" s="32">
        <f t="shared" ca="1" si="264"/>
        <v>925.15999999999985</v>
      </c>
      <c r="ER101" s="32">
        <f t="shared" ca="1" si="265"/>
        <v>0</v>
      </c>
    </row>
    <row r="102" spans="1:148">
      <c r="A102" t="s">
        <v>425</v>
      </c>
      <c r="B102" s="1" t="s">
        <v>518</v>
      </c>
      <c r="C102" t="str">
        <f t="shared" ca="1" si="302"/>
        <v>RG8</v>
      </c>
      <c r="D102" t="str">
        <f t="shared" ca="1" si="303"/>
        <v>Rossdale #8</v>
      </c>
      <c r="E102" s="51">
        <v>0</v>
      </c>
      <c r="F102" s="51">
        <v>0</v>
      </c>
      <c r="G102" s="51">
        <v>0</v>
      </c>
      <c r="H102" s="51">
        <v>0</v>
      </c>
      <c r="I102" s="51">
        <v>0</v>
      </c>
      <c r="J102" s="51">
        <v>0</v>
      </c>
      <c r="K102" s="51">
        <v>0</v>
      </c>
      <c r="L102" s="51">
        <v>0</v>
      </c>
      <c r="M102" s="51">
        <v>0</v>
      </c>
      <c r="N102" s="51">
        <v>0</v>
      </c>
      <c r="Q102" s="32">
        <v>0</v>
      </c>
      <c r="R102" s="32">
        <v>0</v>
      </c>
      <c r="S102" s="32">
        <v>0</v>
      </c>
      <c r="T102" s="32">
        <v>0</v>
      </c>
      <c r="U102" s="32">
        <v>0</v>
      </c>
      <c r="V102" s="32">
        <v>0</v>
      </c>
      <c r="W102" s="32">
        <v>0</v>
      </c>
      <c r="X102" s="32">
        <v>0</v>
      </c>
      <c r="Y102" s="32">
        <v>0</v>
      </c>
      <c r="Z102" s="32">
        <v>0</v>
      </c>
      <c r="AA102" s="32"/>
      <c r="AB102" s="32"/>
      <c r="AC102" s="2">
        <v>5.4</v>
      </c>
      <c r="AD102" s="2">
        <v>5.4</v>
      </c>
      <c r="AE102" s="2">
        <v>5.4</v>
      </c>
      <c r="AF102" s="2">
        <v>5.4</v>
      </c>
      <c r="AG102" s="2">
        <v>5.4</v>
      </c>
      <c r="AH102" s="2">
        <v>5.4</v>
      </c>
      <c r="AI102" s="2">
        <v>5.4</v>
      </c>
      <c r="AJ102" s="2">
        <v>5.4</v>
      </c>
      <c r="AK102" s="2">
        <v>5.4</v>
      </c>
      <c r="AL102" s="2">
        <v>5.4</v>
      </c>
      <c r="AO102" s="33">
        <v>0</v>
      </c>
      <c r="AP102" s="33">
        <v>0</v>
      </c>
      <c r="AQ102" s="33">
        <v>0</v>
      </c>
      <c r="AR102" s="33">
        <v>0</v>
      </c>
      <c r="AS102" s="33">
        <v>0</v>
      </c>
      <c r="AT102" s="33">
        <v>0</v>
      </c>
      <c r="AU102" s="33">
        <v>0</v>
      </c>
      <c r="AV102" s="33">
        <v>0</v>
      </c>
      <c r="AW102" s="33">
        <v>0</v>
      </c>
      <c r="AX102" s="33">
        <v>0</v>
      </c>
      <c r="AY102" s="33"/>
      <c r="AZ102" s="33"/>
      <c r="BA102" s="31">
        <f t="shared" si="266"/>
        <v>0</v>
      </c>
      <c r="BB102" s="31">
        <f t="shared" si="267"/>
        <v>0</v>
      </c>
      <c r="BC102" s="31">
        <f t="shared" si="268"/>
        <v>0</v>
      </c>
      <c r="BD102" s="31">
        <f t="shared" si="269"/>
        <v>0</v>
      </c>
      <c r="BE102" s="31">
        <f t="shared" si="270"/>
        <v>0</v>
      </c>
      <c r="BF102" s="31">
        <f t="shared" si="271"/>
        <v>0</v>
      </c>
      <c r="BG102" s="31">
        <f t="shared" si="272"/>
        <v>0</v>
      </c>
      <c r="BH102" s="31">
        <f t="shared" si="273"/>
        <v>0</v>
      </c>
      <c r="BI102" s="31">
        <f t="shared" si="274"/>
        <v>0</v>
      </c>
      <c r="BJ102" s="31">
        <f t="shared" si="275"/>
        <v>0</v>
      </c>
      <c r="BK102" s="31">
        <f t="shared" si="276"/>
        <v>0</v>
      </c>
      <c r="BL102" s="31">
        <f t="shared" si="277"/>
        <v>0</v>
      </c>
      <c r="BM102" s="6">
        <f t="shared" ref="BM102:BX115" ca="1" si="317">VLOOKUP($C102,LossFactorLookup,3,FALSE)</f>
        <v>7.51E-2</v>
      </c>
      <c r="BN102" s="6">
        <f t="shared" ca="1" si="317"/>
        <v>7.51E-2</v>
      </c>
      <c r="BO102" s="6">
        <f t="shared" ca="1" si="317"/>
        <v>7.51E-2</v>
      </c>
      <c r="BP102" s="6">
        <f t="shared" ca="1" si="317"/>
        <v>7.51E-2</v>
      </c>
      <c r="BQ102" s="6">
        <f t="shared" ca="1" si="317"/>
        <v>7.51E-2</v>
      </c>
      <c r="BR102" s="6">
        <f t="shared" ca="1" si="317"/>
        <v>7.51E-2</v>
      </c>
      <c r="BS102" s="6">
        <f t="shared" ca="1" si="317"/>
        <v>7.51E-2</v>
      </c>
      <c r="BT102" s="6">
        <f t="shared" ca="1" si="317"/>
        <v>7.51E-2</v>
      </c>
      <c r="BU102" s="6">
        <f t="shared" ca="1" si="317"/>
        <v>7.51E-2</v>
      </c>
      <c r="BV102" s="6">
        <f t="shared" ca="1" si="317"/>
        <v>7.51E-2</v>
      </c>
      <c r="BW102" s="6">
        <f t="shared" ca="1" si="317"/>
        <v>7.51E-2</v>
      </c>
      <c r="BX102" s="6">
        <f t="shared" ca="1" si="317"/>
        <v>7.51E-2</v>
      </c>
      <c r="BY102" s="31">
        <f t="shared" ca="1" si="305"/>
        <v>0</v>
      </c>
      <c r="BZ102" s="31">
        <f t="shared" ca="1" si="306"/>
        <v>0</v>
      </c>
      <c r="CA102" s="31">
        <f t="shared" ca="1" si="307"/>
        <v>0</v>
      </c>
      <c r="CB102" s="31">
        <f t="shared" ca="1" si="308"/>
        <v>0</v>
      </c>
      <c r="CC102" s="31">
        <f t="shared" ca="1" si="309"/>
        <v>0</v>
      </c>
      <c r="CD102" s="31">
        <f t="shared" ca="1" si="310"/>
        <v>0</v>
      </c>
      <c r="CE102" s="31">
        <f t="shared" ca="1" si="311"/>
        <v>0</v>
      </c>
      <c r="CF102" s="31">
        <f t="shared" ca="1" si="312"/>
        <v>0</v>
      </c>
      <c r="CG102" s="31">
        <f t="shared" ca="1" si="313"/>
        <v>0</v>
      </c>
      <c r="CH102" s="31">
        <f t="shared" ca="1" si="314"/>
        <v>0</v>
      </c>
      <c r="CI102" s="31">
        <f t="shared" ca="1" si="315"/>
        <v>0</v>
      </c>
      <c r="CJ102" s="31">
        <f t="shared" ca="1" si="316"/>
        <v>0</v>
      </c>
      <c r="CK102" s="32">
        <f t="shared" ca="1" si="278"/>
        <v>0</v>
      </c>
      <c r="CL102" s="32">
        <f t="shared" ca="1" si="279"/>
        <v>0</v>
      </c>
      <c r="CM102" s="32">
        <f t="shared" ca="1" si="280"/>
        <v>0</v>
      </c>
      <c r="CN102" s="32">
        <f t="shared" ca="1" si="281"/>
        <v>0</v>
      </c>
      <c r="CO102" s="32">
        <f t="shared" ca="1" si="282"/>
        <v>0</v>
      </c>
      <c r="CP102" s="32">
        <f t="shared" ca="1" si="283"/>
        <v>0</v>
      </c>
      <c r="CQ102" s="32">
        <f t="shared" ca="1" si="284"/>
        <v>0</v>
      </c>
      <c r="CR102" s="32">
        <f t="shared" ca="1" si="285"/>
        <v>0</v>
      </c>
      <c r="CS102" s="32">
        <f t="shared" ca="1" si="286"/>
        <v>0</v>
      </c>
      <c r="CT102" s="32">
        <f t="shared" ca="1" si="287"/>
        <v>0</v>
      </c>
      <c r="CU102" s="32">
        <f t="shared" ca="1" si="288"/>
        <v>0</v>
      </c>
      <c r="CV102" s="32">
        <f t="shared" ca="1" si="289"/>
        <v>0</v>
      </c>
      <c r="CW102" s="31">
        <f t="shared" ca="1" si="290"/>
        <v>0</v>
      </c>
      <c r="CX102" s="31">
        <f t="shared" ca="1" si="291"/>
        <v>0</v>
      </c>
      <c r="CY102" s="31">
        <f t="shared" ca="1" si="292"/>
        <v>0</v>
      </c>
      <c r="CZ102" s="31">
        <f t="shared" ca="1" si="293"/>
        <v>0</v>
      </c>
      <c r="DA102" s="31">
        <f t="shared" ca="1" si="294"/>
        <v>0</v>
      </c>
      <c r="DB102" s="31">
        <f t="shared" ca="1" si="295"/>
        <v>0</v>
      </c>
      <c r="DC102" s="31">
        <f t="shared" ca="1" si="296"/>
        <v>0</v>
      </c>
      <c r="DD102" s="31">
        <f t="shared" ca="1" si="297"/>
        <v>0</v>
      </c>
      <c r="DE102" s="31">
        <f t="shared" ca="1" si="298"/>
        <v>0</v>
      </c>
      <c r="DF102" s="31">
        <f t="shared" ca="1" si="299"/>
        <v>0</v>
      </c>
      <c r="DG102" s="31">
        <f t="shared" ca="1" si="300"/>
        <v>0</v>
      </c>
      <c r="DH102" s="31">
        <f t="shared" ca="1" si="301"/>
        <v>0</v>
      </c>
      <c r="DI102" s="32">
        <f t="shared" ca="1" si="230"/>
        <v>0</v>
      </c>
      <c r="DJ102" s="32">
        <f t="shared" ca="1" si="231"/>
        <v>0</v>
      </c>
      <c r="DK102" s="32">
        <f t="shared" ca="1" si="232"/>
        <v>0</v>
      </c>
      <c r="DL102" s="32">
        <f t="shared" ca="1" si="233"/>
        <v>0</v>
      </c>
      <c r="DM102" s="32">
        <f t="shared" ca="1" si="234"/>
        <v>0</v>
      </c>
      <c r="DN102" s="32">
        <f t="shared" ca="1" si="235"/>
        <v>0</v>
      </c>
      <c r="DO102" s="32">
        <f t="shared" ca="1" si="236"/>
        <v>0</v>
      </c>
      <c r="DP102" s="32">
        <f t="shared" ca="1" si="237"/>
        <v>0</v>
      </c>
      <c r="DQ102" s="32">
        <f t="shared" ca="1" si="238"/>
        <v>0</v>
      </c>
      <c r="DR102" s="32">
        <f t="shared" ca="1" si="239"/>
        <v>0</v>
      </c>
      <c r="DS102" s="32">
        <f t="shared" ca="1" si="240"/>
        <v>0</v>
      </c>
      <c r="DT102" s="32">
        <f t="shared" ca="1" si="241"/>
        <v>0</v>
      </c>
      <c r="DU102" s="31">
        <f t="shared" ca="1" si="242"/>
        <v>0</v>
      </c>
      <c r="DV102" s="31">
        <f t="shared" ca="1" si="243"/>
        <v>0</v>
      </c>
      <c r="DW102" s="31">
        <f t="shared" ca="1" si="244"/>
        <v>0</v>
      </c>
      <c r="DX102" s="31">
        <f t="shared" ca="1" si="245"/>
        <v>0</v>
      </c>
      <c r="DY102" s="31">
        <f t="shared" ca="1" si="246"/>
        <v>0</v>
      </c>
      <c r="DZ102" s="31">
        <f t="shared" ca="1" si="247"/>
        <v>0</v>
      </c>
      <c r="EA102" s="31">
        <f t="shared" ca="1" si="248"/>
        <v>0</v>
      </c>
      <c r="EB102" s="31">
        <f t="shared" ca="1" si="249"/>
        <v>0</v>
      </c>
      <c r="EC102" s="31">
        <f t="shared" ca="1" si="250"/>
        <v>0</v>
      </c>
      <c r="ED102" s="31">
        <f t="shared" ca="1" si="251"/>
        <v>0</v>
      </c>
      <c r="EE102" s="31">
        <f t="shared" ca="1" si="252"/>
        <v>0</v>
      </c>
      <c r="EF102" s="31">
        <f t="shared" ca="1" si="253"/>
        <v>0</v>
      </c>
      <c r="EG102" s="32">
        <f t="shared" ca="1" si="254"/>
        <v>0</v>
      </c>
      <c r="EH102" s="32">
        <f t="shared" ca="1" si="255"/>
        <v>0</v>
      </c>
      <c r="EI102" s="32">
        <f t="shared" ca="1" si="256"/>
        <v>0</v>
      </c>
      <c r="EJ102" s="32">
        <f t="shared" ca="1" si="257"/>
        <v>0</v>
      </c>
      <c r="EK102" s="32">
        <f t="shared" ca="1" si="258"/>
        <v>0</v>
      </c>
      <c r="EL102" s="32">
        <f t="shared" ca="1" si="259"/>
        <v>0</v>
      </c>
      <c r="EM102" s="32">
        <f t="shared" ca="1" si="260"/>
        <v>0</v>
      </c>
      <c r="EN102" s="32">
        <f t="shared" ca="1" si="261"/>
        <v>0</v>
      </c>
      <c r="EO102" s="32">
        <f t="shared" ca="1" si="262"/>
        <v>0</v>
      </c>
      <c r="EP102" s="32">
        <f t="shared" ca="1" si="263"/>
        <v>0</v>
      </c>
      <c r="EQ102" s="32">
        <f t="shared" ca="1" si="264"/>
        <v>0</v>
      </c>
      <c r="ER102" s="32">
        <f t="shared" ca="1" si="265"/>
        <v>0</v>
      </c>
    </row>
    <row r="103" spans="1:148">
      <c r="A103" t="s">
        <v>512</v>
      </c>
      <c r="B103" s="1" t="s">
        <v>518</v>
      </c>
      <c r="C103" t="str">
        <f t="shared" ca="1" si="302"/>
        <v>RG8</v>
      </c>
      <c r="D103" t="str">
        <f t="shared" ca="1" si="303"/>
        <v>Rossdale #8</v>
      </c>
      <c r="O103" s="51">
        <v>492.89800000000002</v>
      </c>
      <c r="P103" s="51">
        <v>0</v>
      </c>
      <c r="Q103" s="32"/>
      <c r="R103" s="32"/>
      <c r="S103" s="32"/>
      <c r="T103" s="32"/>
      <c r="U103" s="32"/>
      <c r="V103" s="32"/>
      <c r="W103" s="32"/>
      <c r="X103" s="32"/>
      <c r="Y103" s="32"/>
      <c r="Z103" s="32"/>
      <c r="AA103" s="32">
        <v>322120.43</v>
      </c>
      <c r="AB103" s="32">
        <v>0</v>
      </c>
      <c r="AM103" s="2">
        <v>5.4</v>
      </c>
      <c r="AN103" s="2">
        <v>5.4</v>
      </c>
      <c r="AO103" s="33"/>
      <c r="AP103" s="33"/>
      <c r="AQ103" s="33"/>
      <c r="AR103" s="33"/>
      <c r="AS103" s="33"/>
      <c r="AT103" s="33"/>
      <c r="AU103" s="33"/>
      <c r="AV103" s="33"/>
      <c r="AW103" s="33"/>
      <c r="AX103" s="33"/>
      <c r="AY103" s="33">
        <v>17394.5</v>
      </c>
      <c r="AZ103" s="33">
        <v>0</v>
      </c>
      <c r="BA103" s="31">
        <f t="shared" si="266"/>
        <v>0</v>
      </c>
      <c r="BB103" s="31">
        <f t="shared" si="267"/>
        <v>0</v>
      </c>
      <c r="BC103" s="31">
        <f t="shared" si="268"/>
        <v>0</v>
      </c>
      <c r="BD103" s="31">
        <f t="shared" si="269"/>
        <v>0</v>
      </c>
      <c r="BE103" s="31">
        <f t="shared" si="270"/>
        <v>0</v>
      </c>
      <c r="BF103" s="31">
        <f t="shared" si="271"/>
        <v>0</v>
      </c>
      <c r="BG103" s="31">
        <f t="shared" si="272"/>
        <v>0</v>
      </c>
      <c r="BH103" s="31">
        <f t="shared" si="273"/>
        <v>0</v>
      </c>
      <c r="BI103" s="31">
        <f t="shared" si="274"/>
        <v>0</v>
      </c>
      <c r="BJ103" s="31">
        <f t="shared" si="275"/>
        <v>0</v>
      </c>
      <c r="BK103" s="31">
        <f t="shared" si="276"/>
        <v>-1997.15</v>
      </c>
      <c r="BL103" s="31">
        <f t="shared" si="277"/>
        <v>0</v>
      </c>
      <c r="BM103" s="6">
        <f t="shared" ca="1" si="317"/>
        <v>7.51E-2</v>
      </c>
      <c r="BN103" s="6">
        <f t="shared" ca="1" si="317"/>
        <v>7.51E-2</v>
      </c>
      <c r="BO103" s="6">
        <f t="shared" ca="1" si="317"/>
        <v>7.51E-2</v>
      </c>
      <c r="BP103" s="6">
        <f t="shared" ca="1" si="317"/>
        <v>7.51E-2</v>
      </c>
      <c r="BQ103" s="6">
        <f t="shared" ca="1" si="317"/>
        <v>7.51E-2</v>
      </c>
      <c r="BR103" s="6">
        <f t="shared" ca="1" si="317"/>
        <v>7.51E-2</v>
      </c>
      <c r="BS103" s="6">
        <f t="shared" ca="1" si="317"/>
        <v>7.51E-2</v>
      </c>
      <c r="BT103" s="6">
        <f t="shared" ca="1" si="317"/>
        <v>7.51E-2</v>
      </c>
      <c r="BU103" s="6">
        <f t="shared" ca="1" si="317"/>
        <v>7.51E-2</v>
      </c>
      <c r="BV103" s="6">
        <f t="shared" ca="1" si="317"/>
        <v>7.51E-2</v>
      </c>
      <c r="BW103" s="6">
        <f t="shared" ca="1" si="317"/>
        <v>7.51E-2</v>
      </c>
      <c r="BX103" s="6">
        <f t="shared" ca="1" si="317"/>
        <v>7.51E-2</v>
      </c>
      <c r="BY103" s="31">
        <f t="shared" ca="1" si="305"/>
        <v>0</v>
      </c>
      <c r="BZ103" s="31">
        <f t="shared" ca="1" si="306"/>
        <v>0</v>
      </c>
      <c r="CA103" s="31">
        <f t="shared" ca="1" si="307"/>
        <v>0</v>
      </c>
      <c r="CB103" s="31">
        <f t="shared" ca="1" si="308"/>
        <v>0</v>
      </c>
      <c r="CC103" s="31">
        <f t="shared" ca="1" si="309"/>
        <v>0</v>
      </c>
      <c r="CD103" s="31">
        <f t="shared" ca="1" si="310"/>
        <v>0</v>
      </c>
      <c r="CE103" s="31">
        <f t="shared" ca="1" si="311"/>
        <v>0</v>
      </c>
      <c r="CF103" s="31">
        <f t="shared" ca="1" si="312"/>
        <v>0</v>
      </c>
      <c r="CG103" s="31">
        <f t="shared" ca="1" si="313"/>
        <v>0</v>
      </c>
      <c r="CH103" s="31">
        <f t="shared" ca="1" si="314"/>
        <v>0</v>
      </c>
      <c r="CI103" s="31">
        <f t="shared" ca="1" si="315"/>
        <v>24191.24</v>
      </c>
      <c r="CJ103" s="31">
        <f t="shared" ca="1" si="316"/>
        <v>0</v>
      </c>
      <c r="CK103" s="32">
        <f t="shared" ca="1" si="278"/>
        <v>0</v>
      </c>
      <c r="CL103" s="32">
        <f t="shared" ca="1" si="279"/>
        <v>0</v>
      </c>
      <c r="CM103" s="32">
        <f t="shared" ca="1" si="280"/>
        <v>0</v>
      </c>
      <c r="CN103" s="32">
        <f t="shared" ca="1" si="281"/>
        <v>0</v>
      </c>
      <c r="CO103" s="32">
        <f t="shared" ca="1" si="282"/>
        <v>0</v>
      </c>
      <c r="CP103" s="32">
        <f t="shared" ca="1" si="283"/>
        <v>0</v>
      </c>
      <c r="CQ103" s="32">
        <f t="shared" ca="1" si="284"/>
        <v>0</v>
      </c>
      <c r="CR103" s="32">
        <f t="shared" ca="1" si="285"/>
        <v>0</v>
      </c>
      <c r="CS103" s="32">
        <f t="shared" ca="1" si="286"/>
        <v>0</v>
      </c>
      <c r="CT103" s="32">
        <f t="shared" ca="1" si="287"/>
        <v>0</v>
      </c>
      <c r="CU103" s="32">
        <f t="shared" ca="1" si="288"/>
        <v>966.36</v>
      </c>
      <c r="CV103" s="32">
        <f t="shared" ca="1" si="289"/>
        <v>0</v>
      </c>
      <c r="CW103" s="31">
        <f t="shared" ca="1" si="290"/>
        <v>0</v>
      </c>
      <c r="CX103" s="31">
        <f t="shared" ca="1" si="291"/>
        <v>0</v>
      </c>
      <c r="CY103" s="31">
        <f t="shared" ca="1" si="292"/>
        <v>0</v>
      </c>
      <c r="CZ103" s="31">
        <f t="shared" ca="1" si="293"/>
        <v>0</v>
      </c>
      <c r="DA103" s="31">
        <f t="shared" ca="1" si="294"/>
        <v>0</v>
      </c>
      <c r="DB103" s="31">
        <f t="shared" ca="1" si="295"/>
        <v>0</v>
      </c>
      <c r="DC103" s="31">
        <f t="shared" ca="1" si="296"/>
        <v>0</v>
      </c>
      <c r="DD103" s="31">
        <f t="shared" ca="1" si="297"/>
        <v>0</v>
      </c>
      <c r="DE103" s="31">
        <f t="shared" ca="1" si="298"/>
        <v>0</v>
      </c>
      <c r="DF103" s="31">
        <f t="shared" ca="1" si="299"/>
        <v>0</v>
      </c>
      <c r="DG103" s="31">
        <f t="shared" ca="1" si="300"/>
        <v>9760.2500000000018</v>
      </c>
      <c r="DH103" s="31">
        <f t="shared" ca="1" si="301"/>
        <v>0</v>
      </c>
      <c r="DI103" s="32">
        <f t="shared" ca="1" si="230"/>
        <v>0</v>
      </c>
      <c r="DJ103" s="32">
        <f t="shared" ca="1" si="231"/>
        <v>0</v>
      </c>
      <c r="DK103" s="32">
        <f t="shared" ca="1" si="232"/>
        <v>0</v>
      </c>
      <c r="DL103" s="32">
        <f t="shared" ca="1" si="233"/>
        <v>0</v>
      </c>
      <c r="DM103" s="32">
        <f t="shared" ca="1" si="234"/>
        <v>0</v>
      </c>
      <c r="DN103" s="32">
        <f t="shared" ca="1" si="235"/>
        <v>0</v>
      </c>
      <c r="DO103" s="32">
        <f t="shared" ca="1" si="236"/>
        <v>0</v>
      </c>
      <c r="DP103" s="32">
        <f t="shared" ca="1" si="237"/>
        <v>0</v>
      </c>
      <c r="DQ103" s="32">
        <f t="shared" ca="1" si="238"/>
        <v>0</v>
      </c>
      <c r="DR103" s="32">
        <f t="shared" ca="1" si="239"/>
        <v>0</v>
      </c>
      <c r="DS103" s="32">
        <f t="shared" ca="1" si="240"/>
        <v>488.01</v>
      </c>
      <c r="DT103" s="32">
        <f t="shared" ca="1" si="241"/>
        <v>0</v>
      </c>
      <c r="DU103" s="31">
        <f t="shared" ca="1" si="242"/>
        <v>0</v>
      </c>
      <c r="DV103" s="31">
        <f t="shared" ca="1" si="243"/>
        <v>0</v>
      </c>
      <c r="DW103" s="31">
        <f t="shared" ca="1" si="244"/>
        <v>0</v>
      </c>
      <c r="DX103" s="31">
        <f t="shared" ca="1" si="245"/>
        <v>0</v>
      </c>
      <c r="DY103" s="31">
        <f t="shared" ca="1" si="246"/>
        <v>0</v>
      </c>
      <c r="DZ103" s="31">
        <f t="shared" ca="1" si="247"/>
        <v>0</v>
      </c>
      <c r="EA103" s="31">
        <f t="shared" ca="1" si="248"/>
        <v>0</v>
      </c>
      <c r="EB103" s="31">
        <f t="shared" ca="1" si="249"/>
        <v>0</v>
      </c>
      <c r="EC103" s="31">
        <f t="shared" ca="1" si="250"/>
        <v>0</v>
      </c>
      <c r="ED103" s="31">
        <f t="shared" ca="1" si="251"/>
        <v>0</v>
      </c>
      <c r="EE103" s="31">
        <f t="shared" ca="1" si="252"/>
        <v>4297.32</v>
      </c>
      <c r="EF103" s="31">
        <f t="shared" ca="1" si="253"/>
        <v>0</v>
      </c>
      <c r="EG103" s="32">
        <f t="shared" ca="1" si="254"/>
        <v>0</v>
      </c>
      <c r="EH103" s="32">
        <f t="shared" ca="1" si="255"/>
        <v>0</v>
      </c>
      <c r="EI103" s="32">
        <f t="shared" ca="1" si="256"/>
        <v>0</v>
      </c>
      <c r="EJ103" s="32">
        <f t="shared" ca="1" si="257"/>
        <v>0</v>
      </c>
      <c r="EK103" s="32">
        <f t="shared" ca="1" si="258"/>
        <v>0</v>
      </c>
      <c r="EL103" s="32">
        <f t="shared" ca="1" si="259"/>
        <v>0</v>
      </c>
      <c r="EM103" s="32">
        <f t="shared" ca="1" si="260"/>
        <v>0</v>
      </c>
      <c r="EN103" s="32">
        <f t="shared" ca="1" si="261"/>
        <v>0</v>
      </c>
      <c r="EO103" s="32">
        <f t="shared" ca="1" si="262"/>
        <v>0</v>
      </c>
      <c r="EP103" s="32">
        <f t="shared" ca="1" si="263"/>
        <v>0</v>
      </c>
      <c r="EQ103" s="32">
        <f t="shared" ca="1" si="264"/>
        <v>14545.580000000002</v>
      </c>
      <c r="ER103" s="32">
        <f t="shared" ca="1" si="265"/>
        <v>0</v>
      </c>
    </row>
    <row r="104" spans="1:148">
      <c r="A104" t="s">
        <v>425</v>
      </c>
      <c r="B104" s="1" t="s">
        <v>520</v>
      </c>
      <c r="C104" t="str">
        <f t="shared" ca="1" si="302"/>
        <v>RG9</v>
      </c>
      <c r="D104" t="str">
        <f t="shared" ca="1" si="303"/>
        <v>Rossdale #9</v>
      </c>
      <c r="E104" s="51">
        <v>0</v>
      </c>
      <c r="F104" s="51">
        <v>0</v>
      </c>
      <c r="G104" s="51">
        <v>0</v>
      </c>
      <c r="H104" s="51">
        <v>0</v>
      </c>
      <c r="I104" s="51">
        <v>0</v>
      </c>
      <c r="J104" s="51">
        <v>0</v>
      </c>
      <c r="K104" s="51">
        <v>0</v>
      </c>
      <c r="L104" s="51">
        <v>0</v>
      </c>
      <c r="M104" s="51">
        <v>0</v>
      </c>
      <c r="N104" s="51">
        <v>0</v>
      </c>
      <c r="Q104" s="32">
        <v>0</v>
      </c>
      <c r="R104" s="32">
        <v>0</v>
      </c>
      <c r="S104" s="32">
        <v>0</v>
      </c>
      <c r="T104" s="32">
        <v>0</v>
      </c>
      <c r="U104" s="32">
        <v>0</v>
      </c>
      <c r="V104" s="32">
        <v>0</v>
      </c>
      <c r="W104" s="32">
        <v>0</v>
      </c>
      <c r="X104" s="32">
        <v>0</v>
      </c>
      <c r="Y104" s="32">
        <v>0</v>
      </c>
      <c r="Z104" s="32">
        <v>0</v>
      </c>
      <c r="AA104" s="32"/>
      <c r="AB104" s="32"/>
      <c r="AC104" s="2">
        <v>5.4</v>
      </c>
      <c r="AD104" s="2">
        <v>5.4</v>
      </c>
      <c r="AE104" s="2">
        <v>5.4</v>
      </c>
      <c r="AF104" s="2">
        <v>5.4</v>
      </c>
      <c r="AG104" s="2">
        <v>5.4</v>
      </c>
      <c r="AH104" s="2">
        <v>5.4</v>
      </c>
      <c r="AI104" s="2">
        <v>5.4</v>
      </c>
      <c r="AJ104" s="2">
        <v>5.4</v>
      </c>
      <c r="AK104" s="2">
        <v>5.4</v>
      </c>
      <c r="AL104" s="2">
        <v>5.4</v>
      </c>
      <c r="AO104" s="33">
        <v>0</v>
      </c>
      <c r="AP104" s="33">
        <v>0</v>
      </c>
      <c r="AQ104" s="33">
        <v>0</v>
      </c>
      <c r="AR104" s="33">
        <v>0</v>
      </c>
      <c r="AS104" s="33">
        <v>0</v>
      </c>
      <c r="AT104" s="33">
        <v>0</v>
      </c>
      <c r="AU104" s="33">
        <v>0</v>
      </c>
      <c r="AV104" s="33">
        <v>0</v>
      </c>
      <c r="AW104" s="33">
        <v>0</v>
      </c>
      <c r="AX104" s="33">
        <v>0</v>
      </c>
      <c r="AY104" s="33"/>
      <c r="AZ104" s="33"/>
      <c r="BA104" s="31">
        <f t="shared" si="266"/>
        <v>0</v>
      </c>
      <c r="BB104" s="31">
        <f t="shared" si="267"/>
        <v>0</v>
      </c>
      <c r="BC104" s="31">
        <f t="shared" si="268"/>
        <v>0</v>
      </c>
      <c r="BD104" s="31">
        <f t="shared" si="269"/>
        <v>0</v>
      </c>
      <c r="BE104" s="31">
        <f t="shared" si="270"/>
        <v>0</v>
      </c>
      <c r="BF104" s="31">
        <f t="shared" si="271"/>
        <v>0</v>
      </c>
      <c r="BG104" s="31">
        <f t="shared" si="272"/>
        <v>0</v>
      </c>
      <c r="BH104" s="31">
        <f t="shared" si="273"/>
        <v>0</v>
      </c>
      <c r="BI104" s="31">
        <f t="shared" si="274"/>
        <v>0</v>
      </c>
      <c r="BJ104" s="31">
        <f t="shared" si="275"/>
        <v>0</v>
      </c>
      <c r="BK104" s="31">
        <f t="shared" si="276"/>
        <v>0</v>
      </c>
      <c r="BL104" s="31">
        <f t="shared" si="277"/>
        <v>0</v>
      </c>
      <c r="BM104" s="6">
        <f t="shared" ca="1" si="317"/>
        <v>6.0100000000000001E-2</v>
      </c>
      <c r="BN104" s="6">
        <f t="shared" ca="1" si="317"/>
        <v>6.0100000000000001E-2</v>
      </c>
      <c r="BO104" s="6">
        <f t="shared" ca="1" si="317"/>
        <v>6.0100000000000001E-2</v>
      </c>
      <c r="BP104" s="6">
        <f t="shared" ca="1" si="317"/>
        <v>6.0100000000000001E-2</v>
      </c>
      <c r="BQ104" s="6">
        <f t="shared" ca="1" si="317"/>
        <v>6.0100000000000001E-2</v>
      </c>
      <c r="BR104" s="6">
        <f t="shared" ca="1" si="317"/>
        <v>6.0100000000000001E-2</v>
      </c>
      <c r="BS104" s="6">
        <f t="shared" ca="1" si="317"/>
        <v>6.0100000000000001E-2</v>
      </c>
      <c r="BT104" s="6">
        <f t="shared" ca="1" si="317"/>
        <v>6.0100000000000001E-2</v>
      </c>
      <c r="BU104" s="6">
        <f t="shared" ca="1" si="317"/>
        <v>6.0100000000000001E-2</v>
      </c>
      <c r="BV104" s="6">
        <f t="shared" ca="1" si="317"/>
        <v>6.0100000000000001E-2</v>
      </c>
      <c r="BW104" s="6">
        <f t="shared" ca="1" si="317"/>
        <v>6.0100000000000001E-2</v>
      </c>
      <c r="BX104" s="6">
        <f t="shared" ca="1" si="317"/>
        <v>6.0100000000000001E-2</v>
      </c>
      <c r="BY104" s="31">
        <f t="shared" ca="1" si="305"/>
        <v>0</v>
      </c>
      <c r="BZ104" s="31">
        <f t="shared" ca="1" si="306"/>
        <v>0</v>
      </c>
      <c r="CA104" s="31">
        <f t="shared" ca="1" si="307"/>
        <v>0</v>
      </c>
      <c r="CB104" s="31">
        <f t="shared" ca="1" si="308"/>
        <v>0</v>
      </c>
      <c r="CC104" s="31">
        <f t="shared" ca="1" si="309"/>
        <v>0</v>
      </c>
      <c r="CD104" s="31">
        <f t="shared" ca="1" si="310"/>
        <v>0</v>
      </c>
      <c r="CE104" s="31">
        <f t="shared" ca="1" si="311"/>
        <v>0</v>
      </c>
      <c r="CF104" s="31">
        <f t="shared" ca="1" si="312"/>
        <v>0</v>
      </c>
      <c r="CG104" s="31">
        <f t="shared" ca="1" si="313"/>
        <v>0</v>
      </c>
      <c r="CH104" s="31">
        <f t="shared" ca="1" si="314"/>
        <v>0</v>
      </c>
      <c r="CI104" s="31">
        <f t="shared" ca="1" si="315"/>
        <v>0</v>
      </c>
      <c r="CJ104" s="31">
        <f t="shared" ca="1" si="316"/>
        <v>0</v>
      </c>
      <c r="CK104" s="32">
        <f t="shared" ref="CK104:CK142" ca="1" si="318">ROUND(Q104*$CV$3,2)</f>
        <v>0</v>
      </c>
      <c r="CL104" s="32">
        <f t="shared" ref="CL104:CL142" ca="1" si="319">ROUND(R104*$CV$3,2)</f>
        <v>0</v>
      </c>
      <c r="CM104" s="32">
        <f t="shared" ref="CM104:CM142" ca="1" si="320">ROUND(S104*$CV$3,2)</f>
        <v>0</v>
      </c>
      <c r="CN104" s="32">
        <f t="shared" ref="CN104:CN142" ca="1" si="321">ROUND(T104*$CV$3,2)</f>
        <v>0</v>
      </c>
      <c r="CO104" s="32">
        <f t="shared" ref="CO104:CO142" ca="1" si="322">ROUND(U104*$CV$3,2)</f>
        <v>0</v>
      </c>
      <c r="CP104" s="32">
        <f t="shared" ref="CP104:CP142" ca="1" si="323">ROUND(V104*$CV$3,2)</f>
        <v>0</v>
      </c>
      <c r="CQ104" s="32">
        <f t="shared" ref="CQ104:CQ142" ca="1" si="324">ROUND(W104*$CV$3,2)</f>
        <v>0</v>
      </c>
      <c r="CR104" s="32">
        <f t="shared" ref="CR104:CR142" ca="1" si="325">ROUND(X104*$CV$3,2)</f>
        <v>0</v>
      </c>
      <c r="CS104" s="32">
        <f t="shared" ref="CS104:CS142" ca="1" si="326">ROUND(Y104*$CV$3,2)</f>
        <v>0</v>
      </c>
      <c r="CT104" s="32">
        <f t="shared" ref="CT104:CT142" ca="1" si="327">ROUND(Z104*$CV$3,2)</f>
        <v>0</v>
      </c>
      <c r="CU104" s="32">
        <f t="shared" ref="CU104:CU142" ca="1" si="328">ROUND(AA104*$CV$3,2)</f>
        <v>0</v>
      </c>
      <c r="CV104" s="32">
        <f t="shared" ref="CV104:CV142" ca="1" si="329">ROUND(AB104*$CV$3,2)</f>
        <v>0</v>
      </c>
      <c r="CW104" s="31">
        <f t="shared" ca="1" si="290"/>
        <v>0</v>
      </c>
      <c r="CX104" s="31">
        <f t="shared" ca="1" si="291"/>
        <v>0</v>
      </c>
      <c r="CY104" s="31">
        <f t="shared" ca="1" si="292"/>
        <v>0</v>
      </c>
      <c r="CZ104" s="31">
        <f t="shared" ca="1" si="293"/>
        <v>0</v>
      </c>
      <c r="DA104" s="31">
        <f t="shared" ca="1" si="294"/>
        <v>0</v>
      </c>
      <c r="DB104" s="31">
        <f t="shared" ca="1" si="295"/>
        <v>0</v>
      </c>
      <c r="DC104" s="31">
        <f t="shared" ca="1" si="296"/>
        <v>0</v>
      </c>
      <c r="DD104" s="31">
        <f t="shared" ca="1" si="297"/>
        <v>0</v>
      </c>
      <c r="DE104" s="31">
        <f t="shared" ca="1" si="298"/>
        <v>0</v>
      </c>
      <c r="DF104" s="31">
        <f t="shared" ca="1" si="299"/>
        <v>0</v>
      </c>
      <c r="DG104" s="31">
        <f t="shared" ca="1" si="300"/>
        <v>0</v>
      </c>
      <c r="DH104" s="31">
        <f t="shared" ca="1" si="301"/>
        <v>0</v>
      </c>
      <c r="DI104" s="32">
        <f t="shared" ca="1" si="230"/>
        <v>0</v>
      </c>
      <c r="DJ104" s="32">
        <f t="shared" ca="1" si="231"/>
        <v>0</v>
      </c>
      <c r="DK104" s="32">
        <f t="shared" ca="1" si="232"/>
        <v>0</v>
      </c>
      <c r="DL104" s="32">
        <f t="shared" ca="1" si="233"/>
        <v>0</v>
      </c>
      <c r="DM104" s="32">
        <f t="shared" ca="1" si="234"/>
        <v>0</v>
      </c>
      <c r="DN104" s="32">
        <f t="shared" ca="1" si="235"/>
        <v>0</v>
      </c>
      <c r="DO104" s="32">
        <f t="shared" ca="1" si="236"/>
        <v>0</v>
      </c>
      <c r="DP104" s="32">
        <f t="shared" ca="1" si="237"/>
        <v>0</v>
      </c>
      <c r="DQ104" s="32">
        <f t="shared" ca="1" si="238"/>
        <v>0</v>
      </c>
      <c r="DR104" s="32">
        <f t="shared" ca="1" si="239"/>
        <v>0</v>
      </c>
      <c r="DS104" s="32">
        <f t="shared" ca="1" si="240"/>
        <v>0</v>
      </c>
      <c r="DT104" s="32">
        <f t="shared" ca="1" si="241"/>
        <v>0</v>
      </c>
      <c r="DU104" s="31">
        <f t="shared" ca="1" si="242"/>
        <v>0</v>
      </c>
      <c r="DV104" s="31">
        <f t="shared" ca="1" si="243"/>
        <v>0</v>
      </c>
      <c r="DW104" s="31">
        <f t="shared" ca="1" si="244"/>
        <v>0</v>
      </c>
      <c r="DX104" s="31">
        <f t="shared" ca="1" si="245"/>
        <v>0</v>
      </c>
      <c r="DY104" s="31">
        <f t="shared" ca="1" si="246"/>
        <v>0</v>
      </c>
      <c r="DZ104" s="31">
        <f t="shared" ca="1" si="247"/>
        <v>0</v>
      </c>
      <c r="EA104" s="31">
        <f t="shared" ca="1" si="248"/>
        <v>0</v>
      </c>
      <c r="EB104" s="31">
        <f t="shared" ca="1" si="249"/>
        <v>0</v>
      </c>
      <c r="EC104" s="31">
        <f t="shared" ca="1" si="250"/>
        <v>0</v>
      </c>
      <c r="ED104" s="31">
        <f t="shared" ca="1" si="251"/>
        <v>0</v>
      </c>
      <c r="EE104" s="31">
        <f t="shared" ca="1" si="252"/>
        <v>0</v>
      </c>
      <c r="EF104" s="31">
        <f t="shared" ca="1" si="253"/>
        <v>0</v>
      </c>
      <c r="EG104" s="32">
        <f t="shared" ca="1" si="254"/>
        <v>0</v>
      </c>
      <c r="EH104" s="32">
        <f t="shared" ca="1" si="255"/>
        <v>0</v>
      </c>
      <c r="EI104" s="32">
        <f t="shared" ca="1" si="256"/>
        <v>0</v>
      </c>
      <c r="EJ104" s="32">
        <f t="shared" ca="1" si="257"/>
        <v>0</v>
      </c>
      <c r="EK104" s="32">
        <f t="shared" ca="1" si="258"/>
        <v>0</v>
      </c>
      <c r="EL104" s="32">
        <f t="shared" ca="1" si="259"/>
        <v>0</v>
      </c>
      <c r="EM104" s="32">
        <f t="shared" ca="1" si="260"/>
        <v>0</v>
      </c>
      <c r="EN104" s="32">
        <f t="shared" ca="1" si="261"/>
        <v>0</v>
      </c>
      <c r="EO104" s="32">
        <f t="shared" ca="1" si="262"/>
        <v>0</v>
      </c>
      <c r="EP104" s="32">
        <f t="shared" ca="1" si="263"/>
        <v>0</v>
      </c>
      <c r="EQ104" s="32">
        <f t="shared" ca="1" si="264"/>
        <v>0</v>
      </c>
      <c r="ER104" s="32">
        <f t="shared" ca="1" si="265"/>
        <v>0</v>
      </c>
    </row>
    <row r="105" spans="1:148">
      <c r="A105" t="s">
        <v>512</v>
      </c>
      <c r="B105" s="1" t="s">
        <v>520</v>
      </c>
      <c r="C105" t="str">
        <f t="shared" ref="C105:C143" ca="1" si="330">VLOOKUP($B105,LocationLookup,2,FALSE)</f>
        <v>RG9</v>
      </c>
      <c r="D105" t="str">
        <f t="shared" ref="D105:D143" ca="1" si="331">VLOOKUP($C105,LossFactorLookup,2,FALSE)</f>
        <v>Rossdale #9</v>
      </c>
      <c r="O105" s="51">
        <v>260.72829999999999</v>
      </c>
      <c r="P105" s="51">
        <v>0</v>
      </c>
      <c r="Q105" s="32"/>
      <c r="R105" s="32"/>
      <c r="S105" s="32"/>
      <c r="T105" s="32"/>
      <c r="U105" s="32"/>
      <c r="V105" s="32"/>
      <c r="W105" s="32"/>
      <c r="X105" s="32"/>
      <c r="Y105" s="32"/>
      <c r="Z105" s="32"/>
      <c r="AA105" s="32">
        <v>25757.360000000001</v>
      </c>
      <c r="AB105" s="32">
        <v>0</v>
      </c>
      <c r="AM105" s="2">
        <v>5.4</v>
      </c>
      <c r="AN105" s="2">
        <v>5.4</v>
      </c>
      <c r="AO105" s="33"/>
      <c r="AP105" s="33"/>
      <c r="AQ105" s="33"/>
      <c r="AR105" s="33"/>
      <c r="AS105" s="33"/>
      <c r="AT105" s="33"/>
      <c r="AU105" s="33"/>
      <c r="AV105" s="33"/>
      <c r="AW105" s="33"/>
      <c r="AX105" s="33"/>
      <c r="AY105" s="33">
        <v>1390.9</v>
      </c>
      <c r="AZ105" s="33">
        <v>0</v>
      </c>
      <c r="BA105" s="31">
        <f t="shared" si="266"/>
        <v>0</v>
      </c>
      <c r="BB105" s="31">
        <f t="shared" si="267"/>
        <v>0</v>
      </c>
      <c r="BC105" s="31">
        <f t="shared" si="268"/>
        <v>0</v>
      </c>
      <c r="BD105" s="31">
        <f t="shared" si="269"/>
        <v>0</v>
      </c>
      <c r="BE105" s="31">
        <f t="shared" si="270"/>
        <v>0</v>
      </c>
      <c r="BF105" s="31">
        <f t="shared" si="271"/>
        <v>0</v>
      </c>
      <c r="BG105" s="31">
        <f t="shared" si="272"/>
        <v>0</v>
      </c>
      <c r="BH105" s="31">
        <f t="shared" si="273"/>
        <v>0</v>
      </c>
      <c r="BI105" s="31">
        <f t="shared" si="274"/>
        <v>0</v>
      </c>
      <c r="BJ105" s="31">
        <f t="shared" si="275"/>
        <v>0</v>
      </c>
      <c r="BK105" s="31">
        <f t="shared" si="276"/>
        <v>-159.69999999999999</v>
      </c>
      <c r="BL105" s="31">
        <f t="shared" si="277"/>
        <v>0</v>
      </c>
      <c r="BM105" s="6">
        <f t="shared" ca="1" si="317"/>
        <v>6.0100000000000001E-2</v>
      </c>
      <c r="BN105" s="6">
        <f t="shared" ca="1" si="317"/>
        <v>6.0100000000000001E-2</v>
      </c>
      <c r="BO105" s="6">
        <f t="shared" ca="1" si="317"/>
        <v>6.0100000000000001E-2</v>
      </c>
      <c r="BP105" s="6">
        <f t="shared" ca="1" si="317"/>
        <v>6.0100000000000001E-2</v>
      </c>
      <c r="BQ105" s="6">
        <f t="shared" ca="1" si="317"/>
        <v>6.0100000000000001E-2</v>
      </c>
      <c r="BR105" s="6">
        <f t="shared" ca="1" si="317"/>
        <v>6.0100000000000001E-2</v>
      </c>
      <c r="BS105" s="6">
        <f t="shared" ca="1" si="317"/>
        <v>6.0100000000000001E-2</v>
      </c>
      <c r="BT105" s="6">
        <f t="shared" ca="1" si="317"/>
        <v>6.0100000000000001E-2</v>
      </c>
      <c r="BU105" s="6">
        <f t="shared" ca="1" si="317"/>
        <v>6.0100000000000001E-2</v>
      </c>
      <c r="BV105" s="6">
        <f t="shared" ca="1" si="317"/>
        <v>6.0100000000000001E-2</v>
      </c>
      <c r="BW105" s="6">
        <f t="shared" ca="1" si="317"/>
        <v>6.0100000000000001E-2</v>
      </c>
      <c r="BX105" s="6">
        <f t="shared" ca="1" si="317"/>
        <v>6.0100000000000001E-2</v>
      </c>
      <c r="BY105" s="31">
        <f t="shared" ca="1" si="305"/>
        <v>0</v>
      </c>
      <c r="BZ105" s="31">
        <f t="shared" ca="1" si="306"/>
        <v>0</v>
      </c>
      <c r="CA105" s="31">
        <f t="shared" ca="1" si="307"/>
        <v>0</v>
      </c>
      <c r="CB105" s="31">
        <f t="shared" ca="1" si="308"/>
        <v>0</v>
      </c>
      <c r="CC105" s="31">
        <f t="shared" ca="1" si="309"/>
        <v>0</v>
      </c>
      <c r="CD105" s="31">
        <f t="shared" ca="1" si="310"/>
        <v>0</v>
      </c>
      <c r="CE105" s="31">
        <f t="shared" ca="1" si="311"/>
        <v>0</v>
      </c>
      <c r="CF105" s="31">
        <f t="shared" ca="1" si="312"/>
        <v>0</v>
      </c>
      <c r="CG105" s="31">
        <f t="shared" ca="1" si="313"/>
        <v>0</v>
      </c>
      <c r="CH105" s="31">
        <f t="shared" ca="1" si="314"/>
        <v>0</v>
      </c>
      <c r="CI105" s="31">
        <f t="shared" ca="1" si="315"/>
        <v>1548.02</v>
      </c>
      <c r="CJ105" s="31">
        <f t="shared" ca="1" si="316"/>
        <v>0</v>
      </c>
      <c r="CK105" s="32">
        <f t="shared" ca="1" si="318"/>
        <v>0</v>
      </c>
      <c r="CL105" s="32">
        <f t="shared" ca="1" si="319"/>
        <v>0</v>
      </c>
      <c r="CM105" s="32">
        <f t="shared" ca="1" si="320"/>
        <v>0</v>
      </c>
      <c r="CN105" s="32">
        <f t="shared" ca="1" si="321"/>
        <v>0</v>
      </c>
      <c r="CO105" s="32">
        <f t="shared" ca="1" si="322"/>
        <v>0</v>
      </c>
      <c r="CP105" s="32">
        <f t="shared" ca="1" si="323"/>
        <v>0</v>
      </c>
      <c r="CQ105" s="32">
        <f t="shared" ca="1" si="324"/>
        <v>0</v>
      </c>
      <c r="CR105" s="32">
        <f t="shared" ca="1" si="325"/>
        <v>0</v>
      </c>
      <c r="CS105" s="32">
        <f t="shared" ca="1" si="326"/>
        <v>0</v>
      </c>
      <c r="CT105" s="32">
        <f t="shared" ca="1" si="327"/>
        <v>0</v>
      </c>
      <c r="CU105" s="32">
        <f t="shared" ca="1" si="328"/>
        <v>77.27</v>
      </c>
      <c r="CV105" s="32">
        <f t="shared" ca="1" si="329"/>
        <v>0</v>
      </c>
      <c r="CW105" s="31">
        <f t="shared" ca="1" si="290"/>
        <v>0</v>
      </c>
      <c r="CX105" s="31">
        <f t="shared" ca="1" si="291"/>
        <v>0</v>
      </c>
      <c r="CY105" s="31">
        <f t="shared" ca="1" si="292"/>
        <v>0</v>
      </c>
      <c r="CZ105" s="31">
        <f t="shared" ca="1" si="293"/>
        <v>0</v>
      </c>
      <c r="DA105" s="31">
        <f t="shared" ca="1" si="294"/>
        <v>0</v>
      </c>
      <c r="DB105" s="31">
        <f t="shared" ca="1" si="295"/>
        <v>0</v>
      </c>
      <c r="DC105" s="31">
        <f t="shared" ca="1" si="296"/>
        <v>0</v>
      </c>
      <c r="DD105" s="31">
        <f t="shared" ca="1" si="297"/>
        <v>0</v>
      </c>
      <c r="DE105" s="31">
        <f t="shared" ca="1" si="298"/>
        <v>0</v>
      </c>
      <c r="DF105" s="31">
        <f t="shared" ca="1" si="299"/>
        <v>0</v>
      </c>
      <c r="DG105" s="31">
        <f t="shared" ca="1" si="300"/>
        <v>394.08999999999986</v>
      </c>
      <c r="DH105" s="31">
        <f t="shared" ca="1" si="301"/>
        <v>0</v>
      </c>
      <c r="DI105" s="32">
        <f t="shared" ca="1" si="230"/>
        <v>0</v>
      </c>
      <c r="DJ105" s="32">
        <f t="shared" ca="1" si="231"/>
        <v>0</v>
      </c>
      <c r="DK105" s="32">
        <f t="shared" ca="1" si="232"/>
        <v>0</v>
      </c>
      <c r="DL105" s="32">
        <f t="shared" ca="1" si="233"/>
        <v>0</v>
      </c>
      <c r="DM105" s="32">
        <f t="shared" ca="1" si="234"/>
        <v>0</v>
      </c>
      <c r="DN105" s="32">
        <f t="shared" ca="1" si="235"/>
        <v>0</v>
      </c>
      <c r="DO105" s="32">
        <f t="shared" ca="1" si="236"/>
        <v>0</v>
      </c>
      <c r="DP105" s="32">
        <f t="shared" ca="1" si="237"/>
        <v>0</v>
      </c>
      <c r="DQ105" s="32">
        <f t="shared" ca="1" si="238"/>
        <v>0</v>
      </c>
      <c r="DR105" s="32">
        <f t="shared" ca="1" si="239"/>
        <v>0</v>
      </c>
      <c r="DS105" s="32">
        <f t="shared" ca="1" si="240"/>
        <v>19.7</v>
      </c>
      <c r="DT105" s="32">
        <f t="shared" ca="1" si="241"/>
        <v>0</v>
      </c>
      <c r="DU105" s="31">
        <f t="shared" ca="1" si="242"/>
        <v>0</v>
      </c>
      <c r="DV105" s="31">
        <f t="shared" ca="1" si="243"/>
        <v>0</v>
      </c>
      <c r="DW105" s="31">
        <f t="shared" ca="1" si="244"/>
        <v>0</v>
      </c>
      <c r="DX105" s="31">
        <f t="shared" ca="1" si="245"/>
        <v>0</v>
      </c>
      <c r="DY105" s="31">
        <f t="shared" ca="1" si="246"/>
        <v>0</v>
      </c>
      <c r="DZ105" s="31">
        <f t="shared" ca="1" si="247"/>
        <v>0</v>
      </c>
      <c r="EA105" s="31">
        <f t="shared" ca="1" si="248"/>
        <v>0</v>
      </c>
      <c r="EB105" s="31">
        <f t="shared" ca="1" si="249"/>
        <v>0</v>
      </c>
      <c r="EC105" s="31">
        <f t="shared" ca="1" si="250"/>
        <v>0</v>
      </c>
      <c r="ED105" s="31">
        <f t="shared" ca="1" si="251"/>
        <v>0</v>
      </c>
      <c r="EE105" s="31">
        <f t="shared" ca="1" si="252"/>
        <v>173.51</v>
      </c>
      <c r="EF105" s="31">
        <f t="shared" ca="1" si="253"/>
        <v>0</v>
      </c>
      <c r="EG105" s="32">
        <f t="shared" ca="1" si="254"/>
        <v>0</v>
      </c>
      <c r="EH105" s="32">
        <f t="shared" ca="1" si="255"/>
        <v>0</v>
      </c>
      <c r="EI105" s="32">
        <f t="shared" ca="1" si="256"/>
        <v>0</v>
      </c>
      <c r="EJ105" s="32">
        <f t="shared" ca="1" si="257"/>
        <v>0</v>
      </c>
      <c r="EK105" s="32">
        <f t="shared" ca="1" si="258"/>
        <v>0</v>
      </c>
      <c r="EL105" s="32">
        <f t="shared" ca="1" si="259"/>
        <v>0</v>
      </c>
      <c r="EM105" s="32">
        <f t="shared" ca="1" si="260"/>
        <v>0</v>
      </c>
      <c r="EN105" s="32">
        <f t="shared" ca="1" si="261"/>
        <v>0</v>
      </c>
      <c r="EO105" s="32">
        <f t="shared" ca="1" si="262"/>
        <v>0</v>
      </c>
      <c r="EP105" s="32">
        <f t="shared" ca="1" si="263"/>
        <v>0</v>
      </c>
      <c r="EQ105" s="32">
        <f t="shared" ca="1" si="264"/>
        <v>587.29999999999984</v>
      </c>
      <c r="ER105" s="32">
        <f t="shared" ca="1" si="265"/>
        <v>0</v>
      </c>
    </row>
    <row r="106" spans="1:148">
      <c r="A106" t="s">
        <v>435</v>
      </c>
      <c r="B106" s="1" t="s">
        <v>52</v>
      </c>
      <c r="C106" t="str">
        <f t="shared" ca="1" si="330"/>
        <v>RL1</v>
      </c>
      <c r="D106" t="str">
        <f t="shared" ca="1" si="331"/>
        <v>Rainbow Lake #1</v>
      </c>
      <c r="E106" s="51">
        <v>31468.094000000001</v>
      </c>
      <c r="F106" s="51">
        <v>25078.871999999999</v>
      </c>
      <c r="G106" s="51">
        <v>30506.448</v>
      </c>
      <c r="H106" s="51">
        <v>29000.103999999999</v>
      </c>
      <c r="I106" s="51">
        <v>10540.992</v>
      </c>
      <c r="J106" s="51">
        <v>25462.080000000002</v>
      </c>
      <c r="K106" s="51">
        <v>26661.473999999998</v>
      </c>
      <c r="L106" s="51">
        <v>27708.534</v>
      </c>
      <c r="M106" s="51">
        <v>18569.137999999999</v>
      </c>
      <c r="N106" s="51">
        <v>30788.295999999998</v>
      </c>
      <c r="O106" s="51">
        <v>24248.756000000001</v>
      </c>
      <c r="P106" s="51">
        <v>31827.655999999999</v>
      </c>
      <c r="Q106" s="32">
        <v>2272024.88</v>
      </c>
      <c r="R106" s="32">
        <v>1334915.18</v>
      </c>
      <c r="S106" s="32">
        <v>1321462.69</v>
      </c>
      <c r="T106" s="32">
        <v>1230456.4099999999</v>
      </c>
      <c r="U106" s="32">
        <v>623798.31999999995</v>
      </c>
      <c r="V106" s="32">
        <v>1547967.11</v>
      </c>
      <c r="W106" s="32">
        <v>3163898</v>
      </c>
      <c r="X106" s="32">
        <v>1987343.7</v>
      </c>
      <c r="Y106" s="32">
        <v>1606520.43</v>
      </c>
      <c r="Z106" s="32">
        <v>5291332.5</v>
      </c>
      <c r="AA106" s="32">
        <v>2630691.77</v>
      </c>
      <c r="AB106" s="32">
        <v>2306538.36</v>
      </c>
      <c r="AC106" s="2">
        <v>-3.27</v>
      </c>
      <c r="AD106" s="2">
        <v>-3.27</v>
      </c>
      <c r="AE106" s="2">
        <v>-3.27</v>
      </c>
      <c r="AF106" s="2">
        <v>-3.27</v>
      </c>
      <c r="AG106" s="2">
        <v>-3.27</v>
      </c>
      <c r="AH106" s="2">
        <v>-3.27</v>
      </c>
      <c r="AI106" s="2">
        <v>-3.27</v>
      </c>
      <c r="AJ106" s="2">
        <v>-3.27</v>
      </c>
      <c r="AK106" s="2">
        <v>-3.27</v>
      </c>
      <c r="AL106" s="2">
        <v>-3.27</v>
      </c>
      <c r="AM106" s="2">
        <v>-3.27</v>
      </c>
      <c r="AN106" s="2">
        <v>-3.27</v>
      </c>
      <c r="AO106" s="33">
        <v>-74295.210000000006</v>
      </c>
      <c r="AP106" s="33">
        <v>-43651.73</v>
      </c>
      <c r="AQ106" s="33">
        <v>-43211.83</v>
      </c>
      <c r="AR106" s="33">
        <v>-40235.919999999998</v>
      </c>
      <c r="AS106" s="33">
        <v>-20398.2</v>
      </c>
      <c r="AT106" s="33">
        <v>-50618.52</v>
      </c>
      <c r="AU106" s="33">
        <v>-103459.46</v>
      </c>
      <c r="AV106" s="33">
        <v>-64986.14</v>
      </c>
      <c r="AW106" s="33">
        <v>-52533.22</v>
      </c>
      <c r="AX106" s="33">
        <v>-173026.57</v>
      </c>
      <c r="AY106" s="33">
        <v>-86023.62</v>
      </c>
      <c r="AZ106" s="33">
        <v>-75423.8</v>
      </c>
      <c r="BA106" s="31">
        <f t="shared" si="266"/>
        <v>0</v>
      </c>
      <c r="BB106" s="31">
        <f t="shared" si="267"/>
        <v>0</v>
      </c>
      <c r="BC106" s="31">
        <f t="shared" si="268"/>
        <v>0</v>
      </c>
      <c r="BD106" s="31">
        <f t="shared" si="269"/>
        <v>-861.32</v>
      </c>
      <c r="BE106" s="31">
        <f t="shared" si="270"/>
        <v>-436.66</v>
      </c>
      <c r="BF106" s="31">
        <f t="shared" si="271"/>
        <v>-1083.58</v>
      </c>
      <c r="BG106" s="31">
        <f t="shared" si="272"/>
        <v>-24678.400000000001</v>
      </c>
      <c r="BH106" s="31">
        <f t="shared" si="273"/>
        <v>-15501.28</v>
      </c>
      <c r="BI106" s="31">
        <f t="shared" si="274"/>
        <v>-12530.86</v>
      </c>
      <c r="BJ106" s="31">
        <f t="shared" si="275"/>
        <v>-32806.26</v>
      </c>
      <c r="BK106" s="31">
        <f t="shared" si="276"/>
        <v>-16310.29</v>
      </c>
      <c r="BL106" s="31">
        <f t="shared" si="277"/>
        <v>-14300.54</v>
      </c>
      <c r="BM106" s="6">
        <f t="shared" ca="1" si="317"/>
        <v>-4.9700000000000001E-2</v>
      </c>
      <c r="BN106" s="6">
        <f t="shared" ca="1" si="317"/>
        <v>-4.9700000000000001E-2</v>
      </c>
      <c r="BO106" s="6">
        <f t="shared" ca="1" si="317"/>
        <v>-4.9700000000000001E-2</v>
      </c>
      <c r="BP106" s="6">
        <f t="shared" ca="1" si="317"/>
        <v>-4.9700000000000001E-2</v>
      </c>
      <c r="BQ106" s="6">
        <f t="shared" ca="1" si="317"/>
        <v>-4.9700000000000001E-2</v>
      </c>
      <c r="BR106" s="6">
        <f t="shared" ca="1" si="317"/>
        <v>-4.9700000000000001E-2</v>
      </c>
      <c r="BS106" s="6">
        <f t="shared" ca="1" si="317"/>
        <v>-4.9700000000000001E-2</v>
      </c>
      <c r="BT106" s="6">
        <f t="shared" ca="1" si="317"/>
        <v>-4.9700000000000001E-2</v>
      </c>
      <c r="BU106" s="6">
        <f t="shared" ca="1" si="317"/>
        <v>-4.9700000000000001E-2</v>
      </c>
      <c r="BV106" s="6">
        <f t="shared" ca="1" si="317"/>
        <v>-4.9700000000000001E-2</v>
      </c>
      <c r="BW106" s="6">
        <f t="shared" ca="1" si="317"/>
        <v>-4.9700000000000001E-2</v>
      </c>
      <c r="BX106" s="6">
        <f t="shared" ca="1" si="317"/>
        <v>-4.9700000000000001E-2</v>
      </c>
      <c r="BY106" s="31">
        <f t="shared" ca="1" si="305"/>
        <v>-112919.64</v>
      </c>
      <c r="BZ106" s="31">
        <f t="shared" ca="1" si="306"/>
        <v>-66345.279999999999</v>
      </c>
      <c r="CA106" s="31">
        <f t="shared" ca="1" si="307"/>
        <v>-65676.7</v>
      </c>
      <c r="CB106" s="31">
        <f t="shared" ca="1" si="308"/>
        <v>-61153.68</v>
      </c>
      <c r="CC106" s="31">
        <f t="shared" ca="1" si="309"/>
        <v>-31002.78</v>
      </c>
      <c r="CD106" s="31">
        <f t="shared" ca="1" si="310"/>
        <v>-76933.97</v>
      </c>
      <c r="CE106" s="31">
        <f t="shared" ca="1" si="311"/>
        <v>-157245.73000000001</v>
      </c>
      <c r="CF106" s="31">
        <f t="shared" ca="1" si="312"/>
        <v>-98770.98</v>
      </c>
      <c r="CG106" s="31">
        <f t="shared" ca="1" si="313"/>
        <v>-79844.070000000007</v>
      </c>
      <c r="CH106" s="31">
        <f t="shared" ca="1" si="314"/>
        <v>-262979.23</v>
      </c>
      <c r="CI106" s="31">
        <f t="shared" ca="1" si="315"/>
        <v>-130745.38</v>
      </c>
      <c r="CJ106" s="31">
        <f t="shared" ca="1" si="316"/>
        <v>-114634.96</v>
      </c>
      <c r="CK106" s="32">
        <f t="shared" ca="1" si="318"/>
        <v>6816.07</v>
      </c>
      <c r="CL106" s="32">
        <f t="shared" ca="1" si="319"/>
        <v>4004.75</v>
      </c>
      <c r="CM106" s="32">
        <f t="shared" ca="1" si="320"/>
        <v>3964.39</v>
      </c>
      <c r="CN106" s="32">
        <f t="shared" ca="1" si="321"/>
        <v>3691.37</v>
      </c>
      <c r="CO106" s="32">
        <f t="shared" ca="1" si="322"/>
        <v>1871.39</v>
      </c>
      <c r="CP106" s="32">
        <f t="shared" ca="1" si="323"/>
        <v>4643.8999999999996</v>
      </c>
      <c r="CQ106" s="32">
        <f t="shared" ca="1" si="324"/>
        <v>9491.69</v>
      </c>
      <c r="CR106" s="32">
        <f t="shared" ca="1" si="325"/>
        <v>5962.03</v>
      </c>
      <c r="CS106" s="32">
        <f t="shared" ca="1" si="326"/>
        <v>4819.5600000000004</v>
      </c>
      <c r="CT106" s="32">
        <f t="shared" ca="1" si="327"/>
        <v>15874</v>
      </c>
      <c r="CU106" s="32">
        <f t="shared" ca="1" si="328"/>
        <v>7892.08</v>
      </c>
      <c r="CV106" s="32">
        <f t="shared" ca="1" si="329"/>
        <v>6919.62</v>
      </c>
      <c r="CW106" s="31">
        <f t="shared" ca="1" si="290"/>
        <v>-31808.36</v>
      </c>
      <c r="CX106" s="31">
        <f t="shared" ca="1" si="291"/>
        <v>-18688.799999999996</v>
      </c>
      <c r="CY106" s="31">
        <f t="shared" ca="1" si="292"/>
        <v>-18500.479999999996</v>
      </c>
      <c r="CZ106" s="31">
        <f t="shared" ca="1" si="293"/>
        <v>-16365.07</v>
      </c>
      <c r="DA106" s="31">
        <f t="shared" ca="1" si="294"/>
        <v>-8296.5299999999988</v>
      </c>
      <c r="DB106" s="31">
        <f t="shared" ca="1" si="295"/>
        <v>-20587.970000000008</v>
      </c>
      <c r="DC106" s="31">
        <f t="shared" ca="1" si="296"/>
        <v>-19616.18</v>
      </c>
      <c r="DD106" s="31">
        <f t="shared" ca="1" si="297"/>
        <v>-12321.529999999997</v>
      </c>
      <c r="DE106" s="31">
        <f t="shared" ca="1" si="298"/>
        <v>-9960.4300000000076</v>
      </c>
      <c r="DF106" s="31">
        <f t="shared" ca="1" si="299"/>
        <v>-41272.399999999972</v>
      </c>
      <c r="DG106" s="31">
        <f t="shared" ca="1" si="300"/>
        <v>-20519.390000000007</v>
      </c>
      <c r="DH106" s="31">
        <f t="shared" ca="1" si="301"/>
        <v>-17991.000000000007</v>
      </c>
      <c r="DI106" s="32">
        <f t="shared" ca="1" si="230"/>
        <v>-1590.42</v>
      </c>
      <c r="DJ106" s="32">
        <f t="shared" ca="1" si="231"/>
        <v>-934.44</v>
      </c>
      <c r="DK106" s="32">
        <f t="shared" ca="1" si="232"/>
        <v>-925.02</v>
      </c>
      <c r="DL106" s="32">
        <f t="shared" ca="1" si="233"/>
        <v>-818.25</v>
      </c>
      <c r="DM106" s="32">
        <f t="shared" ca="1" si="234"/>
        <v>-414.83</v>
      </c>
      <c r="DN106" s="32">
        <f t="shared" ca="1" si="235"/>
        <v>-1029.4000000000001</v>
      </c>
      <c r="DO106" s="32">
        <f t="shared" ca="1" si="236"/>
        <v>-980.81</v>
      </c>
      <c r="DP106" s="32">
        <f t="shared" ca="1" si="237"/>
        <v>-616.08000000000004</v>
      </c>
      <c r="DQ106" s="32">
        <f t="shared" ca="1" si="238"/>
        <v>-498.02</v>
      </c>
      <c r="DR106" s="32">
        <f t="shared" ca="1" si="239"/>
        <v>-2063.62</v>
      </c>
      <c r="DS106" s="32">
        <f t="shared" ca="1" si="240"/>
        <v>-1025.97</v>
      </c>
      <c r="DT106" s="32">
        <f t="shared" ca="1" si="241"/>
        <v>-899.55</v>
      </c>
      <c r="DU106" s="31">
        <f t="shared" ca="1" si="242"/>
        <v>-15535.78</v>
      </c>
      <c r="DV106" s="31">
        <f t="shared" ca="1" si="243"/>
        <v>-9044.6200000000008</v>
      </c>
      <c r="DW106" s="31">
        <f t="shared" ca="1" si="244"/>
        <v>-8878.9699999999993</v>
      </c>
      <c r="DX106" s="31">
        <f t="shared" ca="1" si="245"/>
        <v>-7777.67</v>
      </c>
      <c r="DY106" s="31">
        <f t="shared" ca="1" si="246"/>
        <v>-3903.8</v>
      </c>
      <c r="DZ106" s="31">
        <f t="shared" ca="1" si="247"/>
        <v>-9582.44</v>
      </c>
      <c r="EA106" s="31">
        <f t="shared" ca="1" si="248"/>
        <v>-9033.39</v>
      </c>
      <c r="EB106" s="31">
        <f t="shared" ca="1" si="249"/>
        <v>-5611.36</v>
      </c>
      <c r="EC106" s="31">
        <f t="shared" ca="1" si="250"/>
        <v>-4485.33</v>
      </c>
      <c r="ED106" s="31">
        <f t="shared" ca="1" si="251"/>
        <v>-18382.060000000001</v>
      </c>
      <c r="EE106" s="31">
        <f t="shared" ca="1" si="252"/>
        <v>-9034.44</v>
      </c>
      <c r="EF106" s="31">
        <f t="shared" ca="1" si="253"/>
        <v>-7832.5</v>
      </c>
      <c r="EG106" s="32">
        <f t="shared" ca="1" si="254"/>
        <v>-48934.559999999998</v>
      </c>
      <c r="EH106" s="32">
        <f t="shared" ca="1" si="255"/>
        <v>-28667.859999999993</v>
      </c>
      <c r="EI106" s="32">
        <f t="shared" ca="1" si="256"/>
        <v>-28304.469999999994</v>
      </c>
      <c r="EJ106" s="32">
        <f t="shared" ca="1" si="257"/>
        <v>-24960.989999999998</v>
      </c>
      <c r="EK106" s="32">
        <f t="shared" ca="1" si="258"/>
        <v>-12615.16</v>
      </c>
      <c r="EL106" s="32">
        <f t="shared" ca="1" si="259"/>
        <v>-31199.810000000012</v>
      </c>
      <c r="EM106" s="32">
        <f t="shared" ca="1" si="260"/>
        <v>-29630.38</v>
      </c>
      <c r="EN106" s="32">
        <f t="shared" ca="1" si="261"/>
        <v>-18548.969999999998</v>
      </c>
      <c r="EO106" s="32">
        <f t="shared" ca="1" si="262"/>
        <v>-14943.780000000008</v>
      </c>
      <c r="EP106" s="32">
        <f t="shared" ca="1" si="263"/>
        <v>-61718.079999999973</v>
      </c>
      <c r="EQ106" s="32">
        <f t="shared" ca="1" si="264"/>
        <v>-30579.80000000001</v>
      </c>
      <c r="ER106" s="32">
        <f t="shared" ca="1" si="265"/>
        <v>-26723.050000000007</v>
      </c>
    </row>
    <row r="107" spans="1:148">
      <c r="A107" t="s">
        <v>419</v>
      </c>
      <c r="B107" s="1" t="s">
        <v>132</v>
      </c>
      <c r="C107" t="str">
        <f t="shared" ca="1" si="330"/>
        <v>RUN</v>
      </c>
      <c r="D107" t="str">
        <f t="shared" ca="1" si="331"/>
        <v>Rundle Hydro Facility</v>
      </c>
      <c r="E107" s="51">
        <v>7674.5763999999999</v>
      </c>
      <c r="F107" s="51">
        <v>6767.3325999999997</v>
      </c>
      <c r="G107" s="51">
        <v>8173.9615999999996</v>
      </c>
      <c r="H107" s="51">
        <v>6607.0704999999998</v>
      </c>
      <c r="I107" s="51">
        <v>6695.9034000000001</v>
      </c>
      <c r="J107" s="51">
        <v>7514.6360999999997</v>
      </c>
      <c r="K107" s="51">
        <v>8610.5805999999993</v>
      </c>
      <c r="L107" s="51">
        <v>4994.5563000000002</v>
      </c>
      <c r="M107" s="51">
        <v>2519.5337</v>
      </c>
      <c r="N107" s="51">
        <v>3337.2874000000002</v>
      </c>
      <c r="O107" s="51">
        <v>3894.8782999999999</v>
      </c>
      <c r="P107" s="51">
        <v>5794.8446999999996</v>
      </c>
      <c r="Q107" s="32">
        <v>682769.22</v>
      </c>
      <c r="R107" s="32">
        <v>434031.85</v>
      </c>
      <c r="S107" s="32">
        <v>411985.82</v>
      </c>
      <c r="T107" s="32">
        <v>345665.89</v>
      </c>
      <c r="U107" s="32">
        <v>494418.37</v>
      </c>
      <c r="V107" s="32">
        <v>637750.48</v>
      </c>
      <c r="W107" s="32">
        <v>1559615.43</v>
      </c>
      <c r="X107" s="32">
        <v>441735.58</v>
      </c>
      <c r="Y107" s="32">
        <v>293138.59999999998</v>
      </c>
      <c r="Z107" s="32">
        <v>839237.68</v>
      </c>
      <c r="AA107" s="32">
        <v>612696.92000000004</v>
      </c>
      <c r="AB107" s="32">
        <v>531831.5</v>
      </c>
      <c r="AC107" s="2">
        <v>-0.06</v>
      </c>
      <c r="AD107" s="2">
        <v>-0.06</v>
      </c>
      <c r="AE107" s="2">
        <v>-0.06</v>
      </c>
      <c r="AF107" s="2">
        <v>-0.06</v>
      </c>
      <c r="AG107" s="2">
        <v>-0.06</v>
      </c>
      <c r="AH107" s="2">
        <v>-0.06</v>
      </c>
      <c r="AI107" s="2">
        <v>-0.06</v>
      </c>
      <c r="AJ107" s="2">
        <v>-0.06</v>
      </c>
      <c r="AK107" s="2">
        <v>-0.06</v>
      </c>
      <c r="AL107" s="2">
        <v>-0.06</v>
      </c>
      <c r="AM107" s="2">
        <v>-0.06</v>
      </c>
      <c r="AN107" s="2">
        <v>-0.06</v>
      </c>
      <c r="AO107" s="33">
        <v>-409.66</v>
      </c>
      <c r="AP107" s="33">
        <v>-260.42</v>
      </c>
      <c r="AQ107" s="33">
        <v>-247.19</v>
      </c>
      <c r="AR107" s="33">
        <v>-207.4</v>
      </c>
      <c r="AS107" s="33">
        <v>-296.64999999999998</v>
      </c>
      <c r="AT107" s="33">
        <v>-382.65</v>
      </c>
      <c r="AU107" s="33">
        <v>-935.77</v>
      </c>
      <c r="AV107" s="33">
        <v>-265.04000000000002</v>
      </c>
      <c r="AW107" s="33">
        <v>-175.88</v>
      </c>
      <c r="AX107" s="33">
        <v>-503.54</v>
      </c>
      <c r="AY107" s="33">
        <v>-367.62</v>
      </c>
      <c r="AZ107" s="33">
        <v>-319.10000000000002</v>
      </c>
      <c r="BA107" s="31">
        <f t="shared" si="266"/>
        <v>0</v>
      </c>
      <c r="BB107" s="31">
        <f t="shared" si="267"/>
        <v>0</v>
      </c>
      <c r="BC107" s="31">
        <f t="shared" si="268"/>
        <v>0</v>
      </c>
      <c r="BD107" s="31">
        <f t="shared" si="269"/>
        <v>-241.97</v>
      </c>
      <c r="BE107" s="31">
        <f t="shared" si="270"/>
        <v>-346.09</v>
      </c>
      <c r="BF107" s="31">
        <f t="shared" si="271"/>
        <v>-446.43</v>
      </c>
      <c r="BG107" s="31">
        <f t="shared" si="272"/>
        <v>-12165</v>
      </c>
      <c r="BH107" s="31">
        <f t="shared" si="273"/>
        <v>-3445.54</v>
      </c>
      <c r="BI107" s="31">
        <f t="shared" si="274"/>
        <v>-2286.48</v>
      </c>
      <c r="BJ107" s="31">
        <f t="shared" si="275"/>
        <v>-5203.2700000000004</v>
      </c>
      <c r="BK107" s="31">
        <f t="shared" si="276"/>
        <v>-3798.72</v>
      </c>
      <c r="BL107" s="31">
        <f t="shared" si="277"/>
        <v>-3297.36</v>
      </c>
      <c r="BM107" s="6">
        <f t="shared" ca="1" si="317"/>
        <v>-4.9700000000000001E-2</v>
      </c>
      <c r="BN107" s="6">
        <f t="shared" ca="1" si="317"/>
        <v>-4.9700000000000001E-2</v>
      </c>
      <c r="BO107" s="6">
        <f t="shared" ca="1" si="317"/>
        <v>-4.9700000000000001E-2</v>
      </c>
      <c r="BP107" s="6">
        <f t="shared" ca="1" si="317"/>
        <v>-4.9700000000000001E-2</v>
      </c>
      <c r="BQ107" s="6">
        <f t="shared" ca="1" si="317"/>
        <v>-4.9700000000000001E-2</v>
      </c>
      <c r="BR107" s="6">
        <f t="shared" ca="1" si="317"/>
        <v>-4.9700000000000001E-2</v>
      </c>
      <c r="BS107" s="6">
        <f t="shared" ca="1" si="317"/>
        <v>-4.9700000000000001E-2</v>
      </c>
      <c r="BT107" s="6">
        <f t="shared" ca="1" si="317"/>
        <v>-4.9700000000000001E-2</v>
      </c>
      <c r="BU107" s="6">
        <f t="shared" ca="1" si="317"/>
        <v>-4.9700000000000001E-2</v>
      </c>
      <c r="BV107" s="6">
        <f t="shared" ca="1" si="317"/>
        <v>-4.9700000000000001E-2</v>
      </c>
      <c r="BW107" s="6">
        <f t="shared" ca="1" si="317"/>
        <v>-4.9700000000000001E-2</v>
      </c>
      <c r="BX107" s="6">
        <f t="shared" ca="1" si="317"/>
        <v>-4.9700000000000001E-2</v>
      </c>
      <c r="BY107" s="31">
        <f t="shared" ca="1" si="305"/>
        <v>-33933.629999999997</v>
      </c>
      <c r="BZ107" s="31">
        <f t="shared" ca="1" si="306"/>
        <v>-21571.38</v>
      </c>
      <c r="CA107" s="31">
        <f t="shared" ca="1" si="307"/>
        <v>-20475.7</v>
      </c>
      <c r="CB107" s="31">
        <f t="shared" ca="1" si="308"/>
        <v>-17179.59</v>
      </c>
      <c r="CC107" s="31">
        <f t="shared" ca="1" si="309"/>
        <v>-24572.59</v>
      </c>
      <c r="CD107" s="31">
        <f t="shared" ca="1" si="310"/>
        <v>-31696.2</v>
      </c>
      <c r="CE107" s="31">
        <f t="shared" ca="1" si="311"/>
        <v>-77512.89</v>
      </c>
      <c r="CF107" s="31">
        <f t="shared" ca="1" si="312"/>
        <v>-21954.26</v>
      </c>
      <c r="CG107" s="31">
        <f t="shared" ca="1" si="313"/>
        <v>-14568.99</v>
      </c>
      <c r="CH107" s="31">
        <f t="shared" ca="1" si="314"/>
        <v>-41710.11</v>
      </c>
      <c r="CI107" s="31">
        <f t="shared" ca="1" si="315"/>
        <v>-30451.040000000001</v>
      </c>
      <c r="CJ107" s="31">
        <f t="shared" ca="1" si="316"/>
        <v>-26432.03</v>
      </c>
      <c r="CK107" s="32">
        <f t="shared" ca="1" si="318"/>
        <v>2048.31</v>
      </c>
      <c r="CL107" s="32">
        <f t="shared" ca="1" si="319"/>
        <v>1302.0999999999999</v>
      </c>
      <c r="CM107" s="32">
        <f t="shared" ca="1" si="320"/>
        <v>1235.96</v>
      </c>
      <c r="CN107" s="32">
        <f t="shared" ca="1" si="321"/>
        <v>1037</v>
      </c>
      <c r="CO107" s="32">
        <f t="shared" ca="1" si="322"/>
        <v>1483.26</v>
      </c>
      <c r="CP107" s="32">
        <f t="shared" ca="1" si="323"/>
        <v>1913.25</v>
      </c>
      <c r="CQ107" s="32">
        <f t="shared" ca="1" si="324"/>
        <v>4678.8500000000004</v>
      </c>
      <c r="CR107" s="32">
        <f t="shared" ca="1" si="325"/>
        <v>1325.21</v>
      </c>
      <c r="CS107" s="32">
        <f t="shared" ca="1" si="326"/>
        <v>879.42</v>
      </c>
      <c r="CT107" s="32">
        <f t="shared" ca="1" si="327"/>
        <v>2517.71</v>
      </c>
      <c r="CU107" s="32">
        <f t="shared" ca="1" si="328"/>
        <v>1838.09</v>
      </c>
      <c r="CV107" s="32">
        <f t="shared" ca="1" si="329"/>
        <v>1595.49</v>
      </c>
      <c r="CW107" s="31">
        <f t="shared" ca="1" si="290"/>
        <v>-31475.659999999996</v>
      </c>
      <c r="CX107" s="31">
        <f t="shared" ca="1" si="291"/>
        <v>-20008.860000000004</v>
      </c>
      <c r="CY107" s="31">
        <f t="shared" ca="1" si="292"/>
        <v>-18992.550000000003</v>
      </c>
      <c r="CZ107" s="31">
        <f t="shared" ca="1" si="293"/>
        <v>-15693.220000000001</v>
      </c>
      <c r="DA107" s="31">
        <f t="shared" ca="1" si="294"/>
        <v>-22446.59</v>
      </c>
      <c r="DB107" s="31">
        <f t="shared" ca="1" si="295"/>
        <v>-28953.87</v>
      </c>
      <c r="DC107" s="31">
        <f t="shared" ca="1" si="296"/>
        <v>-59733.26999999999</v>
      </c>
      <c r="DD107" s="31">
        <f t="shared" ca="1" si="297"/>
        <v>-16918.469999999998</v>
      </c>
      <c r="DE107" s="31">
        <f t="shared" ca="1" si="298"/>
        <v>-11227.210000000001</v>
      </c>
      <c r="DF107" s="31">
        <f t="shared" ca="1" si="299"/>
        <v>-33485.589999999997</v>
      </c>
      <c r="DG107" s="31">
        <f t="shared" ca="1" si="300"/>
        <v>-24446.61</v>
      </c>
      <c r="DH107" s="31">
        <f t="shared" ca="1" si="301"/>
        <v>-21220.079999999998</v>
      </c>
      <c r="DI107" s="32">
        <f t="shared" ca="1" si="230"/>
        <v>-1573.78</v>
      </c>
      <c r="DJ107" s="32">
        <f t="shared" ca="1" si="231"/>
        <v>-1000.44</v>
      </c>
      <c r="DK107" s="32">
        <f t="shared" ca="1" si="232"/>
        <v>-949.63</v>
      </c>
      <c r="DL107" s="32">
        <f t="shared" ca="1" si="233"/>
        <v>-784.66</v>
      </c>
      <c r="DM107" s="32">
        <f t="shared" ca="1" si="234"/>
        <v>-1122.33</v>
      </c>
      <c r="DN107" s="32">
        <f t="shared" ca="1" si="235"/>
        <v>-1447.69</v>
      </c>
      <c r="DO107" s="32">
        <f t="shared" ca="1" si="236"/>
        <v>-2986.66</v>
      </c>
      <c r="DP107" s="32">
        <f t="shared" ca="1" si="237"/>
        <v>-845.92</v>
      </c>
      <c r="DQ107" s="32">
        <f t="shared" ca="1" si="238"/>
        <v>-561.36</v>
      </c>
      <c r="DR107" s="32">
        <f t="shared" ca="1" si="239"/>
        <v>-1674.28</v>
      </c>
      <c r="DS107" s="32">
        <f t="shared" ca="1" si="240"/>
        <v>-1222.33</v>
      </c>
      <c r="DT107" s="32">
        <f t="shared" ca="1" si="241"/>
        <v>-1061</v>
      </c>
      <c r="DU107" s="31">
        <f t="shared" ca="1" si="242"/>
        <v>-15373.28</v>
      </c>
      <c r="DV107" s="31">
        <f t="shared" ca="1" si="243"/>
        <v>-9683.4699999999993</v>
      </c>
      <c r="DW107" s="31">
        <f t="shared" ca="1" si="244"/>
        <v>-9115.1299999999992</v>
      </c>
      <c r="DX107" s="31">
        <f t="shared" ca="1" si="245"/>
        <v>-7458.37</v>
      </c>
      <c r="DY107" s="31">
        <f t="shared" ca="1" si="246"/>
        <v>-10561.89</v>
      </c>
      <c r="DZ107" s="31">
        <f t="shared" ca="1" si="247"/>
        <v>-13476.25</v>
      </c>
      <c r="EA107" s="31">
        <f t="shared" ca="1" si="248"/>
        <v>-27507.59</v>
      </c>
      <c r="EB107" s="31">
        <f t="shared" ca="1" si="249"/>
        <v>-7704.86</v>
      </c>
      <c r="EC107" s="31">
        <f t="shared" ca="1" si="250"/>
        <v>-5055.78</v>
      </c>
      <c r="ED107" s="31">
        <f t="shared" ca="1" si="251"/>
        <v>-14913.94</v>
      </c>
      <c r="EE107" s="31">
        <f t="shared" ca="1" si="252"/>
        <v>-10763.55</v>
      </c>
      <c r="EF107" s="31">
        <f t="shared" ca="1" si="253"/>
        <v>-9238.2999999999993</v>
      </c>
      <c r="EG107" s="32">
        <f t="shared" ca="1" si="254"/>
        <v>-48422.719999999994</v>
      </c>
      <c r="EH107" s="32">
        <f t="shared" ca="1" si="255"/>
        <v>-30692.770000000004</v>
      </c>
      <c r="EI107" s="32">
        <f t="shared" ca="1" si="256"/>
        <v>-29057.310000000005</v>
      </c>
      <c r="EJ107" s="32">
        <f t="shared" ca="1" si="257"/>
        <v>-23936.25</v>
      </c>
      <c r="EK107" s="32">
        <f t="shared" ca="1" si="258"/>
        <v>-34130.81</v>
      </c>
      <c r="EL107" s="32">
        <f t="shared" ca="1" si="259"/>
        <v>-43877.81</v>
      </c>
      <c r="EM107" s="32">
        <f t="shared" ca="1" si="260"/>
        <v>-90227.51999999999</v>
      </c>
      <c r="EN107" s="32">
        <f t="shared" ca="1" si="261"/>
        <v>-25469.249999999996</v>
      </c>
      <c r="EO107" s="32">
        <f t="shared" ca="1" si="262"/>
        <v>-16844.350000000002</v>
      </c>
      <c r="EP107" s="32">
        <f t="shared" ca="1" si="263"/>
        <v>-50073.81</v>
      </c>
      <c r="EQ107" s="32">
        <f t="shared" ca="1" si="264"/>
        <v>-36432.490000000005</v>
      </c>
      <c r="ER107" s="32">
        <f t="shared" ca="1" si="265"/>
        <v>-31519.379999999997</v>
      </c>
    </row>
    <row r="108" spans="1:148">
      <c r="A108" t="s">
        <v>437</v>
      </c>
      <c r="B108" s="1" t="s">
        <v>112</v>
      </c>
      <c r="C108" t="str">
        <f t="shared" ca="1" si="330"/>
        <v>SCL1</v>
      </c>
      <c r="D108" t="str">
        <f t="shared" ca="1" si="331"/>
        <v>Syncrude Industrial System</v>
      </c>
      <c r="E108" s="51">
        <v>7946.6535000000003</v>
      </c>
      <c r="F108" s="51">
        <v>22669.992999999999</v>
      </c>
      <c r="G108" s="51">
        <v>31397.518</v>
      </c>
      <c r="H108" s="51">
        <v>1366.912</v>
      </c>
      <c r="I108" s="51">
        <v>9135.4359999999997</v>
      </c>
      <c r="J108" s="51">
        <v>121.276</v>
      </c>
      <c r="K108" s="51">
        <v>3740.3366000000001</v>
      </c>
      <c r="L108" s="51">
        <v>20508.299500000001</v>
      </c>
      <c r="M108" s="51">
        <v>29606.186000000002</v>
      </c>
      <c r="N108" s="51">
        <v>33759.987500000003</v>
      </c>
      <c r="O108" s="51">
        <v>26498.6685</v>
      </c>
      <c r="P108" s="51">
        <v>26844.719400000002</v>
      </c>
      <c r="Q108" s="32">
        <v>502310.52</v>
      </c>
      <c r="R108" s="32">
        <v>1240866.47</v>
      </c>
      <c r="S108" s="32">
        <v>1410679.22</v>
      </c>
      <c r="T108" s="32">
        <v>128604.52</v>
      </c>
      <c r="U108" s="32">
        <v>571586.34</v>
      </c>
      <c r="V108" s="32">
        <v>11416.21</v>
      </c>
      <c r="W108" s="32">
        <v>379765.34</v>
      </c>
      <c r="X108" s="32">
        <v>1585033.72</v>
      </c>
      <c r="Y108" s="32">
        <v>2250370.35</v>
      </c>
      <c r="Z108" s="32">
        <v>5860688.7699999996</v>
      </c>
      <c r="AA108" s="32">
        <v>2903382.2</v>
      </c>
      <c r="AB108" s="32">
        <v>1849879.05</v>
      </c>
      <c r="AC108" s="2">
        <v>4.8099999999999996</v>
      </c>
      <c r="AD108" s="2">
        <v>4.8099999999999996</v>
      </c>
      <c r="AE108" s="2">
        <v>4.8099999999999996</v>
      </c>
      <c r="AF108" s="2">
        <v>4.8099999999999996</v>
      </c>
      <c r="AG108" s="2">
        <v>4.8099999999999996</v>
      </c>
      <c r="AH108" s="2">
        <v>4.8099999999999996</v>
      </c>
      <c r="AI108" s="2">
        <v>4.8099999999999996</v>
      </c>
      <c r="AJ108" s="2">
        <v>4.8099999999999996</v>
      </c>
      <c r="AK108" s="2">
        <v>4.8099999999999996</v>
      </c>
      <c r="AL108" s="2">
        <v>4.8099999999999996</v>
      </c>
      <c r="AM108" s="2">
        <v>4.8099999999999996</v>
      </c>
      <c r="AN108" s="2">
        <v>4.8099999999999996</v>
      </c>
      <c r="AO108" s="33">
        <v>24161.14</v>
      </c>
      <c r="AP108" s="33">
        <v>59685.68</v>
      </c>
      <c r="AQ108" s="33">
        <v>67853.67</v>
      </c>
      <c r="AR108" s="33">
        <v>6185.88</v>
      </c>
      <c r="AS108" s="33">
        <v>27493.3</v>
      </c>
      <c r="AT108" s="33">
        <v>549.12</v>
      </c>
      <c r="AU108" s="33">
        <v>18266.71</v>
      </c>
      <c r="AV108" s="33">
        <v>76240.12</v>
      </c>
      <c r="AW108" s="33">
        <v>108242.81</v>
      </c>
      <c r="AX108" s="33">
        <v>281899.13</v>
      </c>
      <c r="AY108" s="33">
        <v>139652.68</v>
      </c>
      <c r="AZ108" s="33">
        <v>88979.18</v>
      </c>
      <c r="BA108" s="31">
        <f t="shared" si="266"/>
        <v>0</v>
      </c>
      <c r="BB108" s="31">
        <f t="shared" si="267"/>
        <v>0</v>
      </c>
      <c r="BC108" s="31">
        <f t="shared" si="268"/>
        <v>0</v>
      </c>
      <c r="BD108" s="31">
        <f t="shared" si="269"/>
        <v>-90.02</v>
      </c>
      <c r="BE108" s="31">
        <f t="shared" si="270"/>
        <v>-400.11</v>
      </c>
      <c r="BF108" s="31">
        <f t="shared" si="271"/>
        <v>-7.99</v>
      </c>
      <c r="BG108" s="31">
        <f t="shared" si="272"/>
        <v>-2962.17</v>
      </c>
      <c r="BH108" s="31">
        <f t="shared" si="273"/>
        <v>-12363.26</v>
      </c>
      <c r="BI108" s="31">
        <f t="shared" si="274"/>
        <v>-17552.89</v>
      </c>
      <c r="BJ108" s="31">
        <f t="shared" si="275"/>
        <v>-36336.269999999997</v>
      </c>
      <c r="BK108" s="31">
        <f t="shared" si="276"/>
        <v>-18000.97</v>
      </c>
      <c r="BL108" s="31">
        <f t="shared" si="277"/>
        <v>-11469.25</v>
      </c>
      <c r="BM108" s="6">
        <f t="shared" ca="1" si="317"/>
        <v>7.7899999999999997E-2</v>
      </c>
      <c r="BN108" s="6">
        <f t="shared" ca="1" si="317"/>
        <v>7.7899999999999997E-2</v>
      </c>
      <c r="BO108" s="6">
        <f t="shared" ca="1" si="317"/>
        <v>7.7899999999999997E-2</v>
      </c>
      <c r="BP108" s="6">
        <f t="shared" ca="1" si="317"/>
        <v>7.7899999999999997E-2</v>
      </c>
      <c r="BQ108" s="6">
        <f t="shared" ca="1" si="317"/>
        <v>7.7899999999999997E-2</v>
      </c>
      <c r="BR108" s="6">
        <f t="shared" ca="1" si="317"/>
        <v>7.7899999999999997E-2</v>
      </c>
      <c r="BS108" s="6">
        <f t="shared" ca="1" si="317"/>
        <v>7.7899999999999997E-2</v>
      </c>
      <c r="BT108" s="6">
        <f t="shared" ca="1" si="317"/>
        <v>7.7899999999999997E-2</v>
      </c>
      <c r="BU108" s="6">
        <f t="shared" ca="1" si="317"/>
        <v>7.7899999999999997E-2</v>
      </c>
      <c r="BV108" s="6">
        <f t="shared" ca="1" si="317"/>
        <v>7.7899999999999997E-2</v>
      </c>
      <c r="BW108" s="6">
        <f t="shared" ca="1" si="317"/>
        <v>7.7899999999999997E-2</v>
      </c>
      <c r="BX108" s="6">
        <f t="shared" ca="1" si="317"/>
        <v>7.7899999999999997E-2</v>
      </c>
      <c r="BY108" s="31">
        <f t="shared" ca="1" si="305"/>
        <v>39129.99</v>
      </c>
      <c r="BZ108" s="31">
        <f t="shared" ca="1" si="306"/>
        <v>96663.5</v>
      </c>
      <c r="CA108" s="31">
        <f t="shared" ca="1" si="307"/>
        <v>109891.91</v>
      </c>
      <c r="CB108" s="31">
        <f t="shared" ca="1" si="308"/>
        <v>10018.290000000001</v>
      </c>
      <c r="CC108" s="31">
        <f t="shared" ca="1" si="309"/>
        <v>44526.58</v>
      </c>
      <c r="CD108" s="31">
        <f t="shared" ca="1" si="310"/>
        <v>889.32</v>
      </c>
      <c r="CE108" s="31">
        <f t="shared" ca="1" si="311"/>
        <v>29583.72</v>
      </c>
      <c r="CF108" s="31">
        <f t="shared" ca="1" si="312"/>
        <v>123474.13</v>
      </c>
      <c r="CG108" s="31">
        <f t="shared" ca="1" si="313"/>
        <v>175303.85</v>
      </c>
      <c r="CH108" s="31">
        <f t="shared" ca="1" si="314"/>
        <v>456547.66</v>
      </c>
      <c r="CI108" s="31">
        <f t="shared" ca="1" si="315"/>
        <v>226173.47</v>
      </c>
      <c r="CJ108" s="31">
        <f t="shared" ca="1" si="316"/>
        <v>144105.57999999999</v>
      </c>
      <c r="CK108" s="32">
        <f t="shared" ca="1" si="318"/>
        <v>1506.93</v>
      </c>
      <c r="CL108" s="32">
        <f t="shared" ca="1" si="319"/>
        <v>3722.6</v>
      </c>
      <c r="CM108" s="32">
        <f t="shared" ca="1" si="320"/>
        <v>4232.04</v>
      </c>
      <c r="CN108" s="32">
        <f t="shared" ca="1" si="321"/>
        <v>385.81</v>
      </c>
      <c r="CO108" s="32">
        <f t="shared" ca="1" si="322"/>
        <v>1714.76</v>
      </c>
      <c r="CP108" s="32">
        <f t="shared" ca="1" si="323"/>
        <v>34.25</v>
      </c>
      <c r="CQ108" s="32">
        <f t="shared" ca="1" si="324"/>
        <v>1139.3</v>
      </c>
      <c r="CR108" s="32">
        <f t="shared" ca="1" si="325"/>
        <v>4755.1000000000004</v>
      </c>
      <c r="CS108" s="32">
        <f t="shared" ca="1" si="326"/>
        <v>6751.11</v>
      </c>
      <c r="CT108" s="32">
        <f t="shared" ca="1" si="327"/>
        <v>17582.07</v>
      </c>
      <c r="CU108" s="32">
        <f t="shared" ca="1" si="328"/>
        <v>8710.15</v>
      </c>
      <c r="CV108" s="32">
        <f t="shared" ca="1" si="329"/>
        <v>5549.64</v>
      </c>
      <c r="CW108" s="31">
        <f t="shared" ca="1" si="290"/>
        <v>16475.78</v>
      </c>
      <c r="CX108" s="31">
        <f t="shared" ca="1" si="291"/>
        <v>40700.420000000006</v>
      </c>
      <c r="CY108" s="31">
        <f t="shared" ca="1" si="292"/>
        <v>46270.28</v>
      </c>
      <c r="CZ108" s="31">
        <f t="shared" ca="1" si="293"/>
        <v>4308.2400000000007</v>
      </c>
      <c r="DA108" s="31">
        <f t="shared" ca="1" si="294"/>
        <v>19148.150000000005</v>
      </c>
      <c r="DB108" s="31">
        <f t="shared" ca="1" si="295"/>
        <v>382.44000000000005</v>
      </c>
      <c r="DC108" s="31">
        <f t="shared" ca="1" si="296"/>
        <v>15418.480000000001</v>
      </c>
      <c r="DD108" s="31">
        <f t="shared" ca="1" si="297"/>
        <v>64352.370000000017</v>
      </c>
      <c r="DE108" s="31">
        <f t="shared" ca="1" si="298"/>
        <v>91365.04</v>
      </c>
      <c r="DF108" s="31">
        <f t="shared" ca="1" si="299"/>
        <v>228566.86999999997</v>
      </c>
      <c r="DG108" s="31">
        <f t="shared" ca="1" si="300"/>
        <v>113231.91</v>
      </c>
      <c r="DH108" s="31">
        <f t="shared" ca="1" si="301"/>
        <v>72145.290000000008</v>
      </c>
      <c r="DI108" s="32">
        <f t="shared" ca="1" si="230"/>
        <v>823.79</v>
      </c>
      <c r="DJ108" s="32">
        <f t="shared" ca="1" si="231"/>
        <v>2035.02</v>
      </c>
      <c r="DK108" s="32">
        <f t="shared" ca="1" si="232"/>
        <v>2313.5100000000002</v>
      </c>
      <c r="DL108" s="32">
        <f t="shared" ca="1" si="233"/>
        <v>215.41</v>
      </c>
      <c r="DM108" s="32">
        <f t="shared" ca="1" si="234"/>
        <v>957.41</v>
      </c>
      <c r="DN108" s="32">
        <f t="shared" ca="1" si="235"/>
        <v>19.12</v>
      </c>
      <c r="DO108" s="32">
        <f t="shared" ca="1" si="236"/>
        <v>770.92</v>
      </c>
      <c r="DP108" s="32">
        <f t="shared" ca="1" si="237"/>
        <v>3217.62</v>
      </c>
      <c r="DQ108" s="32">
        <f t="shared" ca="1" si="238"/>
        <v>4568.25</v>
      </c>
      <c r="DR108" s="32">
        <f t="shared" ca="1" si="239"/>
        <v>11428.34</v>
      </c>
      <c r="DS108" s="32">
        <f t="shared" ca="1" si="240"/>
        <v>5661.6</v>
      </c>
      <c r="DT108" s="32">
        <f t="shared" ca="1" si="241"/>
        <v>3607.26</v>
      </c>
      <c r="DU108" s="31">
        <f t="shared" ca="1" si="242"/>
        <v>8047.07</v>
      </c>
      <c r="DV108" s="31">
        <f t="shared" ca="1" si="243"/>
        <v>19697.34</v>
      </c>
      <c r="DW108" s="31">
        <f t="shared" ca="1" si="244"/>
        <v>22206.57</v>
      </c>
      <c r="DX108" s="31">
        <f t="shared" ca="1" si="245"/>
        <v>2047.54</v>
      </c>
      <c r="DY108" s="31">
        <f t="shared" ca="1" si="246"/>
        <v>9009.86</v>
      </c>
      <c r="DZ108" s="31">
        <f t="shared" ca="1" si="247"/>
        <v>178</v>
      </c>
      <c r="EA108" s="31">
        <f t="shared" ca="1" si="248"/>
        <v>7100.32</v>
      </c>
      <c r="EB108" s="31">
        <f t="shared" ca="1" si="249"/>
        <v>29306.79</v>
      </c>
      <c r="EC108" s="31">
        <f t="shared" ca="1" si="250"/>
        <v>41143.07</v>
      </c>
      <c r="ED108" s="31">
        <f t="shared" ca="1" si="251"/>
        <v>101799.97</v>
      </c>
      <c r="EE108" s="31">
        <f t="shared" ca="1" si="252"/>
        <v>49854.64</v>
      </c>
      <c r="EF108" s="31">
        <f t="shared" ca="1" si="253"/>
        <v>31408.91</v>
      </c>
      <c r="EG108" s="32">
        <f t="shared" ca="1" si="254"/>
        <v>25346.639999999999</v>
      </c>
      <c r="EH108" s="32">
        <f t="shared" ca="1" si="255"/>
        <v>62432.78</v>
      </c>
      <c r="EI108" s="32">
        <f t="shared" ca="1" si="256"/>
        <v>70790.36</v>
      </c>
      <c r="EJ108" s="32">
        <f t="shared" ca="1" si="257"/>
        <v>6571.1900000000005</v>
      </c>
      <c r="EK108" s="32">
        <f t="shared" ca="1" si="258"/>
        <v>29115.420000000006</v>
      </c>
      <c r="EL108" s="32">
        <f t="shared" ca="1" si="259"/>
        <v>579.56000000000006</v>
      </c>
      <c r="EM108" s="32">
        <f t="shared" ca="1" si="260"/>
        <v>23289.72</v>
      </c>
      <c r="EN108" s="32">
        <f t="shared" ca="1" si="261"/>
        <v>96876.780000000028</v>
      </c>
      <c r="EO108" s="32">
        <f t="shared" ca="1" si="262"/>
        <v>137076.35999999999</v>
      </c>
      <c r="EP108" s="32">
        <f t="shared" ca="1" si="263"/>
        <v>341795.17999999993</v>
      </c>
      <c r="EQ108" s="32">
        <f t="shared" ca="1" si="264"/>
        <v>168748.15000000002</v>
      </c>
      <c r="ER108" s="32">
        <f t="shared" ca="1" si="265"/>
        <v>107161.46</v>
      </c>
    </row>
    <row r="109" spans="1:148">
      <c r="A109" t="s">
        <v>438</v>
      </c>
      <c r="B109" s="1" t="s">
        <v>113</v>
      </c>
      <c r="C109" t="str">
        <f t="shared" ca="1" si="330"/>
        <v>SCR1</v>
      </c>
      <c r="D109" t="str">
        <f t="shared" ca="1" si="331"/>
        <v>Suncor Industrial System</v>
      </c>
      <c r="E109" s="51">
        <v>76652.020600000003</v>
      </c>
      <c r="F109" s="51">
        <v>61101.513500000001</v>
      </c>
      <c r="G109" s="51">
        <v>60090.602299999999</v>
      </c>
      <c r="H109" s="51">
        <v>54744.218399999998</v>
      </c>
      <c r="I109" s="51">
        <v>50820.026400000002</v>
      </c>
      <c r="J109" s="51">
        <v>37038.294399999999</v>
      </c>
      <c r="K109" s="51">
        <v>81612.405199999994</v>
      </c>
      <c r="L109" s="51">
        <v>70042.7503</v>
      </c>
      <c r="M109" s="51">
        <v>74832.232000000004</v>
      </c>
      <c r="N109" s="51">
        <v>82610.5533</v>
      </c>
      <c r="O109" s="51">
        <v>88356.376999999993</v>
      </c>
      <c r="P109" s="51">
        <v>88549.225200000001</v>
      </c>
      <c r="Q109" s="32">
        <v>5714949.1399999997</v>
      </c>
      <c r="R109" s="32">
        <v>3349088.18</v>
      </c>
      <c r="S109" s="32">
        <v>2513076.75</v>
      </c>
      <c r="T109" s="32">
        <v>2720512.95</v>
      </c>
      <c r="U109" s="32">
        <v>3372322.74</v>
      </c>
      <c r="V109" s="32">
        <v>2731606.92</v>
      </c>
      <c r="W109" s="32">
        <v>10280325.93</v>
      </c>
      <c r="X109" s="32">
        <v>4901546.8099999996</v>
      </c>
      <c r="Y109" s="32">
        <v>6264923.5499999998</v>
      </c>
      <c r="Z109" s="32">
        <v>15652440.949999999</v>
      </c>
      <c r="AA109" s="32">
        <v>10139879.800000001</v>
      </c>
      <c r="AB109" s="32">
        <v>6629800.9699999997</v>
      </c>
      <c r="AC109" s="2">
        <v>5.05</v>
      </c>
      <c r="AD109" s="2">
        <v>5.05</v>
      </c>
      <c r="AE109" s="2">
        <v>5.05</v>
      </c>
      <c r="AF109" s="2">
        <v>5.05</v>
      </c>
      <c r="AG109" s="2">
        <v>5.05</v>
      </c>
      <c r="AH109" s="2">
        <v>5.05</v>
      </c>
      <c r="AI109" s="2">
        <v>5.05</v>
      </c>
      <c r="AJ109" s="2">
        <v>5.05</v>
      </c>
      <c r="AK109" s="2">
        <v>5.05</v>
      </c>
      <c r="AL109" s="2">
        <v>5.05</v>
      </c>
      <c r="AM109" s="2">
        <v>5.05</v>
      </c>
      <c r="AN109" s="2">
        <v>5.05</v>
      </c>
      <c r="AO109" s="33">
        <v>288604.93</v>
      </c>
      <c r="AP109" s="33">
        <v>169128.95</v>
      </c>
      <c r="AQ109" s="33">
        <v>126910.38</v>
      </c>
      <c r="AR109" s="33">
        <v>137385.9</v>
      </c>
      <c r="AS109" s="33">
        <v>170302.3</v>
      </c>
      <c r="AT109" s="33">
        <v>137946.15</v>
      </c>
      <c r="AU109" s="33">
        <v>519156.46</v>
      </c>
      <c r="AV109" s="33">
        <v>247528.11</v>
      </c>
      <c r="AW109" s="33">
        <v>316378.64</v>
      </c>
      <c r="AX109" s="33">
        <v>790448.27</v>
      </c>
      <c r="AY109" s="33">
        <v>512063.93</v>
      </c>
      <c r="AZ109" s="33">
        <v>334804.95</v>
      </c>
      <c r="BA109" s="31">
        <f t="shared" si="266"/>
        <v>0</v>
      </c>
      <c r="BB109" s="31">
        <f t="shared" si="267"/>
        <v>0</v>
      </c>
      <c r="BC109" s="31">
        <f t="shared" si="268"/>
        <v>0</v>
      </c>
      <c r="BD109" s="31">
        <f t="shared" si="269"/>
        <v>-1904.36</v>
      </c>
      <c r="BE109" s="31">
        <f t="shared" si="270"/>
        <v>-2360.63</v>
      </c>
      <c r="BF109" s="31">
        <f t="shared" si="271"/>
        <v>-1912.12</v>
      </c>
      <c r="BG109" s="31">
        <f t="shared" si="272"/>
        <v>-80186.539999999994</v>
      </c>
      <c r="BH109" s="31">
        <f t="shared" si="273"/>
        <v>-38232.07</v>
      </c>
      <c r="BI109" s="31">
        <f t="shared" si="274"/>
        <v>-48866.400000000001</v>
      </c>
      <c r="BJ109" s="31">
        <f t="shared" si="275"/>
        <v>-97045.13</v>
      </c>
      <c r="BK109" s="31">
        <f t="shared" si="276"/>
        <v>-62867.25</v>
      </c>
      <c r="BL109" s="31">
        <f t="shared" si="277"/>
        <v>-41104.769999999997</v>
      </c>
      <c r="BM109" s="6">
        <f t="shared" ca="1" si="317"/>
        <v>6.5000000000000002E-2</v>
      </c>
      <c r="BN109" s="6">
        <f t="shared" ca="1" si="317"/>
        <v>6.5000000000000002E-2</v>
      </c>
      <c r="BO109" s="6">
        <f t="shared" ca="1" si="317"/>
        <v>6.5000000000000002E-2</v>
      </c>
      <c r="BP109" s="6">
        <f t="shared" ca="1" si="317"/>
        <v>6.5000000000000002E-2</v>
      </c>
      <c r="BQ109" s="6">
        <f t="shared" ca="1" si="317"/>
        <v>6.5000000000000002E-2</v>
      </c>
      <c r="BR109" s="6">
        <f t="shared" ca="1" si="317"/>
        <v>6.5000000000000002E-2</v>
      </c>
      <c r="BS109" s="6">
        <f t="shared" ca="1" si="317"/>
        <v>6.5000000000000002E-2</v>
      </c>
      <c r="BT109" s="6">
        <f t="shared" ca="1" si="317"/>
        <v>6.5000000000000002E-2</v>
      </c>
      <c r="BU109" s="6">
        <f t="shared" ca="1" si="317"/>
        <v>6.5000000000000002E-2</v>
      </c>
      <c r="BV109" s="6">
        <f t="shared" ca="1" si="317"/>
        <v>6.5000000000000002E-2</v>
      </c>
      <c r="BW109" s="6">
        <f t="shared" ca="1" si="317"/>
        <v>6.5000000000000002E-2</v>
      </c>
      <c r="BX109" s="6">
        <f t="shared" ca="1" si="317"/>
        <v>6.5000000000000002E-2</v>
      </c>
      <c r="BY109" s="31">
        <f t="shared" ca="1" si="305"/>
        <v>371471.69</v>
      </c>
      <c r="BZ109" s="31">
        <f t="shared" ca="1" si="306"/>
        <v>217690.73</v>
      </c>
      <c r="CA109" s="31">
        <f t="shared" ca="1" si="307"/>
        <v>163349.99</v>
      </c>
      <c r="CB109" s="31">
        <f t="shared" ca="1" si="308"/>
        <v>176833.34</v>
      </c>
      <c r="CC109" s="31">
        <f t="shared" ca="1" si="309"/>
        <v>219200.98</v>
      </c>
      <c r="CD109" s="31">
        <f t="shared" ca="1" si="310"/>
        <v>177554.45</v>
      </c>
      <c r="CE109" s="31">
        <f t="shared" ca="1" si="311"/>
        <v>668221.18999999994</v>
      </c>
      <c r="CF109" s="31">
        <f t="shared" ca="1" si="312"/>
        <v>318600.53999999998</v>
      </c>
      <c r="CG109" s="31">
        <f t="shared" ca="1" si="313"/>
        <v>407220.03</v>
      </c>
      <c r="CH109" s="31">
        <f t="shared" ca="1" si="314"/>
        <v>1017408.66</v>
      </c>
      <c r="CI109" s="31">
        <f t="shared" ca="1" si="315"/>
        <v>659092.18999999994</v>
      </c>
      <c r="CJ109" s="31">
        <f t="shared" ca="1" si="316"/>
        <v>430937.06</v>
      </c>
      <c r="CK109" s="32">
        <f t="shared" ca="1" si="318"/>
        <v>17144.849999999999</v>
      </c>
      <c r="CL109" s="32">
        <f t="shared" ca="1" si="319"/>
        <v>10047.26</v>
      </c>
      <c r="CM109" s="32">
        <f t="shared" ca="1" si="320"/>
        <v>7539.23</v>
      </c>
      <c r="CN109" s="32">
        <f t="shared" ca="1" si="321"/>
        <v>8161.54</v>
      </c>
      <c r="CO109" s="32">
        <f t="shared" ca="1" si="322"/>
        <v>10116.969999999999</v>
      </c>
      <c r="CP109" s="32">
        <f t="shared" ca="1" si="323"/>
        <v>8194.82</v>
      </c>
      <c r="CQ109" s="32">
        <f t="shared" ca="1" si="324"/>
        <v>30840.98</v>
      </c>
      <c r="CR109" s="32">
        <f t="shared" ca="1" si="325"/>
        <v>14704.64</v>
      </c>
      <c r="CS109" s="32">
        <f t="shared" ca="1" si="326"/>
        <v>18794.77</v>
      </c>
      <c r="CT109" s="32">
        <f t="shared" ca="1" si="327"/>
        <v>46957.32</v>
      </c>
      <c r="CU109" s="32">
        <f t="shared" ca="1" si="328"/>
        <v>30419.64</v>
      </c>
      <c r="CV109" s="32">
        <f t="shared" ca="1" si="329"/>
        <v>19889.400000000001</v>
      </c>
      <c r="CW109" s="31">
        <f t="shared" ca="1" si="290"/>
        <v>100011.60999999999</v>
      </c>
      <c r="CX109" s="31">
        <f t="shared" ca="1" si="291"/>
        <v>58609.040000000008</v>
      </c>
      <c r="CY109" s="31">
        <f t="shared" ca="1" si="292"/>
        <v>43978.84</v>
      </c>
      <c r="CZ109" s="31">
        <f t="shared" ca="1" si="293"/>
        <v>49513.340000000011</v>
      </c>
      <c r="DA109" s="31">
        <f t="shared" ca="1" si="294"/>
        <v>61376.280000000021</v>
      </c>
      <c r="DB109" s="31">
        <f t="shared" ca="1" si="295"/>
        <v>49715.240000000027</v>
      </c>
      <c r="DC109" s="31">
        <f t="shared" ca="1" si="296"/>
        <v>260092.24999999988</v>
      </c>
      <c r="DD109" s="31">
        <f t="shared" ca="1" si="297"/>
        <v>124009.14000000001</v>
      </c>
      <c r="DE109" s="31">
        <f t="shared" ca="1" si="298"/>
        <v>158502.56000000003</v>
      </c>
      <c r="DF109" s="31">
        <f t="shared" ca="1" si="299"/>
        <v>370962.83999999997</v>
      </c>
      <c r="DG109" s="31">
        <f t="shared" ca="1" si="300"/>
        <v>240315.14999999997</v>
      </c>
      <c r="DH109" s="31">
        <f t="shared" ca="1" si="301"/>
        <v>157126.28</v>
      </c>
      <c r="DI109" s="32">
        <f t="shared" ca="1" si="230"/>
        <v>5000.58</v>
      </c>
      <c r="DJ109" s="32">
        <f t="shared" ca="1" si="231"/>
        <v>2930.45</v>
      </c>
      <c r="DK109" s="32">
        <f t="shared" ca="1" si="232"/>
        <v>2198.94</v>
      </c>
      <c r="DL109" s="32">
        <f t="shared" ca="1" si="233"/>
        <v>2475.67</v>
      </c>
      <c r="DM109" s="32">
        <f t="shared" ca="1" si="234"/>
        <v>3068.81</v>
      </c>
      <c r="DN109" s="32">
        <f t="shared" ca="1" si="235"/>
        <v>2485.7600000000002</v>
      </c>
      <c r="DO109" s="32">
        <f t="shared" ca="1" si="236"/>
        <v>13004.61</v>
      </c>
      <c r="DP109" s="32">
        <f t="shared" ca="1" si="237"/>
        <v>6200.46</v>
      </c>
      <c r="DQ109" s="32">
        <f t="shared" ca="1" si="238"/>
        <v>7925.13</v>
      </c>
      <c r="DR109" s="32">
        <f t="shared" ca="1" si="239"/>
        <v>18548.14</v>
      </c>
      <c r="DS109" s="32">
        <f t="shared" ca="1" si="240"/>
        <v>12015.76</v>
      </c>
      <c r="DT109" s="32">
        <f t="shared" ca="1" si="241"/>
        <v>7856.31</v>
      </c>
      <c r="DU109" s="31">
        <f t="shared" ca="1" si="242"/>
        <v>48847.47</v>
      </c>
      <c r="DV109" s="31">
        <f t="shared" ca="1" si="243"/>
        <v>28364.38</v>
      </c>
      <c r="DW109" s="31">
        <f t="shared" ca="1" si="244"/>
        <v>21106.84</v>
      </c>
      <c r="DX109" s="31">
        <f t="shared" ca="1" si="245"/>
        <v>23531.73</v>
      </c>
      <c r="DY109" s="31">
        <f t="shared" ca="1" si="246"/>
        <v>28879.65</v>
      </c>
      <c r="DZ109" s="31">
        <f t="shared" ca="1" si="247"/>
        <v>23139.39</v>
      </c>
      <c r="EA109" s="31">
        <f t="shared" ca="1" si="248"/>
        <v>119774.32</v>
      </c>
      <c r="EB109" s="31">
        <f t="shared" ca="1" si="249"/>
        <v>56475.15</v>
      </c>
      <c r="EC109" s="31">
        <f t="shared" ca="1" si="250"/>
        <v>71376.12</v>
      </c>
      <c r="ED109" s="31">
        <f t="shared" ca="1" si="251"/>
        <v>165220.82999999999</v>
      </c>
      <c r="EE109" s="31">
        <f t="shared" ca="1" si="252"/>
        <v>105807.85</v>
      </c>
      <c r="EF109" s="31">
        <f t="shared" ca="1" si="253"/>
        <v>68405.929999999993</v>
      </c>
      <c r="EG109" s="32">
        <f t="shared" ca="1" si="254"/>
        <v>153859.65999999997</v>
      </c>
      <c r="EH109" s="32">
        <f t="shared" ca="1" si="255"/>
        <v>89903.87000000001</v>
      </c>
      <c r="EI109" s="32">
        <f t="shared" ca="1" si="256"/>
        <v>67284.62</v>
      </c>
      <c r="EJ109" s="32">
        <f t="shared" ca="1" si="257"/>
        <v>75520.740000000005</v>
      </c>
      <c r="EK109" s="32">
        <f t="shared" ca="1" si="258"/>
        <v>93324.74000000002</v>
      </c>
      <c r="EL109" s="32">
        <f t="shared" ca="1" si="259"/>
        <v>75340.390000000029</v>
      </c>
      <c r="EM109" s="32">
        <f t="shared" ca="1" si="260"/>
        <v>392871.17999999988</v>
      </c>
      <c r="EN109" s="32">
        <f t="shared" ca="1" si="261"/>
        <v>186684.75000000003</v>
      </c>
      <c r="EO109" s="32">
        <f t="shared" ca="1" si="262"/>
        <v>237803.81000000003</v>
      </c>
      <c r="EP109" s="32">
        <f t="shared" ca="1" si="263"/>
        <v>554731.80999999994</v>
      </c>
      <c r="EQ109" s="32">
        <f t="shared" ca="1" si="264"/>
        <v>358138.76</v>
      </c>
      <c r="ER109" s="32">
        <f t="shared" ca="1" si="265"/>
        <v>233388.52</v>
      </c>
    </row>
    <row r="110" spans="1:148">
      <c r="A110" t="s">
        <v>439</v>
      </c>
      <c r="B110" s="1" t="s">
        <v>114</v>
      </c>
      <c r="C110" t="str">
        <f t="shared" ca="1" si="330"/>
        <v>SCR2</v>
      </c>
      <c r="D110" t="str">
        <f t="shared" ca="1" si="331"/>
        <v>Magrath Wind Facility</v>
      </c>
      <c r="E110" s="51">
        <v>13610.6122</v>
      </c>
      <c r="F110" s="51">
        <v>9434.9994000000006</v>
      </c>
      <c r="G110" s="51">
        <v>5771.1252000000004</v>
      </c>
      <c r="H110" s="51">
        <v>7344.3186999999998</v>
      </c>
      <c r="I110" s="51">
        <v>7886.2250000000004</v>
      </c>
      <c r="J110" s="51">
        <v>6586.5855000000001</v>
      </c>
      <c r="K110" s="51">
        <v>4327.0622999999996</v>
      </c>
      <c r="L110" s="51">
        <v>4147.3302999999996</v>
      </c>
      <c r="M110" s="51">
        <v>6316.884</v>
      </c>
      <c r="N110" s="51">
        <v>7305.9359000000004</v>
      </c>
      <c r="O110" s="51">
        <v>10723.357</v>
      </c>
      <c r="P110" s="51">
        <v>13349.973400000001</v>
      </c>
      <c r="Q110" s="32">
        <v>988497.64</v>
      </c>
      <c r="R110" s="32">
        <v>483044.14</v>
      </c>
      <c r="S110" s="32">
        <v>228158.59</v>
      </c>
      <c r="T110" s="32">
        <v>234213.11</v>
      </c>
      <c r="U110" s="32">
        <v>364437.94</v>
      </c>
      <c r="V110" s="32">
        <v>308650.15000000002</v>
      </c>
      <c r="W110" s="32">
        <v>307108.90000000002</v>
      </c>
      <c r="X110" s="32">
        <v>242281.52</v>
      </c>
      <c r="Y110" s="32">
        <v>436761.22</v>
      </c>
      <c r="Z110" s="32">
        <v>946567.81</v>
      </c>
      <c r="AA110" s="32">
        <v>974984.72</v>
      </c>
      <c r="AB110" s="32">
        <v>822699.26</v>
      </c>
      <c r="AC110" s="2">
        <v>1.29</v>
      </c>
      <c r="AD110" s="2">
        <v>1.29</v>
      </c>
      <c r="AE110" s="2">
        <v>1.29</v>
      </c>
      <c r="AF110" s="2">
        <v>1.29</v>
      </c>
      <c r="AG110" s="2">
        <v>1.29</v>
      </c>
      <c r="AH110" s="2">
        <v>1.29</v>
      </c>
      <c r="AI110" s="2">
        <v>1.29</v>
      </c>
      <c r="AJ110" s="2">
        <v>1.29</v>
      </c>
      <c r="AK110" s="2">
        <v>1.29</v>
      </c>
      <c r="AL110" s="2">
        <v>1.29</v>
      </c>
      <c r="AM110" s="2">
        <v>1.29</v>
      </c>
      <c r="AN110" s="2">
        <v>1.29</v>
      </c>
      <c r="AO110" s="33">
        <v>12751.62</v>
      </c>
      <c r="AP110" s="33">
        <v>6231.27</v>
      </c>
      <c r="AQ110" s="33">
        <v>2943.25</v>
      </c>
      <c r="AR110" s="33">
        <v>3021.35</v>
      </c>
      <c r="AS110" s="33">
        <v>4701.25</v>
      </c>
      <c r="AT110" s="33">
        <v>3981.59</v>
      </c>
      <c r="AU110" s="33">
        <v>3961.7</v>
      </c>
      <c r="AV110" s="33">
        <v>3125.43</v>
      </c>
      <c r="AW110" s="33">
        <v>5634.22</v>
      </c>
      <c r="AX110" s="33">
        <v>12210.72</v>
      </c>
      <c r="AY110" s="33">
        <v>12577.3</v>
      </c>
      <c r="AZ110" s="33">
        <v>10612.82</v>
      </c>
      <c r="BA110" s="31">
        <f t="shared" si="266"/>
        <v>0</v>
      </c>
      <c r="BB110" s="31">
        <f t="shared" si="267"/>
        <v>0</v>
      </c>
      <c r="BC110" s="31">
        <f t="shared" si="268"/>
        <v>0</v>
      </c>
      <c r="BD110" s="31">
        <f t="shared" si="269"/>
        <v>-163.95</v>
      </c>
      <c r="BE110" s="31">
        <f t="shared" si="270"/>
        <v>-255.11</v>
      </c>
      <c r="BF110" s="31">
        <f t="shared" si="271"/>
        <v>-216.06</v>
      </c>
      <c r="BG110" s="31">
        <f t="shared" si="272"/>
        <v>-2395.4499999999998</v>
      </c>
      <c r="BH110" s="31">
        <f t="shared" si="273"/>
        <v>-1889.8</v>
      </c>
      <c r="BI110" s="31">
        <f t="shared" si="274"/>
        <v>-3406.74</v>
      </c>
      <c r="BJ110" s="31">
        <f t="shared" si="275"/>
        <v>-5868.72</v>
      </c>
      <c r="BK110" s="31">
        <f t="shared" si="276"/>
        <v>-6044.91</v>
      </c>
      <c r="BL110" s="31">
        <f t="shared" si="277"/>
        <v>-5100.74</v>
      </c>
      <c r="BM110" s="6">
        <f t="shared" ca="1" si="317"/>
        <v>-4.9700000000000001E-2</v>
      </c>
      <c r="BN110" s="6">
        <f t="shared" ca="1" si="317"/>
        <v>-4.9700000000000001E-2</v>
      </c>
      <c r="BO110" s="6">
        <f t="shared" ca="1" si="317"/>
        <v>-4.9700000000000001E-2</v>
      </c>
      <c r="BP110" s="6">
        <f t="shared" ca="1" si="317"/>
        <v>-4.9700000000000001E-2</v>
      </c>
      <c r="BQ110" s="6">
        <f t="shared" ca="1" si="317"/>
        <v>-4.9700000000000001E-2</v>
      </c>
      <c r="BR110" s="6">
        <f t="shared" ca="1" si="317"/>
        <v>-4.9700000000000001E-2</v>
      </c>
      <c r="BS110" s="6">
        <f t="shared" ca="1" si="317"/>
        <v>-4.9700000000000001E-2</v>
      </c>
      <c r="BT110" s="6">
        <f t="shared" ca="1" si="317"/>
        <v>-4.9700000000000001E-2</v>
      </c>
      <c r="BU110" s="6">
        <f t="shared" ca="1" si="317"/>
        <v>-4.9700000000000001E-2</v>
      </c>
      <c r="BV110" s="6">
        <f t="shared" ca="1" si="317"/>
        <v>-4.9700000000000001E-2</v>
      </c>
      <c r="BW110" s="6">
        <f t="shared" ca="1" si="317"/>
        <v>-4.9700000000000001E-2</v>
      </c>
      <c r="BX110" s="6">
        <f t="shared" ca="1" si="317"/>
        <v>-4.9700000000000001E-2</v>
      </c>
      <c r="BY110" s="31">
        <f t="shared" ca="1" si="305"/>
        <v>-49128.33</v>
      </c>
      <c r="BZ110" s="31">
        <f t="shared" ca="1" si="306"/>
        <v>-24007.29</v>
      </c>
      <c r="CA110" s="31">
        <f t="shared" ca="1" si="307"/>
        <v>-11339.48</v>
      </c>
      <c r="CB110" s="31">
        <f t="shared" ca="1" si="308"/>
        <v>-11640.39</v>
      </c>
      <c r="CC110" s="31">
        <f t="shared" ca="1" si="309"/>
        <v>-18112.57</v>
      </c>
      <c r="CD110" s="31">
        <f t="shared" ca="1" si="310"/>
        <v>-15339.91</v>
      </c>
      <c r="CE110" s="31">
        <f t="shared" ca="1" si="311"/>
        <v>-15263.31</v>
      </c>
      <c r="CF110" s="31">
        <f t="shared" ca="1" si="312"/>
        <v>-12041.39</v>
      </c>
      <c r="CG110" s="31">
        <f t="shared" ca="1" si="313"/>
        <v>-21707.03</v>
      </c>
      <c r="CH110" s="31">
        <f t="shared" ca="1" si="314"/>
        <v>-47044.42</v>
      </c>
      <c r="CI110" s="31">
        <f t="shared" ca="1" si="315"/>
        <v>-48456.74</v>
      </c>
      <c r="CJ110" s="31">
        <f t="shared" ca="1" si="316"/>
        <v>-40888.15</v>
      </c>
      <c r="CK110" s="32">
        <f t="shared" ca="1" si="318"/>
        <v>2965.49</v>
      </c>
      <c r="CL110" s="32">
        <f t="shared" ca="1" si="319"/>
        <v>1449.13</v>
      </c>
      <c r="CM110" s="32">
        <f t="shared" ca="1" si="320"/>
        <v>684.48</v>
      </c>
      <c r="CN110" s="32">
        <f t="shared" ca="1" si="321"/>
        <v>702.64</v>
      </c>
      <c r="CO110" s="32">
        <f t="shared" ca="1" si="322"/>
        <v>1093.31</v>
      </c>
      <c r="CP110" s="32">
        <f t="shared" ca="1" si="323"/>
        <v>925.95</v>
      </c>
      <c r="CQ110" s="32">
        <f t="shared" ca="1" si="324"/>
        <v>921.33</v>
      </c>
      <c r="CR110" s="32">
        <f t="shared" ca="1" si="325"/>
        <v>726.84</v>
      </c>
      <c r="CS110" s="32">
        <f t="shared" ca="1" si="326"/>
        <v>1310.28</v>
      </c>
      <c r="CT110" s="32">
        <f t="shared" ca="1" si="327"/>
        <v>2839.7</v>
      </c>
      <c r="CU110" s="32">
        <f t="shared" ca="1" si="328"/>
        <v>2924.95</v>
      </c>
      <c r="CV110" s="32">
        <f t="shared" ca="1" si="329"/>
        <v>2468.1</v>
      </c>
      <c r="CW110" s="31">
        <f t="shared" ca="1" si="290"/>
        <v>-58914.460000000006</v>
      </c>
      <c r="CX110" s="31">
        <f t="shared" ca="1" si="291"/>
        <v>-28789.43</v>
      </c>
      <c r="CY110" s="31">
        <f t="shared" ca="1" si="292"/>
        <v>-13598.25</v>
      </c>
      <c r="CZ110" s="31">
        <f t="shared" ca="1" si="293"/>
        <v>-13795.15</v>
      </c>
      <c r="DA110" s="31">
        <f t="shared" ca="1" si="294"/>
        <v>-21465.399999999998</v>
      </c>
      <c r="DB110" s="31">
        <f t="shared" ca="1" si="295"/>
        <v>-18179.489999999998</v>
      </c>
      <c r="DC110" s="31">
        <f t="shared" ca="1" si="296"/>
        <v>-15908.23</v>
      </c>
      <c r="DD110" s="31">
        <f t="shared" ca="1" si="297"/>
        <v>-12550.18</v>
      </c>
      <c r="DE110" s="31">
        <f t="shared" ca="1" si="298"/>
        <v>-22624.230000000003</v>
      </c>
      <c r="DF110" s="31">
        <f t="shared" ca="1" si="299"/>
        <v>-50546.720000000001</v>
      </c>
      <c r="DG110" s="31">
        <f t="shared" ca="1" si="300"/>
        <v>-52064.179999999993</v>
      </c>
      <c r="DH110" s="31">
        <f t="shared" ca="1" si="301"/>
        <v>-43932.130000000005</v>
      </c>
      <c r="DI110" s="32">
        <f t="shared" ca="1" si="230"/>
        <v>-2945.72</v>
      </c>
      <c r="DJ110" s="32">
        <f t="shared" ca="1" si="231"/>
        <v>-1439.47</v>
      </c>
      <c r="DK110" s="32">
        <f t="shared" ca="1" si="232"/>
        <v>-679.91</v>
      </c>
      <c r="DL110" s="32">
        <f t="shared" ca="1" si="233"/>
        <v>-689.76</v>
      </c>
      <c r="DM110" s="32">
        <f t="shared" ca="1" si="234"/>
        <v>-1073.27</v>
      </c>
      <c r="DN110" s="32">
        <f t="shared" ca="1" si="235"/>
        <v>-908.97</v>
      </c>
      <c r="DO110" s="32">
        <f t="shared" ca="1" si="236"/>
        <v>-795.41</v>
      </c>
      <c r="DP110" s="32">
        <f t="shared" ca="1" si="237"/>
        <v>-627.51</v>
      </c>
      <c r="DQ110" s="32">
        <f t="shared" ca="1" si="238"/>
        <v>-1131.21</v>
      </c>
      <c r="DR110" s="32">
        <f t="shared" ca="1" si="239"/>
        <v>-2527.34</v>
      </c>
      <c r="DS110" s="32">
        <f t="shared" ca="1" si="240"/>
        <v>-2603.21</v>
      </c>
      <c r="DT110" s="32">
        <f t="shared" ca="1" si="241"/>
        <v>-2196.61</v>
      </c>
      <c r="DU110" s="31">
        <f t="shared" ca="1" si="242"/>
        <v>-28774.880000000001</v>
      </c>
      <c r="DV110" s="31">
        <f t="shared" ca="1" si="243"/>
        <v>-13932.91</v>
      </c>
      <c r="DW110" s="31">
        <f t="shared" ca="1" si="244"/>
        <v>-6526.23</v>
      </c>
      <c r="DX110" s="31">
        <f t="shared" ca="1" si="245"/>
        <v>-6556.29</v>
      </c>
      <c r="DY110" s="31">
        <f t="shared" ca="1" si="246"/>
        <v>-10100.209999999999</v>
      </c>
      <c r="DZ110" s="31">
        <f t="shared" ca="1" si="247"/>
        <v>-8461.44</v>
      </c>
      <c r="EA110" s="31">
        <f t="shared" ca="1" si="248"/>
        <v>-7325.85</v>
      </c>
      <c r="EB110" s="31">
        <f t="shared" ca="1" si="249"/>
        <v>-5715.49</v>
      </c>
      <c r="EC110" s="31">
        <f t="shared" ca="1" si="250"/>
        <v>-10188.040000000001</v>
      </c>
      <c r="ED110" s="31">
        <f t="shared" ca="1" si="251"/>
        <v>-22512.69</v>
      </c>
      <c r="EE110" s="31">
        <f t="shared" ca="1" si="252"/>
        <v>-22923.23</v>
      </c>
      <c r="EF110" s="31">
        <f t="shared" ca="1" si="253"/>
        <v>-19126.13</v>
      </c>
      <c r="EG110" s="32">
        <f t="shared" ca="1" si="254"/>
        <v>-90635.060000000012</v>
      </c>
      <c r="EH110" s="32">
        <f t="shared" ca="1" si="255"/>
        <v>-44161.81</v>
      </c>
      <c r="EI110" s="32">
        <f t="shared" ca="1" si="256"/>
        <v>-20804.39</v>
      </c>
      <c r="EJ110" s="32">
        <f t="shared" ca="1" si="257"/>
        <v>-21041.200000000001</v>
      </c>
      <c r="EK110" s="32">
        <f t="shared" ca="1" si="258"/>
        <v>-32638.879999999997</v>
      </c>
      <c r="EL110" s="32">
        <f t="shared" ca="1" si="259"/>
        <v>-27549.9</v>
      </c>
      <c r="EM110" s="32">
        <f t="shared" ca="1" si="260"/>
        <v>-24029.489999999998</v>
      </c>
      <c r="EN110" s="32">
        <f t="shared" ca="1" si="261"/>
        <v>-18893.18</v>
      </c>
      <c r="EO110" s="32">
        <f t="shared" ca="1" si="262"/>
        <v>-33943.480000000003</v>
      </c>
      <c r="EP110" s="32">
        <f t="shared" ca="1" si="263"/>
        <v>-75586.75</v>
      </c>
      <c r="EQ110" s="32">
        <f t="shared" ca="1" si="264"/>
        <v>-77590.62</v>
      </c>
      <c r="ER110" s="32">
        <f t="shared" ca="1" si="265"/>
        <v>-65254.87000000001</v>
      </c>
    </row>
    <row r="111" spans="1:148">
      <c r="A111" t="s">
        <v>439</v>
      </c>
      <c r="B111" s="1" t="s">
        <v>115</v>
      </c>
      <c r="C111" t="str">
        <f t="shared" ca="1" si="330"/>
        <v>SCR3</v>
      </c>
      <c r="D111" t="str">
        <f t="shared" ca="1" si="331"/>
        <v>Chin Chute Wind Facility</v>
      </c>
      <c r="N111" s="51">
        <v>44.0822</v>
      </c>
      <c r="O111" s="51">
        <v>6195.6998000000003</v>
      </c>
      <c r="P111" s="51">
        <v>11804.3541</v>
      </c>
      <c r="Q111" s="32"/>
      <c r="R111" s="32"/>
      <c r="S111" s="32"/>
      <c r="T111" s="32"/>
      <c r="U111" s="32"/>
      <c r="V111" s="32"/>
      <c r="W111" s="32"/>
      <c r="X111" s="32"/>
      <c r="Y111" s="32"/>
      <c r="Z111" s="32">
        <v>7423.79</v>
      </c>
      <c r="AA111" s="32">
        <v>570201.06999999995</v>
      </c>
      <c r="AB111" s="32">
        <v>758418.68</v>
      </c>
      <c r="AL111" s="2">
        <v>0.1</v>
      </c>
      <c r="AM111" s="2">
        <v>0.1</v>
      </c>
      <c r="AN111" s="2">
        <v>0.1</v>
      </c>
      <c r="AO111" s="33"/>
      <c r="AP111" s="33"/>
      <c r="AQ111" s="33"/>
      <c r="AR111" s="33"/>
      <c r="AS111" s="33"/>
      <c r="AT111" s="33"/>
      <c r="AU111" s="33"/>
      <c r="AV111" s="33"/>
      <c r="AW111" s="33"/>
      <c r="AX111" s="33">
        <v>7.42</v>
      </c>
      <c r="AY111" s="33">
        <v>570.20000000000005</v>
      </c>
      <c r="AZ111" s="33">
        <v>758.42</v>
      </c>
      <c r="BA111" s="31">
        <f t="shared" si="266"/>
        <v>0</v>
      </c>
      <c r="BB111" s="31">
        <f t="shared" si="267"/>
        <v>0</v>
      </c>
      <c r="BC111" s="31">
        <f t="shared" si="268"/>
        <v>0</v>
      </c>
      <c r="BD111" s="31">
        <f t="shared" si="269"/>
        <v>0</v>
      </c>
      <c r="BE111" s="31">
        <f t="shared" si="270"/>
        <v>0</v>
      </c>
      <c r="BF111" s="31">
        <f t="shared" si="271"/>
        <v>0</v>
      </c>
      <c r="BG111" s="31">
        <f t="shared" si="272"/>
        <v>0</v>
      </c>
      <c r="BH111" s="31">
        <f t="shared" si="273"/>
        <v>0</v>
      </c>
      <c r="BI111" s="31">
        <f t="shared" si="274"/>
        <v>0</v>
      </c>
      <c r="BJ111" s="31">
        <f t="shared" si="275"/>
        <v>-46.03</v>
      </c>
      <c r="BK111" s="31">
        <f t="shared" si="276"/>
        <v>-3535.25</v>
      </c>
      <c r="BL111" s="31">
        <f t="shared" si="277"/>
        <v>-4702.2</v>
      </c>
      <c r="BM111" s="6">
        <f t="shared" ca="1" si="317"/>
        <v>-4.9700000000000001E-2</v>
      </c>
      <c r="BN111" s="6">
        <f t="shared" ca="1" si="317"/>
        <v>-4.9700000000000001E-2</v>
      </c>
      <c r="BO111" s="6">
        <f t="shared" ca="1" si="317"/>
        <v>-4.9700000000000001E-2</v>
      </c>
      <c r="BP111" s="6">
        <f t="shared" ca="1" si="317"/>
        <v>-4.9700000000000001E-2</v>
      </c>
      <c r="BQ111" s="6">
        <f t="shared" ca="1" si="317"/>
        <v>-4.9700000000000001E-2</v>
      </c>
      <c r="BR111" s="6">
        <f t="shared" ca="1" si="317"/>
        <v>-4.9700000000000001E-2</v>
      </c>
      <c r="BS111" s="6">
        <f t="shared" ca="1" si="317"/>
        <v>-4.9700000000000001E-2</v>
      </c>
      <c r="BT111" s="6">
        <f t="shared" ca="1" si="317"/>
        <v>-4.9700000000000001E-2</v>
      </c>
      <c r="BU111" s="6">
        <f t="shared" ca="1" si="317"/>
        <v>-4.9700000000000001E-2</v>
      </c>
      <c r="BV111" s="6">
        <f t="shared" ca="1" si="317"/>
        <v>-4.9700000000000001E-2</v>
      </c>
      <c r="BW111" s="6">
        <f t="shared" ca="1" si="317"/>
        <v>-4.9700000000000001E-2</v>
      </c>
      <c r="BX111" s="6">
        <f t="shared" ca="1" si="317"/>
        <v>-4.9700000000000001E-2</v>
      </c>
      <c r="BY111" s="31">
        <f t="shared" ca="1" si="305"/>
        <v>0</v>
      </c>
      <c r="BZ111" s="31">
        <f t="shared" ca="1" si="306"/>
        <v>0</v>
      </c>
      <c r="CA111" s="31">
        <f t="shared" ca="1" si="307"/>
        <v>0</v>
      </c>
      <c r="CB111" s="31">
        <f t="shared" ca="1" si="308"/>
        <v>0</v>
      </c>
      <c r="CC111" s="31">
        <f t="shared" ca="1" si="309"/>
        <v>0</v>
      </c>
      <c r="CD111" s="31">
        <f t="shared" ca="1" si="310"/>
        <v>0</v>
      </c>
      <c r="CE111" s="31">
        <f t="shared" ca="1" si="311"/>
        <v>0</v>
      </c>
      <c r="CF111" s="31">
        <f t="shared" ca="1" si="312"/>
        <v>0</v>
      </c>
      <c r="CG111" s="31">
        <f t="shared" ca="1" si="313"/>
        <v>0</v>
      </c>
      <c r="CH111" s="31">
        <f t="shared" ca="1" si="314"/>
        <v>-368.96</v>
      </c>
      <c r="CI111" s="31">
        <f t="shared" ca="1" si="315"/>
        <v>-28338.99</v>
      </c>
      <c r="CJ111" s="31">
        <f t="shared" ca="1" si="316"/>
        <v>-37693.410000000003</v>
      </c>
      <c r="CK111" s="32">
        <f t="shared" ca="1" si="318"/>
        <v>0</v>
      </c>
      <c r="CL111" s="32">
        <f t="shared" ca="1" si="319"/>
        <v>0</v>
      </c>
      <c r="CM111" s="32">
        <f t="shared" ca="1" si="320"/>
        <v>0</v>
      </c>
      <c r="CN111" s="32">
        <f t="shared" ca="1" si="321"/>
        <v>0</v>
      </c>
      <c r="CO111" s="32">
        <f t="shared" ca="1" si="322"/>
        <v>0</v>
      </c>
      <c r="CP111" s="32">
        <f t="shared" ca="1" si="323"/>
        <v>0</v>
      </c>
      <c r="CQ111" s="32">
        <f t="shared" ca="1" si="324"/>
        <v>0</v>
      </c>
      <c r="CR111" s="32">
        <f t="shared" ca="1" si="325"/>
        <v>0</v>
      </c>
      <c r="CS111" s="32">
        <f t="shared" ca="1" si="326"/>
        <v>0</v>
      </c>
      <c r="CT111" s="32">
        <f t="shared" ca="1" si="327"/>
        <v>22.27</v>
      </c>
      <c r="CU111" s="32">
        <f t="shared" ca="1" si="328"/>
        <v>1710.6</v>
      </c>
      <c r="CV111" s="32">
        <f t="shared" ca="1" si="329"/>
        <v>2275.2600000000002</v>
      </c>
      <c r="CW111" s="31">
        <f t="shared" ca="1" si="290"/>
        <v>0</v>
      </c>
      <c r="CX111" s="31">
        <f t="shared" ca="1" si="291"/>
        <v>0</v>
      </c>
      <c r="CY111" s="31">
        <f t="shared" ca="1" si="292"/>
        <v>0</v>
      </c>
      <c r="CZ111" s="31">
        <f t="shared" ca="1" si="293"/>
        <v>0</v>
      </c>
      <c r="DA111" s="31">
        <f t="shared" ca="1" si="294"/>
        <v>0</v>
      </c>
      <c r="DB111" s="31">
        <f t="shared" ca="1" si="295"/>
        <v>0</v>
      </c>
      <c r="DC111" s="31">
        <f t="shared" ca="1" si="296"/>
        <v>0</v>
      </c>
      <c r="DD111" s="31">
        <f t="shared" ca="1" si="297"/>
        <v>0</v>
      </c>
      <c r="DE111" s="31">
        <f t="shared" ca="1" si="298"/>
        <v>0</v>
      </c>
      <c r="DF111" s="31">
        <f t="shared" ca="1" si="299"/>
        <v>-308.08000000000004</v>
      </c>
      <c r="DG111" s="31">
        <f t="shared" ca="1" si="300"/>
        <v>-23663.340000000004</v>
      </c>
      <c r="DH111" s="31">
        <f t="shared" ca="1" si="301"/>
        <v>-31474.37</v>
      </c>
      <c r="DI111" s="32">
        <f t="shared" ca="1" si="230"/>
        <v>0</v>
      </c>
      <c r="DJ111" s="32">
        <f t="shared" ca="1" si="231"/>
        <v>0</v>
      </c>
      <c r="DK111" s="32">
        <f t="shared" ca="1" si="232"/>
        <v>0</v>
      </c>
      <c r="DL111" s="32">
        <f t="shared" ca="1" si="233"/>
        <v>0</v>
      </c>
      <c r="DM111" s="32">
        <f t="shared" ca="1" si="234"/>
        <v>0</v>
      </c>
      <c r="DN111" s="32">
        <f t="shared" ca="1" si="235"/>
        <v>0</v>
      </c>
      <c r="DO111" s="32">
        <f t="shared" ca="1" si="236"/>
        <v>0</v>
      </c>
      <c r="DP111" s="32">
        <f t="shared" ca="1" si="237"/>
        <v>0</v>
      </c>
      <c r="DQ111" s="32">
        <f t="shared" ca="1" si="238"/>
        <v>0</v>
      </c>
      <c r="DR111" s="32">
        <f t="shared" ca="1" si="239"/>
        <v>-15.4</v>
      </c>
      <c r="DS111" s="32">
        <f t="shared" ca="1" si="240"/>
        <v>-1183.17</v>
      </c>
      <c r="DT111" s="32">
        <f t="shared" ca="1" si="241"/>
        <v>-1573.72</v>
      </c>
      <c r="DU111" s="31">
        <f t="shared" ca="1" si="242"/>
        <v>0</v>
      </c>
      <c r="DV111" s="31">
        <f t="shared" ca="1" si="243"/>
        <v>0</v>
      </c>
      <c r="DW111" s="31">
        <f t="shared" ca="1" si="244"/>
        <v>0</v>
      </c>
      <c r="DX111" s="31">
        <f t="shared" ca="1" si="245"/>
        <v>0</v>
      </c>
      <c r="DY111" s="31">
        <f t="shared" ca="1" si="246"/>
        <v>0</v>
      </c>
      <c r="DZ111" s="31">
        <f t="shared" ca="1" si="247"/>
        <v>0</v>
      </c>
      <c r="EA111" s="31">
        <f t="shared" ca="1" si="248"/>
        <v>0</v>
      </c>
      <c r="EB111" s="31">
        <f t="shared" ca="1" si="249"/>
        <v>0</v>
      </c>
      <c r="EC111" s="31">
        <f t="shared" ca="1" si="250"/>
        <v>0</v>
      </c>
      <c r="ED111" s="31">
        <f t="shared" ca="1" si="251"/>
        <v>-137.21</v>
      </c>
      <c r="EE111" s="31">
        <f t="shared" ca="1" si="252"/>
        <v>-10418.68</v>
      </c>
      <c r="EF111" s="31">
        <f t="shared" ca="1" si="253"/>
        <v>-13702.57</v>
      </c>
      <c r="EG111" s="32">
        <f t="shared" ca="1" si="254"/>
        <v>0</v>
      </c>
      <c r="EH111" s="32">
        <f t="shared" ca="1" si="255"/>
        <v>0</v>
      </c>
      <c r="EI111" s="32">
        <f t="shared" ca="1" si="256"/>
        <v>0</v>
      </c>
      <c r="EJ111" s="32">
        <f t="shared" ca="1" si="257"/>
        <v>0</v>
      </c>
      <c r="EK111" s="32">
        <f t="shared" ca="1" si="258"/>
        <v>0</v>
      </c>
      <c r="EL111" s="32">
        <f t="shared" ca="1" si="259"/>
        <v>0</v>
      </c>
      <c r="EM111" s="32">
        <f t="shared" ca="1" si="260"/>
        <v>0</v>
      </c>
      <c r="EN111" s="32">
        <f t="shared" ca="1" si="261"/>
        <v>0</v>
      </c>
      <c r="EO111" s="32">
        <f t="shared" ca="1" si="262"/>
        <v>0</v>
      </c>
      <c r="EP111" s="32">
        <f t="shared" ca="1" si="263"/>
        <v>-460.69000000000005</v>
      </c>
      <c r="EQ111" s="32">
        <f t="shared" ca="1" si="264"/>
        <v>-35265.19</v>
      </c>
      <c r="ER111" s="32">
        <f t="shared" ca="1" si="265"/>
        <v>-46750.659999999996</v>
      </c>
    </row>
    <row r="112" spans="1:148">
      <c r="A112" t="s">
        <v>440</v>
      </c>
      <c r="B112" s="1" t="s">
        <v>116</v>
      </c>
      <c r="C112" t="str">
        <f t="shared" ca="1" si="330"/>
        <v>SCTG</v>
      </c>
      <c r="D112" t="str">
        <f t="shared" ca="1" si="331"/>
        <v>Scotford Industrial System</v>
      </c>
      <c r="E112" s="51">
        <v>0</v>
      </c>
      <c r="F112" s="51">
        <v>434.57679999999999</v>
      </c>
      <c r="G112" s="51">
        <v>726.34720000000004</v>
      </c>
      <c r="H112" s="51">
        <v>0</v>
      </c>
      <c r="I112" s="51">
        <v>1173.6271999999999</v>
      </c>
      <c r="J112" s="51">
        <v>442.45920000000001</v>
      </c>
      <c r="K112" s="51">
        <v>12.462400000000001</v>
      </c>
      <c r="L112" s="51">
        <v>0</v>
      </c>
      <c r="M112" s="51">
        <v>0</v>
      </c>
      <c r="N112" s="51">
        <v>136.82159999999999</v>
      </c>
      <c r="O112" s="51">
        <v>115.6752</v>
      </c>
      <c r="P112" s="51">
        <v>243.64879999999999</v>
      </c>
      <c r="Q112" s="32">
        <v>0</v>
      </c>
      <c r="R112" s="32">
        <v>28780.61</v>
      </c>
      <c r="S112" s="32">
        <v>51738.98</v>
      </c>
      <c r="T112" s="32">
        <v>0</v>
      </c>
      <c r="U112" s="32">
        <v>101364.44</v>
      </c>
      <c r="V112" s="32">
        <v>142486.91</v>
      </c>
      <c r="W112" s="32">
        <v>3978.38</v>
      </c>
      <c r="X112" s="32">
        <v>0</v>
      </c>
      <c r="Y112" s="32">
        <v>0</v>
      </c>
      <c r="Z112" s="32">
        <v>45497.41</v>
      </c>
      <c r="AA112" s="32">
        <v>25354.85</v>
      </c>
      <c r="AB112" s="32">
        <v>40083.46</v>
      </c>
      <c r="AC112" s="2">
        <v>4.42</v>
      </c>
      <c r="AD112" s="2">
        <v>4.42</v>
      </c>
      <c r="AE112" s="2">
        <v>4.42</v>
      </c>
      <c r="AF112" s="2">
        <v>4.42</v>
      </c>
      <c r="AG112" s="2">
        <v>4.42</v>
      </c>
      <c r="AH112" s="2">
        <v>4.42</v>
      </c>
      <c r="AI112" s="2">
        <v>4.42</v>
      </c>
      <c r="AJ112" s="2">
        <v>4.42</v>
      </c>
      <c r="AK112" s="2">
        <v>4.42</v>
      </c>
      <c r="AL112" s="2">
        <v>4.42</v>
      </c>
      <c r="AM112" s="2">
        <v>4.42</v>
      </c>
      <c r="AN112" s="2">
        <v>4.42</v>
      </c>
      <c r="AO112" s="33">
        <v>0</v>
      </c>
      <c r="AP112" s="33">
        <v>1272.0999999999999</v>
      </c>
      <c r="AQ112" s="33">
        <v>2286.86</v>
      </c>
      <c r="AR112" s="33">
        <v>0</v>
      </c>
      <c r="AS112" s="33">
        <v>4480.3100000000004</v>
      </c>
      <c r="AT112" s="33">
        <v>6297.92</v>
      </c>
      <c r="AU112" s="33">
        <v>175.84</v>
      </c>
      <c r="AV112" s="33">
        <v>0</v>
      </c>
      <c r="AW112" s="33">
        <v>0</v>
      </c>
      <c r="AX112" s="33">
        <v>2010.99</v>
      </c>
      <c r="AY112" s="33">
        <v>1120.68</v>
      </c>
      <c r="AZ112" s="33">
        <v>1771.69</v>
      </c>
      <c r="BA112" s="31">
        <f t="shared" si="266"/>
        <v>0</v>
      </c>
      <c r="BB112" s="31">
        <f t="shared" si="267"/>
        <v>0</v>
      </c>
      <c r="BC112" s="31">
        <f t="shared" si="268"/>
        <v>0</v>
      </c>
      <c r="BD112" s="31">
        <f t="shared" si="269"/>
        <v>0</v>
      </c>
      <c r="BE112" s="31">
        <f t="shared" si="270"/>
        <v>-70.959999999999994</v>
      </c>
      <c r="BF112" s="31">
        <f t="shared" si="271"/>
        <v>-99.74</v>
      </c>
      <c r="BG112" s="31">
        <f t="shared" si="272"/>
        <v>-31.03</v>
      </c>
      <c r="BH112" s="31">
        <f t="shared" si="273"/>
        <v>0</v>
      </c>
      <c r="BI112" s="31">
        <f t="shared" si="274"/>
        <v>0</v>
      </c>
      <c r="BJ112" s="31">
        <f t="shared" si="275"/>
        <v>-282.08</v>
      </c>
      <c r="BK112" s="31">
        <f t="shared" si="276"/>
        <v>-157.19999999999999</v>
      </c>
      <c r="BL112" s="31">
        <f t="shared" si="277"/>
        <v>-248.52</v>
      </c>
      <c r="BM112" s="6">
        <f t="shared" ca="1" si="317"/>
        <v>4.3799999999999999E-2</v>
      </c>
      <c r="BN112" s="6">
        <f t="shared" ca="1" si="317"/>
        <v>4.3799999999999999E-2</v>
      </c>
      <c r="BO112" s="6">
        <f t="shared" ca="1" si="317"/>
        <v>4.3799999999999999E-2</v>
      </c>
      <c r="BP112" s="6">
        <f t="shared" ca="1" si="317"/>
        <v>4.3799999999999999E-2</v>
      </c>
      <c r="BQ112" s="6">
        <f t="shared" ca="1" si="317"/>
        <v>4.3799999999999999E-2</v>
      </c>
      <c r="BR112" s="6">
        <f t="shared" ca="1" si="317"/>
        <v>4.3799999999999999E-2</v>
      </c>
      <c r="BS112" s="6">
        <f t="shared" ca="1" si="317"/>
        <v>4.3799999999999999E-2</v>
      </c>
      <c r="BT112" s="6">
        <f t="shared" ca="1" si="317"/>
        <v>4.3799999999999999E-2</v>
      </c>
      <c r="BU112" s="6">
        <f t="shared" ca="1" si="317"/>
        <v>4.3799999999999999E-2</v>
      </c>
      <c r="BV112" s="6">
        <f t="shared" ca="1" si="317"/>
        <v>4.3799999999999999E-2</v>
      </c>
      <c r="BW112" s="6">
        <f t="shared" ca="1" si="317"/>
        <v>4.3799999999999999E-2</v>
      </c>
      <c r="BX112" s="6">
        <f t="shared" ca="1" si="317"/>
        <v>4.3799999999999999E-2</v>
      </c>
      <c r="BY112" s="31">
        <f t="shared" ca="1" si="305"/>
        <v>0</v>
      </c>
      <c r="BZ112" s="31">
        <f t="shared" ca="1" si="306"/>
        <v>1260.5899999999999</v>
      </c>
      <c r="CA112" s="31">
        <f t="shared" ca="1" si="307"/>
        <v>2266.17</v>
      </c>
      <c r="CB112" s="31">
        <f t="shared" ca="1" si="308"/>
        <v>0</v>
      </c>
      <c r="CC112" s="31">
        <f t="shared" ca="1" si="309"/>
        <v>4439.76</v>
      </c>
      <c r="CD112" s="31">
        <f t="shared" ca="1" si="310"/>
        <v>6240.93</v>
      </c>
      <c r="CE112" s="31">
        <f t="shared" ca="1" si="311"/>
        <v>174.25</v>
      </c>
      <c r="CF112" s="31">
        <f t="shared" ca="1" si="312"/>
        <v>0</v>
      </c>
      <c r="CG112" s="31">
        <f t="shared" ca="1" si="313"/>
        <v>0</v>
      </c>
      <c r="CH112" s="31">
        <f t="shared" ca="1" si="314"/>
        <v>1992.79</v>
      </c>
      <c r="CI112" s="31">
        <f t="shared" ca="1" si="315"/>
        <v>1110.54</v>
      </c>
      <c r="CJ112" s="31">
        <f t="shared" ca="1" si="316"/>
        <v>1755.66</v>
      </c>
      <c r="CK112" s="32">
        <f t="shared" ca="1" si="318"/>
        <v>0</v>
      </c>
      <c r="CL112" s="32">
        <f t="shared" ca="1" si="319"/>
        <v>86.34</v>
      </c>
      <c r="CM112" s="32">
        <f t="shared" ca="1" si="320"/>
        <v>155.22</v>
      </c>
      <c r="CN112" s="32">
        <f t="shared" ca="1" si="321"/>
        <v>0</v>
      </c>
      <c r="CO112" s="32">
        <f t="shared" ca="1" si="322"/>
        <v>304.08999999999997</v>
      </c>
      <c r="CP112" s="32">
        <f t="shared" ca="1" si="323"/>
        <v>427.46</v>
      </c>
      <c r="CQ112" s="32">
        <f t="shared" ca="1" si="324"/>
        <v>11.94</v>
      </c>
      <c r="CR112" s="32">
        <f t="shared" ca="1" si="325"/>
        <v>0</v>
      </c>
      <c r="CS112" s="32">
        <f t="shared" ca="1" si="326"/>
        <v>0</v>
      </c>
      <c r="CT112" s="32">
        <f t="shared" ca="1" si="327"/>
        <v>136.49</v>
      </c>
      <c r="CU112" s="32">
        <f t="shared" ca="1" si="328"/>
        <v>76.06</v>
      </c>
      <c r="CV112" s="32">
        <f t="shared" ca="1" si="329"/>
        <v>120.25</v>
      </c>
      <c r="CW112" s="31">
        <f t="shared" ca="1" si="290"/>
        <v>0</v>
      </c>
      <c r="CX112" s="31">
        <f t="shared" ca="1" si="291"/>
        <v>74.829999999999927</v>
      </c>
      <c r="CY112" s="31">
        <f t="shared" ca="1" si="292"/>
        <v>134.52999999999975</v>
      </c>
      <c r="CZ112" s="31">
        <f t="shared" ca="1" si="293"/>
        <v>0</v>
      </c>
      <c r="DA112" s="31">
        <f t="shared" ca="1" si="294"/>
        <v>334.49999999999994</v>
      </c>
      <c r="DB112" s="31">
        <f t="shared" ca="1" si="295"/>
        <v>470.21000000000026</v>
      </c>
      <c r="DC112" s="31">
        <f t="shared" ca="1" si="296"/>
        <v>41.379999999999995</v>
      </c>
      <c r="DD112" s="31">
        <f t="shared" ca="1" si="297"/>
        <v>0</v>
      </c>
      <c r="DE112" s="31">
        <f t="shared" ca="1" si="298"/>
        <v>0</v>
      </c>
      <c r="DF112" s="31">
        <f t="shared" ca="1" si="299"/>
        <v>400.36999999999972</v>
      </c>
      <c r="DG112" s="31">
        <f t="shared" ca="1" si="300"/>
        <v>223.11999999999983</v>
      </c>
      <c r="DH112" s="31">
        <f t="shared" ca="1" si="301"/>
        <v>352.74</v>
      </c>
      <c r="DI112" s="32">
        <f t="shared" ca="1" si="230"/>
        <v>0</v>
      </c>
      <c r="DJ112" s="32">
        <f t="shared" ca="1" si="231"/>
        <v>3.74</v>
      </c>
      <c r="DK112" s="32">
        <f t="shared" ca="1" si="232"/>
        <v>6.73</v>
      </c>
      <c r="DL112" s="32">
        <f t="shared" ca="1" si="233"/>
        <v>0</v>
      </c>
      <c r="DM112" s="32">
        <f t="shared" ca="1" si="234"/>
        <v>16.73</v>
      </c>
      <c r="DN112" s="32">
        <f t="shared" ca="1" si="235"/>
        <v>23.51</v>
      </c>
      <c r="DO112" s="32">
        <f t="shared" ca="1" si="236"/>
        <v>2.0699999999999998</v>
      </c>
      <c r="DP112" s="32">
        <f t="shared" ca="1" si="237"/>
        <v>0</v>
      </c>
      <c r="DQ112" s="32">
        <f t="shared" ca="1" si="238"/>
        <v>0</v>
      </c>
      <c r="DR112" s="32">
        <f t="shared" ca="1" si="239"/>
        <v>20.02</v>
      </c>
      <c r="DS112" s="32">
        <f t="shared" ca="1" si="240"/>
        <v>11.16</v>
      </c>
      <c r="DT112" s="32">
        <f t="shared" ca="1" si="241"/>
        <v>17.64</v>
      </c>
      <c r="DU112" s="31">
        <f t="shared" ca="1" si="242"/>
        <v>0</v>
      </c>
      <c r="DV112" s="31">
        <f t="shared" ca="1" si="243"/>
        <v>36.21</v>
      </c>
      <c r="DW112" s="31">
        <f t="shared" ca="1" si="244"/>
        <v>64.569999999999993</v>
      </c>
      <c r="DX112" s="31">
        <f t="shared" ca="1" si="245"/>
        <v>0</v>
      </c>
      <c r="DY112" s="31">
        <f t="shared" ca="1" si="246"/>
        <v>157.38999999999999</v>
      </c>
      <c r="DZ112" s="31">
        <f t="shared" ca="1" si="247"/>
        <v>218.85</v>
      </c>
      <c r="EA112" s="31">
        <f t="shared" ca="1" si="248"/>
        <v>19.059999999999999</v>
      </c>
      <c r="EB112" s="31">
        <f t="shared" ca="1" si="249"/>
        <v>0</v>
      </c>
      <c r="EC112" s="31">
        <f t="shared" ca="1" si="250"/>
        <v>0</v>
      </c>
      <c r="ED112" s="31">
        <f t="shared" ca="1" si="251"/>
        <v>178.32</v>
      </c>
      <c r="EE112" s="31">
        <f t="shared" ca="1" si="252"/>
        <v>98.24</v>
      </c>
      <c r="EF112" s="31">
        <f t="shared" ca="1" si="253"/>
        <v>153.57</v>
      </c>
      <c r="EG112" s="32">
        <f t="shared" ca="1" si="254"/>
        <v>0</v>
      </c>
      <c r="EH112" s="32">
        <f t="shared" ca="1" si="255"/>
        <v>114.77999999999992</v>
      </c>
      <c r="EI112" s="32">
        <f t="shared" ca="1" si="256"/>
        <v>205.82999999999973</v>
      </c>
      <c r="EJ112" s="32">
        <f t="shared" ca="1" si="257"/>
        <v>0</v>
      </c>
      <c r="EK112" s="32">
        <f t="shared" ca="1" si="258"/>
        <v>508.61999999999995</v>
      </c>
      <c r="EL112" s="32">
        <f t="shared" ca="1" si="259"/>
        <v>712.57000000000028</v>
      </c>
      <c r="EM112" s="32">
        <f t="shared" ca="1" si="260"/>
        <v>62.509999999999991</v>
      </c>
      <c r="EN112" s="32">
        <f t="shared" ca="1" si="261"/>
        <v>0</v>
      </c>
      <c r="EO112" s="32">
        <f t="shared" ca="1" si="262"/>
        <v>0</v>
      </c>
      <c r="EP112" s="32">
        <f t="shared" ca="1" si="263"/>
        <v>598.7099999999997</v>
      </c>
      <c r="EQ112" s="32">
        <f t="shared" ca="1" si="264"/>
        <v>332.51999999999981</v>
      </c>
      <c r="ER112" s="32">
        <f t="shared" ca="1" si="265"/>
        <v>523.95000000000005</v>
      </c>
    </row>
    <row r="113" spans="1:148">
      <c r="A113" t="s">
        <v>420</v>
      </c>
      <c r="B113" s="1" t="s">
        <v>26</v>
      </c>
      <c r="C113" t="str">
        <f t="shared" ca="1" si="330"/>
        <v>SD1</v>
      </c>
      <c r="D113" t="str">
        <f t="shared" ca="1" si="331"/>
        <v>Sundance #1</v>
      </c>
      <c r="E113"/>
      <c r="F113"/>
      <c r="G113"/>
      <c r="H113"/>
      <c r="I113"/>
      <c r="J113"/>
      <c r="K113">
        <v>79972.035999999993</v>
      </c>
      <c r="L113">
        <v>184097.1251</v>
      </c>
      <c r="M113">
        <v>176384.55660000001</v>
      </c>
      <c r="N113">
        <v>195006.81630000001</v>
      </c>
      <c r="O113">
        <v>186419.6281</v>
      </c>
      <c r="P113">
        <v>184633.14840000001</v>
      </c>
      <c r="Q113" s="73"/>
      <c r="R113" s="73"/>
      <c r="S113" s="73"/>
      <c r="T113" s="73"/>
      <c r="U113" s="73"/>
      <c r="V113" s="73"/>
      <c r="W113" s="73">
        <v>4256733.3600000003</v>
      </c>
      <c r="X113" s="73">
        <v>13810293.460000001</v>
      </c>
      <c r="Y113" s="73">
        <v>15415677.630000001</v>
      </c>
      <c r="Z113" s="73">
        <v>35186620.219999999</v>
      </c>
      <c r="AA113" s="73">
        <v>20390493.190000001</v>
      </c>
      <c r="AB113" s="73">
        <v>13614256.800000001</v>
      </c>
      <c r="AC113"/>
      <c r="AD113"/>
      <c r="AE113"/>
      <c r="AF113"/>
      <c r="AG113"/>
      <c r="AH113"/>
      <c r="AI113">
        <v>6.66</v>
      </c>
      <c r="AJ113">
        <v>6.66</v>
      </c>
      <c r="AK113">
        <v>6.66</v>
      </c>
      <c r="AL113">
        <v>6.66</v>
      </c>
      <c r="AM113">
        <v>6.66</v>
      </c>
      <c r="AN113">
        <v>6.66</v>
      </c>
      <c r="AO113" s="74"/>
      <c r="AP113" s="74"/>
      <c r="AQ113" s="74"/>
      <c r="AR113" s="74"/>
      <c r="AS113" s="74"/>
      <c r="AT113" s="74"/>
      <c r="AU113" s="74">
        <v>283498.44</v>
      </c>
      <c r="AV113" s="74">
        <v>919765.54</v>
      </c>
      <c r="AW113" s="74">
        <v>1026684.13</v>
      </c>
      <c r="AX113" s="74">
        <v>2343428.91</v>
      </c>
      <c r="AY113" s="74">
        <v>1358006.85</v>
      </c>
      <c r="AZ113" s="74">
        <v>906709.5</v>
      </c>
      <c r="BA113" s="31">
        <f t="shared" si="266"/>
        <v>0</v>
      </c>
      <c r="BB113" s="31">
        <f t="shared" si="267"/>
        <v>0</v>
      </c>
      <c r="BC113" s="31">
        <f t="shared" si="268"/>
        <v>0</v>
      </c>
      <c r="BD113" s="31">
        <f t="shared" si="269"/>
        <v>0</v>
      </c>
      <c r="BE113" s="31">
        <f t="shared" si="270"/>
        <v>0</v>
      </c>
      <c r="BF113" s="31">
        <f t="shared" si="271"/>
        <v>0</v>
      </c>
      <c r="BG113" s="31">
        <f t="shared" si="272"/>
        <v>-33202.519999999997</v>
      </c>
      <c r="BH113" s="31">
        <f t="shared" si="273"/>
        <v>-107720.29</v>
      </c>
      <c r="BI113" s="31">
        <f t="shared" si="274"/>
        <v>-120242.29</v>
      </c>
      <c r="BJ113" s="31">
        <f t="shared" si="275"/>
        <v>-218157.05</v>
      </c>
      <c r="BK113" s="31">
        <f t="shared" si="276"/>
        <v>-126421.06</v>
      </c>
      <c r="BL113" s="31">
        <f t="shared" si="277"/>
        <v>-84408.39</v>
      </c>
      <c r="BM113" s="6">
        <f t="shared" ca="1" si="317"/>
        <v>7.7399999999999997E-2</v>
      </c>
      <c r="BN113" s="6">
        <f t="shared" ca="1" si="317"/>
        <v>7.7399999999999997E-2</v>
      </c>
      <c r="BO113" s="6">
        <f t="shared" ca="1" si="317"/>
        <v>7.7399999999999997E-2</v>
      </c>
      <c r="BP113" s="6">
        <f t="shared" ca="1" si="317"/>
        <v>7.7399999999999997E-2</v>
      </c>
      <c r="BQ113" s="6">
        <f t="shared" ca="1" si="317"/>
        <v>7.7399999999999997E-2</v>
      </c>
      <c r="BR113" s="6">
        <f t="shared" ca="1" si="317"/>
        <v>7.7399999999999997E-2</v>
      </c>
      <c r="BS113" s="6">
        <f t="shared" ca="1" si="317"/>
        <v>7.7399999999999997E-2</v>
      </c>
      <c r="BT113" s="6">
        <f t="shared" ca="1" si="317"/>
        <v>7.7399999999999997E-2</v>
      </c>
      <c r="BU113" s="6">
        <f t="shared" ca="1" si="317"/>
        <v>7.7399999999999997E-2</v>
      </c>
      <c r="BV113" s="6">
        <f t="shared" ca="1" si="317"/>
        <v>7.7399999999999997E-2</v>
      </c>
      <c r="BW113" s="6">
        <f t="shared" ca="1" si="317"/>
        <v>7.7399999999999997E-2</v>
      </c>
      <c r="BX113" s="6">
        <f t="shared" ca="1" si="317"/>
        <v>7.7399999999999997E-2</v>
      </c>
      <c r="BY113" s="31">
        <f t="shared" ca="1" si="305"/>
        <v>0</v>
      </c>
      <c r="BZ113" s="31">
        <f t="shared" ca="1" si="306"/>
        <v>0</v>
      </c>
      <c r="CA113" s="31">
        <f t="shared" ca="1" si="307"/>
        <v>0</v>
      </c>
      <c r="CB113" s="31">
        <f t="shared" ca="1" si="308"/>
        <v>0</v>
      </c>
      <c r="CC113" s="31">
        <f t="shared" ca="1" si="309"/>
        <v>0</v>
      </c>
      <c r="CD113" s="31">
        <f t="shared" ca="1" si="310"/>
        <v>0</v>
      </c>
      <c r="CE113" s="31">
        <f t="shared" ca="1" si="311"/>
        <v>329471.15999999997</v>
      </c>
      <c r="CF113" s="31">
        <f t="shared" ca="1" si="312"/>
        <v>1068916.71</v>
      </c>
      <c r="CG113" s="31">
        <f t="shared" ca="1" si="313"/>
        <v>1193173.45</v>
      </c>
      <c r="CH113" s="31">
        <f t="shared" ca="1" si="314"/>
        <v>2723444.41</v>
      </c>
      <c r="CI113" s="31">
        <f t="shared" ca="1" si="315"/>
        <v>1578224.17</v>
      </c>
      <c r="CJ113" s="31">
        <f t="shared" ca="1" si="316"/>
        <v>1053743.48</v>
      </c>
      <c r="CK113" s="32">
        <f t="shared" ca="1" si="318"/>
        <v>0</v>
      </c>
      <c r="CL113" s="32">
        <f t="shared" ca="1" si="319"/>
        <v>0</v>
      </c>
      <c r="CM113" s="32">
        <f t="shared" ca="1" si="320"/>
        <v>0</v>
      </c>
      <c r="CN113" s="32">
        <f t="shared" ca="1" si="321"/>
        <v>0</v>
      </c>
      <c r="CO113" s="32">
        <f t="shared" ca="1" si="322"/>
        <v>0</v>
      </c>
      <c r="CP113" s="32">
        <f t="shared" ca="1" si="323"/>
        <v>0</v>
      </c>
      <c r="CQ113" s="32">
        <f t="shared" ca="1" si="324"/>
        <v>12770.2</v>
      </c>
      <c r="CR113" s="32">
        <f t="shared" ca="1" si="325"/>
        <v>41430.879999999997</v>
      </c>
      <c r="CS113" s="32">
        <f t="shared" ca="1" si="326"/>
        <v>46247.03</v>
      </c>
      <c r="CT113" s="32">
        <f t="shared" ca="1" si="327"/>
        <v>105559.86</v>
      </c>
      <c r="CU113" s="32">
        <f t="shared" ca="1" si="328"/>
        <v>61171.48</v>
      </c>
      <c r="CV113" s="32">
        <f t="shared" ca="1" si="329"/>
        <v>40842.769999999997</v>
      </c>
      <c r="CW113" s="31">
        <f t="shared" ca="1" si="290"/>
        <v>0</v>
      </c>
      <c r="CX113" s="31">
        <f t="shared" ca="1" si="291"/>
        <v>0</v>
      </c>
      <c r="CY113" s="31">
        <f t="shared" ca="1" si="292"/>
        <v>0</v>
      </c>
      <c r="CZ113" s="31">
        <f t="shared" ca="1" si="293"/>
        <v>0</v>
      </c>
      <c r="DA113" s="31">
        <f t="shared" ca="1" si="294"/>
        <v>0</v>
      </c>
      <c r="DB113" s="31">
        <f t="shared" ca="1" si="295"/>
        <v>0</v>
      </c>
      <c r="DC113" s="31">
        <f t="shared" ca="1" si="296"/>
        <v>91945.439999999973</v>
      </c>
      <c r="DD113" s="31">
        <f t="shared" ca="1" si="297"/>
        <v>298302.33999999979</v>
      </c>
      <c r="DE113" s="31">
        <f t="shared" ca="1" si="298"/>
        <v>332978.63999999996</v>
      </c>
      <c r="DF113" s="31">
        <f t="shared" ca="1" si="299"/>
        <v>703732.40999999992</v>
      </c>
      <c r="DG113" s="31">
        <f t="shared" ca="1" si="300"/>
        <v>407809.85999999981</v>
      </c>
      <c r="DH113" s="31">
        <f t="shared" ca="1" si="301"/>
        <v>272285.14</v>
      </c>
      <c r="DI113" s="32">
        <f t="shared" ca="1" si="230"/>
        <v>0</v>
      </c>
      <c r="DJ113" s="32">
        <f t="shared" ca="1" si="231"/>
        <v>0</v>
      </c>
      <c r="DK113" s="32">
        <f t="shared" ca="1" si="232"/>
        <v>0</v>
      </c>
      <c r="DL113" s="32">
        <f t="shared" ca="1" si="233"/>
        <v>0</v>
      </c>
      <c r="DM113" s="32">
        <f t="shared" ca="1" si="234"/>
        <v>0</v>
      </c>
      <c r="DN113" s="32">
        <f t="shared" ca="1" si="235"/>
        <v>0</v>
      </c>
      <c r="DO113" s="32">
        <f t="shared" ca="1" si="236"/>
        <v>4597.2700000000004</v>
      </c>
      <c r="DP113" s="32">
        <f t="shared" ca="1" si="237"/>
        <v>14915.12</v>
      </c>
      <c r="DQ113" s="32">
        <f t="shared" ca="1" si="238"/>
        <v>16648.93</v>
      </c>
      <c r="DR113" s="32">
        <f t="shared" ca="1" si="239"/>
        <v>35186.620000000003</v>
      </c>
      <c r="DS113" s="32">
        <f t="shared" ca="1" si="240"/>
        <v>20390.490000000002</v>
      </c>
      <c r="DT113" s="32">
        <f t="shared" ca="1" si="241"/>
        <v>13614.26</v>
      </c>
      <c r="DU113" s="31">
        <f t="shared" ca="1" si="242"/>
        <v>0</v>
      </c>
      <c r="DV113" s="31">
        <f t="shared" ca="1" si="243"/>
        <v>0</v>
      </c>
      <c r="DW113" s="31">
        <f t="shared" ca="1" si="244"/>
        <v>0</v>
      </c>
      <c r="DX113" s="31">
        <f t="shared" ca="1" si="245"/>
        <v>0</v>
      </c>
      <c r="DY113" s="31">
        <f t="shared" ca="1" si="246"/>
        <v>0</v>
      </c>
      <c r="DZ113" s="31">
        <f t="shared" ca="1" si="247"/>
        <v>0</v>
      </c>
      <c r="EA113" s="31">
        <f t="shared" ca="1" si="248"/>
        <v>42341.52</v>
      </c>
      <c r="EB113" s="31">
        <f t="shared" ca="1" si="249"/>
        <v>135850.22</v>
      </c>
      <c r="EC113" s="31">
        <f t="shared" ca="1" si="250"/>
        <v>149945.37</v>
      </c>
      <c r="ED113" s="31">
        <f t="shared" ca="1" si="251"/>
        <v>313430.99</v>
      </c>
      <c r="EE113" s="31">
        <f t="shared" ca="1" si="252"/>
        <v>179553.74</v>
      </c>
      <c r="EF113" s="31">
        <f t="shared" ca="1" si="253"/>
        <v>118541.07</v>
      </c>
      <c r="EG113" s="32">
        <f t="shared" ca="1" si="254"/>
        <v>0</v>
      </c>
      <c r="EH113" s="32">
        <f t="shared" ca="1" si="255"/>
        <v>0</v>
      </c>
      <c r="EI113" s="32">
        <f t="shared" ca="1" si="256"/>
        <v>0</v>
      </c>
      <c r="EJ113" s="32">
        <f t="shared" ca="1" si="257"/>
        <v>0</v>
      </c>
      <c r="EK113" s="32">
        <f t="shared" ca="1" si="258"/>
        <v>0</v>
      </c>
      <c r="EL113" s="32">
        <f t="shared" ca="1" si="259"/>
        <v>0</v>
      </c>
      <c r="EM113" s="32">
        <f t="shared" ca="1" si="260"/>
        <v>138884.22999999998</v>
      </c>
      <c r="EN113" s="32">
        <f t="shared" ca="1" si="261"/>
        <v>449067.67999999982</v>
      </c>
      <c r="EO113" s="32">
        <f t="shared" ca="1" si="262"/>
        <v>499572.93999999994</v>
      </c>
      <c r="EP113" s="32">
        <f t="shared" ca="1" si="263"/>
        <v>1052350.02</v>
      </c>
      <c r="EQ113" s="32">
        <f t="shared" ca="1" si="264"/>
        <v>607754.08999999985</v>
      </c>
      <c r="ER113" s="32">
        <f t="shared" ca="1" si="265"/>
        <v>404440.47000000003</v>
      </c>
    </row>
    <row r="114" spans="1:148">
      <c r="A114" t="s">
        <v>535</v>
      </c>
      <c r="B114" s="1" t="s">
        <v>26</v>
      </c>
      <c r="C114" t="str">
        <f t="shared" ca="1" si="330"/>
        <v>SD1</v>
      </c>
      <c r="D114" t="str">
        <f t="shared" ca="1" si="331"/>
        <v>Sundance #1</v>
      </c>
      <c r="E114">
        <v>185060.08119999999</v>
      </c>
      <c r="F114">
        <v>163131.30499999999</v>
      </c>
      <c r="G114">
        <v>185648.26500000001</v>
      </c>
      <c r="H114">
        <v>179174.85920000001</v>
      </c>
      <c r="I114">
        <v>185763.12400000001</v>
      </c>
      <c r="J114">
        <v>196995.9332</v>
      </c>
      <c r="K114"/>
      <c r="L114"/>
      <c r="M114"/>
      <c r="N114"/>
      <c r="O114"/>
      <c r="P114"/>
      <c r="Q114" s="73">
        <v>13872005.92</v>
      </c>
      <c r="R114" s="73">
        <v>9129675.7899999991</v>
      </c>
      <c r="S114" s="73">
        <v>8384847.9800000004</v>
      </c>
      <c r="T114" s="73">
        <v>7875253.6799999997</v>
      </c>
      <c r="U114" s="73">
        <v>10716551.359999999</v>
      </c>
      <c r="V114" s="73">
        <v>12133695.130000001</v>
      </c>
      <c r="W114" s="73"/>
      <c r="X114" s="73"/>
      <c r="Y114" s="73"/>
      <c r="Z114" s="73"/>
      <c r="AA114" s="73"/>
      <c r="AB114" s="73"/>
      <c r="AC114">
        <v>6.66</v>
      </c>
      <c r="AD114">
        <v>6.66</v>
      </c>
      <c r="AE114">
        <v>6.66</v>
      </c>
      <c r="AF114">
        <v>6.66</v>
      </c>
      <c r="AG114">
        <v>6.66</v>
      </c>
      <c r="AH114">
        <v>6.66</v>
      </c>
      <c r="AI114"/>
      <c r="AJ114"/>
      <c r="AK114"/>
      <c r="AL114"/>
      <c r="AM114"/>
      <c r="AN114"/>
      <c r="AO114" s="74">
        <v>923875.59</v>
      </c>
      <c r="AP114" s="74">
        <v>608036.41</v>
      </c>
      <c r="AQ114" s="74">
        <v>558430.88</v>
      </c>
      <c r="AR114" s="74">
        <v>524491.89</v>
      </c>
      <c r="AS114" s="74">
        <v>713722.32</v>
      </c>
      <c r="AT114" s="74">
        <v>808104.1</v>
      </c>
      <c r="AU114" s="74"/>
      <c r="AV114" s="74"/>
      <c r="AW114" s="74"/>
      <c r="AX114" s="74"/>
      <c r="AY114" s="74"/>
      <c r="AZ114" s="74"/>
      <c r="BA114" s="31">
        <f t="shared" si="266"/>
        <v>0</v>
      </c>
      <c r="BB114" s="31">
        <f t="shared" si="267"/>
        <v>0</v>
      </c>
      <c r="BC114" s="31">
        <f t="shared" si="268"/>
        <v>0</v>
      </c>
      <c r="BD114" s="31">
        <f t="shared" si="269"/>
        <v>-5512.68</v>
      </c>
      <c r="BE114" s="31">
        <f t="shared" si="270"/>
        <v>-7501.59</v>
      </c>
      <c r="BF114" s="31">
        <f t="shared" si="271"/>
        <v>-8493.59</v>
      </c>
      <c r="BG114" s="31">
        <f t="shared" si="272"/>
        <v>0</v>
      </c>
      <c r="BH114" s="31">
        <f t="shared" si="273"/>
        <v>0</v>
      </c>
      <c r="BI114" s="31">
        <f t="shared" si="274"/>
        <v>0</v>
      </c>
      <c r="BJ114" s="31">
        <f t="shared" si="275"/>
        <v>0</v>
      </c>
      <c r="BK114" s="31">
        <f t="shared" si="276"/>
        <v>0</v>
      </c>
      <c r="BL114" s="31">
        <f t="shared" si="277"/>
        <v>0</v>
      </c>
      <c r="BM114" s="6">
        <f t="shared" ca="1" si="317"/>
        <v>7.7399999999999997E-2</v>
      </c>
      <c r="BN114" s="6">
        <f t="shared" ca="1" si="317"/>
        <v>7.7399999999999997E-2</v>
      </c>
      <c r="BO114" s="6">
        <f t="shared" ca="1" si="317"/>
        <v>7.7399999999999997E-2</v>
      </c>
      <c r="BP114" s="6">
        <f t="shared" ca="1" si="317"/>
        <v>7.7399999999999997E-2</v>
      </c>
      <c r="BQ114" s="6">
        <f t="shared" ca="1" si="317"/>
        <v>7.7399999999999997E-2</v>
      </c>
      <c r="BR114" s="6">
        <f t="shared" ca="1" si="317"/>
        <v>7.7399999999999997E-2</v>
      </c>
      <c r="BS114" s="6">
        <f t="shared" ca="1" si="317"/>
        <v>7.7399999999999997E-2</v>
      </c>
      <c r="BT114" s="6">
        <f t="shared" ca="1" si="317"/>
        <v>7.7399999999999997E-2</v>
      </c>
      <c r="BU114" s="6">
        <f t="shared" ca="1" si="317"/>
        <v>7.7399999999999997E-2</v>
      </c>
      <c r="BV114" s="6">
        <f t="shared" ca="1" si="317"/>
        <v>7.7399999999999997E-2</v>
      </c>
      <c r="BW114" s="6">
        <f t="shared" ca="1" si="317"/>
        <v>7.7399999999999997E-2</v>
      </c>
      <c r="BX114" s="6">
        <f t="shared" ca="1" si="317"/>
        <v>7.7399999999999997E-2</v>
      </c>
      <c r="BY114" s="31">
        <f t="shared" ca="1" si="305"/>
        <v>1073693.26</v>
      </c>
      <c r="BZ114" s="31">
        <f t="shared" ca="1" si="306"/>
        <v>706636.91</v>
      </c>
      <c r="CA114" s="31">
        <f t="shared" ca="1" si="307"/>
        <v>648987.23</v>
      </c>
      <c r="CB114" s="31">
        <f t="shared" ca="1" si="308"/>
        <v>609544.63</v>
      </c>
      <c r="CC114" s="31">
        <f t="shared" ca="1" si="309"/>
        <v>829461.08</v>
      </c>
      <c r="CD114" s="31">
        <f t="shared" ca="1" si="310"/>
        <v>939148</v>
      </c>
      <c r="CE114" s="31">
        <f t="shared" ca="1" si="311"/>
        <v>0</v>
      </c>
      <c r="CF114" s="31">
        <f t="shared" ca="1" si="312"/>
        <v>0</v>
      </c>
      <c r="CG114" s="31">
        <f t="shared" ca="1" si="313"/>
        <v>0</v>
      </c>
      <c r="CH114" s="31">
        <f t="shared" ca="1" si="314"/>
        <v>0</v>
      </c>
      <c r="CI114" s="31">
        <f t="shared" ca="1" si="315"/>
        <v>0</v>
      </c>
      <c r="CJ114" s="31">
        <f t="shared" ca="1" si="316"/>
        <v>0</v>
      </c>
      <c r="CK114" s="32">
        <f t="shared" ca="1" si="318"/>
        <v>41616.019999999997</v>
      </c>
      <c r="CL114" s="32">
        <f t="shared" ca="1" si="319"/>
        <v>27389.03</v>
      </c>
      <c r="CM114" s="32">
        <f t="shared" ca="1" si="320"/>
        <v>25154.54</v>
      </c>
      <c r="CN114" s="32">
        <f t="shared" ca="1" si="321"/>
        <v>23625.759999999998</v>
      </c>
      <c r="CO114" s="32">
        <f t="shared" ca="1" si="322"/>
        <v>32149.65</v>
      </c>
      <c r="CP114" s="32">
        <f t="shared" ca="1" si="323"/>
        <v>36401.089999999997</v>
      </c>
      <c r="CQ114" s="32">
        <f t="shared" ca="1" si="324"/>
        <v>0</v>
      </c>
      <c r="CR114" s="32">
        <f t="shared" ca="1" si="325"/>
        <v>0</v>
      </c>
      <c r="CS114" s="32">
        <f t="shared" ca="1" si="326"/>
        <v>0</v>
      </c>
      <c r="CT114" s="32">
        <f t="shared" ca="1" si="327"/>
        <v>0</v>
      </c>
      <c r="CU114" s="32">
        <f t="shared" ca="1" si="328"/>
        <v>0</v>
      </c>
      <c r="CV114" s="32">
        <f t="shared" ca="1" si="329"/>
        <v>0</v>
      </c>
      <c r="CW114" s="31">
        <f t="shared" ca="1" si="290"/>
        <v>191433.69000000006</v>
      </c>
      <c r="CX114" s="31">
        <f t="shared" ca="1" si="291"/>
        <v>125989.53000000003</v>
      </c>
      <c r="CY114" s="31">
        <f t="shared" ca="1" si="292"/>
        <v>115710.89000000001</v>
      </c>
      <c r="CZ114" s="31">
        <f t="shared" ca="1" si="293"/>
        <v>114191.18</v>
      </c>
      <c r="DA114" s="31">
        <f t="shared" ca="1" si="294"/>
        <v>155390.00000000003</v>
      </c>
      <c r="DB114" s="31">
        <f t="shared" ca="1" si="295"/>
        <v>175938.58</v>
      </c>
      <c r="DC114" s="31">
        <f t="shared" ca="1" si="296"/>
        <v>0</v>
      </c>
      <c r="DD114" s="31">
        <f t="shared" ca="1" si="297"/>
        <v>0</v>
      </c>
      <c r="DE114" s="31">
        <f t="shared" ca="1" si="298"/>
        <v>0</v>
      </c>
      <c r="DF114" s="31">
        <f t="shared" ca="1" si="299"/>
        <v>0</v>
      </c>
      <c r="DG114" s="31">
        <f t="shared" ca="1" si="300"/>
        <v>0</v>
      </c>
      <c r="DH114" s="31">
        <f t="shared" ca="1" si="301"/>
        <v>0</v>
      </c>
      <c r="DI114" s="32">
        <f t="shared" ca="1" si="230"/>
        <v>9571.68</v>
      </c>
      <c r="DJ114" s="32">
        <f t="shared" ca="1" si="231"/>
        <v>6299.48</v>
      </c>
      <c r="DK114" s="32">
        <f t="shared" ca="1" si="232"/>
        <v>5785.54</v>
      </c>
      <c r="DL114" s="32">
        <f t="shared" ca="1" si="233"/>
        <v>5709.56</v>
      </c>
      <c r="DM114" s="32">
        <f t="shared" ca="1" si="234"/>
        <v>7769.5</v>
      </c>
      <c r="DN114" s="32">
        <f t="shared" ca="1" si="235"/>
        <v>8796.93</v>
      </c>
      <c r="DO114" s="32">
        <f t="shared" ca="1" si="236"/>
        <v>0</v>
      </c>
      <c r="DP114" s="32">
        <f t="shared" ca="1" si="237"/>
        <v>0</v>
      </c>
      <c r="DQ114" s="32">
        <f t="shared" ca="1" si="238"/>
        <v>0</v>
      </c>
      <c r="DR114" s="32">
        <f t="shared" ca="1" si="239"/>
        <v>0</v>
      </c>
      <c r="DS114" s="32">
        <f t="shared" ca="1" si="240"/>
        <v>0</v>
      </c>
      <c r="DT114" s="32">
        <f t="shared" ca="1" si="241"/>
        <v>0</v>
      </c>
      <c r="DU114" s="31">
        <f t="shared" ca="1" si="242"/>
        <v>93499.66</v>
      </c>
      <c r="DV114" s="31">
        <f t="shared" ca="1" si="243"/>
        <v>60973.78</v>
      </c>
      <c r="DW114" s="31">
        <f t="shared" ca="1" si="244"/>
        <v>55533.33</v>
      </c>
      <c r="DX114" s="31">
        <f t="shared" ca="1" si="245"/>
        <v>54270.55</v>
      </c>
      <c r="DY114" s="31">
        <f t="shared" ca="1" si="246"/>
        <v>73116.350000000006</v>
      </c>
      <c r="DZ114" s="31">
        <f t="shared" ca="1" si="247"/>
        <v>81888.600000000006</v>
      </c>
      <c r="EA114" s="31">
        <f t="shared" ca="1" si="248"/>
        <v>0</v>
      </c>
      <c r="EB114" s="31">
        <f t="shared" ca="1" si="249"/>
        <v>0</v>
      </c>
      <c r="EC114" s="31">
        <f t="shared" ca="1" si="250"/>
        <v>0</v>
      </c>
      <c r="ED114" s="31">
        <f t="shared" ca="1" si="251"/>
        <v>0</v>
      </c>
      <c r="EE114" s="31">
        <f t="shared" ca="1" si="252"/>
        <v>0</v>
      </c>
      <c r="EF114" s="31">
        <f t="shared" ca="1" si="253"/>
        <v>0</v>
      </c>
      <c r="EG114" s="32">
        <f t="shared" ca="1" si="254"/>
        <v>294505.03000000003</v>
      </c>
      <c r="EH114" s="32">
        <f t="shared" ca="1" si="255"/>
        <v>193262.79000000004</v>
      </c>
      <c r="EI114" s="32">
        <f t="shared" ca="1" si="256"/>
        <v>177029.76000000001</v>
      </c>
      <c r="EJ114" s="32">
        <f t="shared" ca="1" si="257"/>
        <v>174171.28999999998</v>
      </c>
      <c r="EK114" s="32">
        <f t="shared" ca="1" si="258"/>
        <v>236275.85000000003</v>
      </c>
      <c r="EL114" s="32">
        <f t="shared" ca="1" si="259"/>
        <v>266624.11</v>
      </c>
      <c r="EM114" s="32">
        <f t="shared" ca="1" si="260"/>
        <v>0</v>
      </c>
      <c r="EN114" s="32">
        <f t="shared" ca="1" si="261"/>
        <v>0</v>
      </c>
      <c r="EO114" s="32">
        <f t="shared" ca="1" si="262"/>
        <v>0</v>
      </c>
      <c r="EP114" s="32">
        <f t="shared" ca="1" si="263"/>
        <v>0</v>
      </c>
      <c r="EQ114" s="32">
        <f t="shared" ca="1" si="264"/>
        <v>0</v>
      </c>
      <c r="ER114" s="32">
        <f t="shared" ca="1" si="265"/>
        <v>0</v>
      </c>
    </row>
    <row r="115" spans="1:148">
      <c r="A115" t="s">
        <v>420</v>
      </c>
      <c r="B115" s="1" t="s">
        <v>27</v>
      </c>
      <c r="C115" t="str">
        <f t="shared" ca="1" si="330"/>
        <v>SD2</v>
      </c>
      <c r="D115" t="str">
        <f t="shared" ca="1" si="331"/>
        <v>Sundance #2</v>
      </c>
      <c r="E115"/>
      <c r="F115"/>
      <c r="G115"/>
      <c r="H115"/>
      <c r="I115"/>
      <c r="J115"/>
      <c r="K115">
        <v>183323.9241</v>
      </c>
      <c r="L115">
        <v>173781.2573</v>
      </c>
      <c r="M115">
        <v>186024.0528</v>
      </c>
      <c r="N115">
        <v>182447.66829999999</v>
      </c>
      <c r="O115">
        <v>190579.61730000001</v>
      </c>
      <c r="P115">
        <v>192327.17739999999</v>
      </c>
      <c r="Q115" s="73"/>
      <c r="R115" s="73"/>
      <c r="S115" s="73"/>
      <c r="T115" s="73"/>
      <c r="U115" s="73"/>
      <c r="V115" s="73"/>
      <c r="W115" s="73">
        <v>19010983.370000001</v>
      </c>
      <c r="X115" s="73">
        <v>13111187.75</v>
      </c>
      <c r="Y115" s="73">
        <v>15760956.779999999</v>
      </c>
      <c r="Z115" s="73">
        <v>33200528.059999999</v>
      </c>
      <c r="AA115" s="73">
        <v>20684609.140000001</v>
      </c>
      <c r="AB115" s="73">
        <v>14072449.99</v>
      </c>
      <c r="AC115"/>
      <c r="AD115"/>
      <c r="AE115"/>
      <c r="AF115"/>
      <c r="AG115"/>
      <c r="AH115"/>
      <c r="AI115">
        <v>6.66</v>
      </c>
      <c r="AJ115">
        <v>6.66</v>
      </c>
      <c r="AK115">
        <v>6.66</v>
      </c>
      <c r="AL115">
        <v>6.66</v>
      </c>
      <c r="AM115">
        <v>6.66</v>
      </c>
      <c r="AN115">
        <v>6.66</v>
      </c>
      <c r="AO115" s="74"/>
      <c r="AP115" s="74"/>
      <c r="AQ115" s="74"/>
      <c r="AR115" s="74"/>
      <c r="AS115" s="74"/>
      <c r="AT115" s="74"/>
      <c r="AU115" s="74">
        <v>1266131.49</v>
      </c>
      <c r="AV115" s="74">
        <v>873205.1</v>
      </c>
      <c r="AW115" s="74">
        <v>1049679.72</v>
      </c>
      <c r="AX115" s="74">
        <v>2211155.17</v>
      </c>
      <c r="AY115" s="74">
        <v>1377594.97</v>
      </c>
      <c r="AZ115" s="74">
        <v>937225.17</v>
      </c>
      <c r="BA115" s="31">
        <f t="shared" si="266"/>
        <v>0</v>
      </c>
      <c r="BB115" s="31">
        <f t="shared" si="267"/>
        <v>0</v>
      </c>
      <c r="BC115" s="31">
        <f t="shared" si="268"/>
        <v>0</v>
      </c>
      <c r="BD115" s="31">
        <f t="shared" si="269"/>
        <v>0</v>
      </c>
      <c r="BE115" s="31">
        <f t="shared" si="270"/>
        <v>0</v>
      </c>
      <c r="BF115" s="31">
        <f t="shared" si="271"/>
        <v>0</v>
      </c>
      <c r="BG115" s="31">
        <f t="shared" si="272"/>
        <v>-148285.67000000001</v>
      </c>
      <c r="BH115" s="31">
        <f t="shared" si="273"/>
        <v>-102267.26</v>
      </c>
      <c r="BI115" s="31">
        <f t="shared" si="274"/>
        <v>-122935.46</v>
      </c>
      <c r="BJ115" s="31">
        <f t="shared" si="275"/>
        <v>-205843.27</v>
      </c>
      <c r="BK115" s="31">
        <f t="shared" si="276"/>
        <v>-128244.58</v>
      </c>
      <c r="BL115" s="31">
        <f t="shared" si="277"/>
        <v>-87249.19</v>
      </c>
      <c r="BM115" s="6">
        <f t="shared" ca="1" si="317"/>
        <v>7.5499999999999998E-2</v>
      </c>
      <c r="BN115" s="6">
        <f t="shared" ca="1" si="317"/>
        <v>7.5499999999999998E-2</v>
      </c>
      <c r="BO115" s="6">
        <f t="shared" ca="1" si="317"/>
        <v>7.5499999999999998E-2</v>
      </c>
      <c r="BP115" s="6">
        <f t="shared" ca="1" si="317"/>
        <v>7.5499999999999998E-2</v>
      </c>
      <c r="BQ115" s="6">
        <f t="shared" ca="1" si="317"/>
        <v>7.5499999999999998E-2</v>
      </c>
      <c r="BR115" s="6">
        <f t="shared" ca="1" si="317"/>
        <v>7.5499999999999998E-2</v>
      </c>
      <c r="BS115" s="6">
        <f t="shared" ca="1" si="317"/>
        <v>7.5499999999999998E-2</v>
      </c>
      <c r="BT115" s="6">
        <f t="shared" ca="1" si="317"/>
        <v>7.5499999999999998E-2</v>
      </c>
      <c r="BU115" s="6">
        <f t="shared" ca="1" si="317"/>
        <v>7.5499999999999998E-2</v>
      </c>
      <c r="BV115" s="6">
        <f t="shared" ca="1" si="317"/>
        <v>7.5499999999999998E-2</v>
      </c>
      <c r="BW115" s="6">
        <f t="shared" ca="1" si="317"/>
        <v>7.5499999999999998E-2</v>
      </c>
      <c r="BX115" s="6">
        <f t="shared" ca="1" si="317"/>
        <v>7.5499999999999998E-2</v>
      </c>
      <c r="BY115" s="31">
        <f t="shared" ca="1" si="305"/>
        <v>0</v>
      </c>
      <c r="BZ115" s="31">
        <f t="shared" ca="1" si="306"/>
        <v>0</v>
      </c>
      <c r="CA115" s="31">
        <f t="shared" ca="1" si="307"/>
        <v>0</v>
      </c>
      <c r="CB115" s="31">
        <f t="shared" ca="1" si="308"/>
        <v>0</v>
      </c>
      <c r="CC115" s="31">
        <f t="shared" ca="1" si="309"/>
        <v>0</v>
      </c>
      <c r="CD115" s="31">
        <f t="shared" ca="1" si="310"/>
        <v>0</v>
      </c>
      <c r="CE115" s="31">
        <f t="shared" ca="1" si="311"/>
        <v>1435329.24</v>
      </c>
      <c r="CF115" s="31">
        <f t="shared" ca="1" si="312"/>
        <v>989894.68</v>
      </c>
      <c r="CG115" s="31">
        <f t="shared" ca="1" si="313"/>
        <v>1189952.24</v>
      </c>
      <c r="CH115" s="31">
        <f t="shared" ca="1" si="314"/>
        <v>2506639.87</v>
      </c>
      <c r="CI115" s="31">
        <f t="shared" ca="1" si="315"/>
        <v>1561687.99</v>
      </c>
      <c r="CJ115" s="31">
        <f t="shared" ca="1" si="316"/>
        <v>1062469.97</v>
      </c>
      <c r="CK115" s="32">
        <f t="shared" ca="1" si="318"/>
        <v>0</v>
      </c>
      <c r="CL115" s="32">
        <f t="shared" ca="1" si="319"/>
        <v>0</v>
      </c>
      <c r="CM115" s="32">
        <f t="shared" ca="1" si="320"/>
        <v>0</v>
      </c>
      <c r="CN115" s="32">
        <f t="shared" ca="1" si="321"/>
        <v>0</v>
      </c>
      <c r="CO115" s="32">
        <f t="shared" ca="1" si="322"/>
        <v>0</v>
      </c>
      <c r="CP115" s="32">
        <f t="shared" ca="1" si="323"/>
        <v>0</v>
      </c>
      <c r="CQ115" s="32">
        <f t="shared" ca="1" si="324"/>
        <v>57032.95</v>
      </c>
      <c r="CR115" s="32">
        <f t="shared" ca="1" si="325"/>
        <v>39333.56</v>
      </c>
      <c r="CS115" s="32">
        <f t="shared" ca="1" si="326"/>
        <v>47282.87</v>
      </c>
      <c r="CT115" s="32">
        <f t="shared" ca="1" si="327"/>
        <v>99601.58</v>
      </c>
      <c r="CU115" s="32">
        <f t="shared" ca="1" si="328"/>
        <v>62053.83</v>
      </c>
      <c r="CV115" s="32">
        <f t="shared" ca="1" si="329"/>
        <v>42217.35</v>
      </c>
      <c r="CW115" s="31">
        <f t="shared" ca="1" si="290"/>
        <v>0</v>
      </c>
      <c r="CX115" s="31">
        <f t="shared" ca="1" si="291"/>
        <v>0</v>
      </c>
      <c r="CY115" s="31">
        <f t="shared" ca="1" si="292"/>
        <v>0</v>
      </c>
      <c r="CZ115" s="31">
        <f t="shared" ca="1" si="293"/>
        <v>0</v>
      </c>
      <c r="DA115" s="31">
        <f t="shared" ca="1" si="294"/>
        <v>0</v>
      </c>
      <c r="DB115" s="31">
        <f t="shared" ca="1" si="295"/>
        <v>0</v>
      </c>
      <c r="DC115" s="31">
        <f t="shared" ca="1" si="296"/>
        <v>374516.37</v>
      </c>
      <c r="DD115" s="31">
        <f t="shared" ca="1" si="297"/>
        <v>258290.40000000002</v>
      </c>
      <c r="DE115" s="31">
        <f t="shared" ca="1" si="298"/>
        <v>310490.85000000015</v>
      </c>
      <c r="DF115" s="31">
        <f t="shared" ca="1" si="299"/>
        <v>600929.55000000028</v>
      </c>
      <c r="DG115" s="31">
        <f t="shared" ca="1" si="300"/>
        <v>374391.43000000011</v>
      </c>
      <c r="DH115" s="31">
        <f t="shared" ca="1" si="301"/>
        <v>254711.34000000003</v>
      </c>
      <c r="DI115" s="32">
        <f t="shared" ca="1" si="230"/>
        <v>0</v>
      </c>
      <c r="DJ115" s="32">
        <f t="shared" ca="1" si="231"/>
        <v>0</v>
      </c>
      <c r="DK115" s="32">
        <f t="shared" ca="1" si="232"/>
        <v>0</v>
      </c>
      <c r="DL115" s="32">
        <f t="shared" ca="1" si="233"/>
        <v>0</v>
      </c>
      <c r="DM115" s="32">
        <f t="shared" ca="1" si="234"/>
        <v>0</v>
      </c>
      <c r="DN115" s="32">
        <f t="shared" ca="1" si="235"/>
        <v>0</v>
      </c>
      <c r="DO115" s="32">
        <f t="shared" ca="1" si="236"/>
        <v>18725.82</v>
      </c>
      <c r="DP115" s="32">
        <f t="shared" ca="1" si="237"/>
        <v>12914.52</v>
      </c>
      <c r="DQ115" s="32">
        <f t="shared" ca="1" si="238"/>
        <v>15524.54</v>
      </c>
      <c r="DR115" s="32">
        <f t="shared" ca="1" si="239"/>
        <v>30046.48</v>
      </c>
      <c r="DS115" s="32">
        <f t="shared" ca="1" si="240"/>
        <v>18719.57</v>
      </c>
      <c r="DT115" s="32">
        <f t="shared" ca="1" si="241"/>
        <v>12735.57</v>
      </c>
      <c r="DU115" s="31">
        <f t="shared" ca="1" si="242"/>
        <v>0</v>
      </c>
      <c r="DV115" s="31">
        <f t="shared" ca="1" si="243"/>
        <v>0</v>
      </c>
      <c r="DW115" s="31">
        <f t="shared" ca="1" si="244"/>
        <v>0</v>
      </c>
      <c r="DX115" s="31">
        <f t="shared" ca="1" si="245"/>
        <v>0</v>
      </c>
      <c r="DY115" s="31">
        <f t="shared" ca="1" si="246"/>
        <v>0</v>
      </c>
      <c r="DZ115" s="31">
        <f t="shared" ca="1" si="247"/>
        <v>0</v>
      </c>
      <c r="EA115" s="31">
        <f t="shared" ca="1" si="248"/>
        <v>172467.43</v>
      </c>
      <c r="EB115" s="31">
        <f t="shared" ca="1" si="249"/>
        <v>117628.33</v>
      </c>
      <c r="EC115" s="31">
        <f t="shared" ca="1" si="250"/>
        <v>139818.76999999999</v>
      </c>
      <c r="ED115" s="31">
        <f t="shared" ca="1" si="251"/>
        <v>267644.27</v>
      </c>
      <c r="EE115" s="31">
        <f t="shared" ca="1" si="252"/>
        <v>164840.01</v>
      </c>
      <c r="EF115" s="31">
        <f t="shared" ca="1" si="253"/>
        <v>110890.2</v>
      </c>
      <c r="EG115" s="32">
        <f t="shared" ca="1" si="254"/>
        <v>0</v>
      </c>
      <c r="EH115" s="32">
        <f t="shared" ca="1" si="255"/>
        <v>0</v>
      </c>
      <c r="EI115" s="32">
        <f t="shared" ca="1" si="256"/>
        <v>0</v>
      </c>
      <c r="EJ115" s="32">
        <f t="shared" ca="1" si="257"/>
        <v>0</v>
      </c>
      <c r="EK115" s="32">
        <f t="shared" ca="1" si="258"/>
        <v>0</v>
      </c>
      <c r="EL115" s="32">
        <f t="shared" ca="1" si="259"/>
        <v>0</v>
      </c>
      <c r="EM115" s="32">
        <f t="shared" ca="1" si="260"/>
        <v>565709.62</v>
      </c>
      <c r="EN115" s="32">
        <f t="shared" ca="1" si="261"/>
        <v>388833.25000000006</v>
      </c>
      <c r="EO115" s="32">
        <f t="shared" ca="1" si="262"/>
        <v>465834.16000000015</v>
      </c>
      <c r="EP115" s="32">
        <f t="shared" ca="1" si="263"/>
        <v>898620.30000000028</v>
      </c>
      <c r="EQ115" s="32">
        <f t="shared" ca="1" si="264"/>
        <v>557951.01000000013</v>
      </c>
      <c r="ER115" s="32">
        <f t="shared" ca="1" si="265"/>
        <v>378337.11000000004</v>
      </c>
    </row>
    <row r="116" spans="1:148">
      <c r="A116" t="s">
        <v>535</v>
      </c>
      <c r="B116" s="1" t="s">
        <v>27</v>
      </c>
      <c r="C116" t="str">
        <f t="shared" ca="1" si="330"/>
        <v>SD2</v>
      </c>
      <c r="D116" t="str">
        <f t="shared" ca="1" si="331"/>
        <v>Sundance #2</v>
      </c>
      <c r="E116">
        <v>207790.13430000001</v>
      </c>
      <c r="F116">
        <v>188886.87650000001</v>
      </c>
      <c r="G116">
        <v>205257.88740000001</v>
      </c>
      <c r="H116">
        <v>178222.44469999999</v>
      </c>
      <c r="I116">
        <v>170702.15270000001</v>
      </c>
      <c r="J116">
        <v>191508.45929999999</v>
      </c>
      <c r="K116"/>
      <c r="L116"/>
      <c r="M116"/>
      <c r="N116"/>
      <c r="O116"/>
      <c r="P116"/>
      <c r="Q116" s="73">
        <v>14995501.390000001</v>
      </c>
      <c r="R116" s="73">
        <v>10216369.57</v>
      </c>
      <c r="S116" s="73">
        <v>9070471.2799999993</v>
      </c>
      <c r="T116" s="73">
        <v>7752176.8300000001</v>
      </c>
      <c r="U116" s="73">
        <v>10090236.67</v>
      </c>
      <c r="V116" s="73">
        <v>12052317.68</v>
      </c>
      <c r="W116" s="73"/>
      <c r="X116" s="73"/>
      <c r="Y116" s="73"/>
      <c r="Z116" s="73"/>
      <c r="AA116" s="73"/>
      <c r="AB116" s="73"/>
      <c r="AC116">
        <v>6.66</v>
      </c>
      <c r="AD116">
        <v>6.66</v>
      </c>
      <c r="AE116">
        <v>6.66</v>
      </c>
      <c r="AF116">
        <v>6.66</v>
      </c>
      <c r="AG116">
        <v>6.66</v>
      </c>
      <c r="AH116">
        <v>6.66</v>
      </c>
      <c r="AI116"/>
      <c r="AJ116"/>
      <c r="AK116"/>
      <c r="AL116"/>
      <c r="AM116"/>
      <c r="AN116"/>
      <c r="AO116" s="74">
        <v>998700.39</v>
      </c>
      <c r="AP116" s="74">
        <v>680410.21</v>
      </c>
      <c r="AQ116" s="74">
        <v>604093.39</v>
      </c>
      <c r="AR116" s="74">
        <v>516294.98</v>
      </c>
      <c r="AS116" s="74">
        <v>672009.76</v>
      </c>
      <c r="AT116" s="74">
        <v>802684.36</v>
      </c>
      <c r="AU116" s="74"/>
      <c r="AV116" s="74"/>
      <c r="AW116" s="74"/>
      <c r="AX116" s="74"/>
      <c r="AY116" s="74"/>
      <c r="AZ116" s="74"/>
      <c r="BA116" s="31">
        <f t="shared" ref="BA116:BA143" si="332">ROUND(Q116*BA$3,2)</f>
        <v>0</v>
      </c>
      <c r="BB116" s="31">
        <f t="shared" ref="BB116:BB143" si="333">ROUND(R116*BB$3,2)</f>
        <v>0</v>
      </c>
      <c r="BC116" s="31">
        <f t="shared" ref="BC116:BC143" si="334">ROUND(S116*BC$3,2)</f>
        <v>0</v>
      </c>
      <c r="BD116" s="31">
        <f t="shared" ref="BD116:BD143" si="335">ROUND(T116*BD$3,2)</f>
        <v>-5426.52</v>
      </c>
      <c r="BE116" s="31">
        <f t="shared" ref="BE116:BE143" si="336">ROUND(U116*BE$3,2)</f>
        <v>-7063.17</v>
      </c>
      <c r="BF116" s="31">
        <f t="shared" ref="BF116:BF143" si="337">ROUND(V116*BF$3,2)</f>
        <v>-8436.6200000000008</v>
      </c>
      <c r="BG116" s="31">
        <f t="shared" ref="BG116:BG143" si="338">ROUND(W116*BG$3,2)</f>
        <v>0</v>
      </c>
      <c r="BH116" s="31">
        <f t="shared" ref="BH116:BH143" si="339">ROUND(X116*BH$3,2)</f>
        <v>0</v>
      </c>
      <c r="BI116" s="31">
        <f t="shared" ref="BI116:BI143" si="340">ROUND(Y116*BI$3,2)</f>
        <v>0</v>
      </c>
      <c r="BJ116" s="31">
        <f t="shared" ref="BJ116:BJ143" si="341">ROUND(Z116*BJ$3,2)</f>
        <v>0</v>
      </c>
      <c r="BK116" s="31">
        <f t="shared" ref="BK116:BK143" si="342">ROUND(AA116*BK$3,2)</f>
        <v>0</v>
      </c>
      <c r="BL116" s="31">
        <f t="shared" ref="BL116:BL143" si="343">ROUND(AB116*BL$3,2)</f>
        <v>0</v>
      </c>
      <c r="BM116" s="6">
        <f t="shared" ref="BM116:BX143" ca="1" si="344">VLOOKUP($C116,LossFactorLookup,3,FALSE)</f>
        <v>7.5499999999999998E-2</v>
      </c>
      <c r="BN116" s="6">
        <f t="shared" ca="1" si="344"/>
        <v>7.5499999999999998E-2</v>
      </c>
      <c r="BO116" s="6">
        <f t="shared" ca="1" si="344"/>
        <v>7.5499999999999998E-2</v>
      </c>
      <c r="BP116" s="6">
        <f t="shared" ca="1" si="344"/>
        <v>7.5499999999999998E-2</v>
      </c>
      <c r="BQ116" s="6">
        <f t="shared" ca="1" si="344"/>
        <v>7.5499999999999998E-2</v>
      </c>
      <c r="BR116" s="6">
        <f t="shared" ca="1" si="344"/>
        <v>7.5499999999999998E-2</v>
      </c>
      <c r="BS116" s="6">
        <f t="shared" ca="1" si="344"/>
        <v>7.5499999999999998E-2</v>
      </c>
      <c r="BT116" s="6">
        <f t="shared" ca="1" si="344"/>
        <v>7.5499999999999998E-2</v>
      </c>
      <c r="BU116" s="6">
        <f t="shared" ca="1" si="344"/>
        <v>7.5499999999999998E-2</v>
      </c>
      <c r="BV116" s="6">
        <f t="shared" ca="1" si="344"/>
        <v>7.5499999999999998E-2</v>
      </c>
      <c r="BW116" s="6">
        <f t="shared" ca="1" si="344"/>
        <v>7.5499999999999998E-2</v>
      </c>
      <c r="BX116" s="6">
        <f t="shared" ca="1" si="344"/>
        <v>7.5499999999999998E-2</v>
      </c>
      <c r="BY116" s="31">
        <f t="shared" ca="1" si="305"/>
        <v>1132160.3500000001</v>
      </c>
      <c r="BZ116" s="31">
        <f t="shared" ca="1" si="306"/>
        <v>771335.9</v>
      </c>
      <c r="CA116" s="31">
        <f t="shared" ca="1" si="307"/>
        <v>684820.58</v>
      </c>
      <c r="CB116" s="31">
        <f t="shared" ca="1" si="308"/>
        <v>585289.35</v>
      </c>
      <c r="CC116" s="31">
        <f t="shared" ca="1" si="309"/>
        <v>761812.87</v>
      </c>
      <c r="CD116" s="31">
        <f t="shared" ca="1" si="310"/>
        <v>909949.98</v>
      </c>
      <c r="CE116" s="31">
        <f t="shared" ca="1" si="311"/>
        <v>0</v>
      </c>
      <c r="CF116" s="31">
        <f t="shared" ca="1" si="312"/>
        <v>0</v>
      </c>
      <c r="CG116" s="31">
        <f t="shared" ca="1" si="313"/>
        <v>0</v>
      </c>
      <c r="CH116" s="31">
        <f t="shared" ca="1" si="314"/>
        <v>0</v>
      </c>
      <c r="CI116" s="31">
        <f t="shared" ca="1" si="315"/>
        <v>0</v>
      </c>
      <c r="CJ116" s="31">
        <f t="shared" ca="1" si="316"/>
        <v>0</v>
      </c>
      <c r="CK116" s="32">
        <f t="shared" ca="1" si="318"/>
        <v>44986.5</v>
      </c>
      <c r="CL116" s="32">
        <f t="shared" ca="1" si="319"/>
        <v>30649.11</v>
      </c>
      <c r="CM116" s="32">
        <f t="shared" ca="1" si="320"/>
        <v>27211.41</v>
      </c>
      <c r="CN116" s="32">
        <f t="shared" ca="1" si="321"/>
        <v>23256.53</v>
      </c>
      <c r="CO116" s="32">
        <f t="shared" ca="1" si="322"/>
        <v>30270.71</v>
      </c>
      <c r="CP116" s="32">
        <f t="shared" ca="1" si="323"/>
        <v>36156.949999999997</v>
      </c>
      <c r="CQ116" s="32">
        <f t="shared" ca="1" si="324"/>
        <v>0</v>
      </c>
      <c r="CR116" s="32">
        <f t="shared" ca="1" si="325"/>
        <v>0</v>
      </c>
      <c r="CS116" s="32">
        <f t="shared" ca="1" si="326"/>
        <v>0</v>
      </c>
      <c r="CT116" s="32">
        <f t="shared" ca="1" si="327"/>
        <v>0</v>
      </c>
      <c r="CU116" s="32">
        <f t="shared" ca="1" si="328"/>
        <v>0</v>
      </c>
      <c r="CV116" s="32">
        <f t="shared" ca="1" si="329"/>
        <v>0</v>
      </c>
      <c r="CW116" s="31">
        <f t="shared" ref="CW116:CW143" ca="1" si="345">BY116+CK116-AO116-BA116</f>
        <v>178446.46000000008</v>
      </c>
      <c r="CX116" s="31">
        <f t="shared" ref="CX116:CX143" ca="1" si="346">BZ116+CL116-AP116-BB116</f>
        <v>121574.80000000005</v>
      </c>
      <c r="CY116" s="31">
        <f t="shared" ref="CY116:CY143" ca="1" si="347">CA116+CM116-AQ116-BC116</f>
        <v>107938.59999999998</v>
      </c>
      <c r="CZ116" s="31">
        <f t="shared" ref="CZ116:CZ143" ca="1" si="348">CB116+CN116-AR116-BD116</f>
        <v>97677.420000000027</v>
      </c>
      <c r="DA116" s="31">
        <f t="shared" ref="DA116:DA143" ca="1" si="349">CC116+CO116-AS116-BE116</f>
        <v>127136.98999999995</v>
      </c>
      <c r="DB116" s="31">
        <f t="shared" ref="DB116:DB143" ca="1" si="350">CD116+CP116-AT116-BF116</f>
        <v>151859.18999999994</v>
      </c>
      <c r="DC116" s="31">
        <f t="shared" ref="DC116:DC143" ca="1" si="351">CE116+CQ116-AU116-BG116</f>
        <v>0</v>
      </c>
      <c r="DD116" s="31">
        <f t="shared" ref="DD116:DD143" ca="1" si="352">CF116+CR116-AV116-BH116</f>
        <v>0</v>
      </c>
      <c r="DE116" s="31">
        <f t="shared" ref="DE116:DE143" ca="1" si="353">CG116+CS116-AW116-BI116</f>
        <v>0</v>
      </c>
      <c r="DF116" s="31">
        <f t="shared" ref="DF116:DF143" ca="1" si="354">CH116+CT116-AX116-BJ116</f>
        <v>0</v>
      </c>
      <c r="DG116" s="31">
        <f t="shared" ref="DG116:DG143" ca="1" si="355">CI116+CU116-AY116-BK116</f>
        <v>0</v>
      </c>
      <c r="DH116" s="31">
        <f t="shared" ref="DH116:DH143" ca="1" si="356">CJ116+CV116-AZ116-BL116</f>
        <v>0</v>
      </c>
      <c r="DI116" s="32">
        <f t="shared" ref="DI116:DI143" ca="1" si="357">ROUND(CW116*5%,2)</f>
        <v>8922.32</v>
      </c>
      <c r="DJ116" s="32">
        <f t="shared" ref="DJ116:DJ143" ca="1" si="358">ROUND(CX116*5%,2)</f>
        <v>6078.74</v>
      </c>
      <c r="DK116" s="32">
        <f t="shared" ref="DK116:DK143" ca="1" si="359">ROUND(CY116*5%,2)</f>
        <v>5396.93</v>
      </c>
      <c r="DL116" s="32">
        <f t="shared" ref="DL116:DL143" ca="1" si="360">ROUND(CZ116*5%,2)</f>
        <v>4883.87</v>
      </c>
      <c r="DM116" s="32">
        <f t="shared" ref="DM116:DM143" ca="1" si="361">ROUND(DA116*5%,2)</f>
        <v>6356.85</v>
      </c>
      <c r="DN116" s="32">
        <f t="shared" ref="DN116:DN143" ca="1" si="362">ROUND(DB116*5%,2)</f>
        <v>7592.96</v>
      </c>
      <c r="DO116" s="32">
        <f t="shared" ref="DO116:DO143" ca="1" si="363">ROUND(DC116*5%,2)</f>
        <v>0</v>
      </c>
      <c r="DP116" s="32">
        <f t="shared" ref="DP116:DP143" ca="1" si="364">ROUND(DD116*5%,2)</f>
        <v>0</v>
      </c>
      <c r="DQ116" s="32">
        <f t="shared" ref="DQ116:DQ143" ca="1" si="365">ROUND(DE116*5%,2)</f>
        <v>0</v>
      </c>
      <c r="DR116" s="32">
        <f t="shared" ref="DR116:DR143" ca="1" si="366">ROUND(DF116*5%,2)</f>
        <v>0</v>
      </c>
      <c r="DS116" s="32">
        <f t="shared" ref="DS116:DS143" ca="1" si="367">ROUND(DG116*5%,2)</f>
        <v>0</v>
      </c>
      <c r="DT116" s="32">
        <f t="shared" ref="DT116:DT143" ca="1" si="368">ROUND(DH116*5%,2)</f>
        <v>0</v>
      </c>
      <c r="DU116" s="31">
        <f t="shared" ref="DU116:DU143" ca="1" si="369">ROUND(CW116*DU$3,2)</f>
        <v>87156.47</v>
      </c>
      <c r="DV116" s="31">
        <f t="shared" ref="DV116:DV143" ca="1" si="370">ROUND(CX116*DV$3,2)</f>
        <v>58837.23</v>
      </c>
      <c r="DW116" s="31">
        <f t="shared" ref="DW116:DW143" ca="1" si="371">ROUND(CY116*DW$3,2)</f>
        <v>51803.16</v>
      </c>
      <c r="DX116" s="31">
        <f t="shared" ref="DX116:DX143" ca="1" si="372">ROUND(CZ116*DX$3,2)</f>
        <v>46422.22</v>
      </c>
      <c r="DY116" s="31">
        <f t="shared" ref="DY116:DY143" ca="1" si="373">ROUND(DA116*DY$3,2)</f>
        <v>59822.33</v>
      </c>
      <c r="DZ116" s="31">
        <f t="shared" ref="DZ116:DZ143" ca="1" si="374">ROUND(DB116*DZ$3,2)</f>
        <v>70681.119999999995</v>
      </c>
      <c r="EA116" s="31">
        <f t="shared" ref="EA116:EA143" ca="1" si="375">ROUND(DC116*EA$3,2)</f>
        <v>0</v>
      </c>
      <c r="EB116" s="31">
        <f t="shared" ref="EB116:EB143" ca="1" si="376">ROUND(DD116*EB$3,2)</f>
        <v>0</v>
      </c>
      <c r="EC116" s="31">
        <f t="shared" ref="EC116:EC143" ca="1" si="377">ROUND(DE116*EC$3,2)</f>
        <v>0</v>
      </c>
      <c r="ED116" s="31">
        <f t="shared" ref="ED116:ED143" ca="1" si="378">ROUND(DF116*ED$3,2)</f>
        <v>0</v>
      </c>
      <c r="EE116" s="31">
        <f t="shared" ref="EE116:EE143" ca="1" si="379">ROUND(DG116*EE$3,2)</f>
        <v>0</v>
      </c>
      <c r="EF116" s="31">
        <f t="shared" ref="EF116:EF143" ca="1" si="380">ROUND(DH116*EF$3,2)</f>
        <v>0</v>
      </c>
      <c r="EG116" s="32">
        <f t="shared" ref="EG116:EG143" ca="1" si="381">CW116+DI116+DU116</f>
        <v>274525.25000000012</v>
      </c>
      <c r="EH116" s="32">
        <f t="shared" ref="EH116:EH143" ca="1" si="382">CX116+DJ116+DV116</f>
        <v>186490.77000000005</v>
      </c>
      <c r="EI116" s="32">
        <f t="shared" ref="EI116:EI143" ca="1" si="383">CY116+DK116+DW116</f>
        <v>165138.68999999997</v>
      </c>
      <c r="EJ116" s="32">
        <f t="shared" ref="EJ116:EJ143" ca="1" si="384">CZ116+DL116+DX116</f>
        <v>148983.51</v>
      </c>
      <c r="EK116" s="32">
        <f t="shared" ref="EK116:EK143" ca="1" si="385">DA116+DM116+DY116</f>
        <v>193316.16999999993</v>
      </c>
      <c r="EL116" s="32">
        <f t="shared" ref="EL116:EL143" ca="1" si="386">DB116+DN116+DZ116</f>
        <v>230133.26999999993</v>
      </c>
      <c r="EM116" s="32">
        <f t="shared" ref="EM116:EM143" ca="1" si="387">DC116+DO116+EA116</f>
        <v>0</v>
      </c>
      <c r="EN116" s="32">
        <f t="shared" ref="EN116:EN143" ca="1" si="388">DD116+DP116+EB116</f>
        <v>0</v>
      </c>
      <c r="EO116" s="32">
        <f t="shared" ref="EO116:EO143" ca="1" si="389">DE116+DQ116+EC116</f>
        <v>0</v>
      </c>
      <c r="EP116" s="32">
        <f t="shared" ref="EP116:EP143" ca="1" si="390">DF116+DR116+ED116</f>
        <v>0</v>
      </c>
      <c r="EQ116" s="32">
        <f t="shared" ref="EQ116:EQ143" ca="1" si="391">DG116+DS116+EE116</f>
        <v>0</v>
      </c>
      <c r="ER116" s="32">
        <f t="shared" ref="ER116:ER143" ca="1" si="392">DH116+DT116+EF116</f>
        <v>0</v>
      </c>
    </row>
    <row r="117" spans="1:148">
      <c r="A117" t="s">
        <v>441</v>
      </c>
      <c r="B117" s="1" t="s">
        <v>23</v>
      </c>
      <c r="C117" t="str">
        <f t="shared" ca="1" si="330"/>
        <v>SD3</v>
      </c>
      <c r="D117" t="str">
        <f t="shared" ca="1" si="331"/>
        <v>Sundance #3</v>
      </c>
      <c r="E117" s="51">
        <v>250534.76199999999</v>
      </c>
      <c r="F117" s="51">
        <v>221692.2917</v>
      </c>
      <c r="G117" s="51">
        <v>247263.35490000001</v>
      </c>
      <c r="H117" s="51">
        <v>220235.2806</v>
      </c>
      <c r="I117" s="51">
        <v>238741.53460000001</v>
      </c>
      <c r="J117" s="51">
        <v>210401.31359999999</v>
      </c>
      <c r="K117" s="51">
        <v>242462.79130000001</v>
      </c>
      <c r="L117" s="51">
        <v>178230.95850000001</v>
      </c>
      <c r="M117" s="51">
        <v>0</v>
      </c>
      <c r="N117" s="51">
        <v>61654.974600000001</v>
      </c>
      <c r="O117" s="51">
        <v>236494.97839999999</v>
      </c>
      <c r="P117" s="51">
        <v>228196.99979999999</v>
      </c>
      <c r="Q117" s="32">
        <v>18414873.010000002</v>
      </c>
      <c r="R117" s="32">
        <v>12306853.77</v>
      </c>
      <c r="S117" s="32">
        <v>11034835.109999999</v>
      </c>
      <c r="T117" s="32">
        <v>8350244.2400000002</v>
      </c>
      <c r="U117" s="32">
        <v>13899473.210000001</v>
      </c>
      <c r="V117" s="32">
        <v>12699017.890000001</v>
      </c>
      <c r="W117" s="32">
        <v>31638126.440000001</v>
      </c>
      <c r="X117" s="32">
        <v>11159363.52</v>
      </c>
      <c r="Y117" s="32">
        <v>0</v>
      </c>
      <c r="Z117" s="32">
        <v>5991852.6200000001</v>
      </c>
      <c r="AA117" s="32">
        <v>25376651.809999999</v>
      </c>
      <c r="AB117" s="32">
        <v>15163599.130000001</v>
      </c>
      <c r="AC117" s="2">
        <v>6.66</v>
      </c>
      <c r="AD117" s="2">
        <v>6.66</v>
      </c>
      <c r="AE117" s="2">
        <v>6.66</v>
      </c>
      <c r="AF117" s="2">
        <v>6.66</v>
      </c>
      <c r="AG117" s="2">
        <v>6.66</v>
      </c>
      <c r="AH117" s="2">
        <v>6.66</v>
      </c>
      <c r="AI117" s="2">
        <v>6.66</v>
      </c>
      <c r="AJ117" s="2">
        <v>6.66</v>
      </c>
      <c r="AK117" s="2">
        <v>6.66</v>
      </c>
      <c r="AL117" s="2">
        <v>6.66</v>
      </c>
      <c r="AM117" s="2">
        <v>6.66</v>
      </c>
      <c r="AN117" s="2">
        <v>6.66</v>
      </c>
      <c r="AO117" s="33">
        <v>1226430.54</v>
      </c>
      <c r="AP117" s="33">
        <v>819636.46</v>
      </c>
      <c r="AQ117" s="33">
        <v>734920.02</v>
      </c>
      <c r="AR117" s="33">
        <v>556126.27</v>
      </c>
      <c r="AS117" s="33">
        <v>925704.92</v>
      </c>
      <c r="AT117" s="33">
        <v>845754.59</v>
      </c>
      <c r="AU117" s="33">
        <v>2107099.2200000002</v>
      </c>
      <c r="AV117" s="33">
        <v>743213.61</v>
      </c>
      <c r="AW117" s="33">
        <v>0</v>
      </c>
      <c r="AX117" s="33">
        <v>399057.38</v>
      </c>
      <c r="AY117" s="33">
        <v>1690085.01</v>
      </c>
      <c r="AZ117" s="33">
        <v>1009895.7</v>
      </c>
      <c r="BA117" s="31">
        <f t="shared" si="332"/>
        <v>0</v>
      </c>
      <c r="BB117" s="31">
        <f t="shared" si="333"/>
        <v>0</v>
      </c>
      <c r="BC117" s="31">
        <f t="shared" si="334"/>
        <v>0</v>
      </c>
      <c r="BD117" s="31">
        <f t="shared" si="335"/>
        <v>-5845.17</v>
      </c>
      <c r="BE117" s="31">
        <f t="shared" si="336"/>
        <v>-9729.6299999999992</v>
      </c>
      <c r="BF117" s="31">
        <f t="shared" si="337"/>
        <v>-8889.31</v>
      </c>
      <c r="BG117" s="31">
        <f t="shared" si="338"/>
        <v>-246777.39</v>
      </c>
      <c r="BH117" s="31">
        <f t="shared" si="339"/>
        <v>-87043.04</v>
      </c>
      <c r="BI117" s="31">
        <f t="shared" si="340"/>
        <v>0</v>
      </c>
      <c r="BJ117" s="31">
        <f t="shared" si="341"/>
        <v>-37149.49</v>
      </c>
      <c r="BK117" s="31">
        <f t="shared" si="342"/>
        <v>-157335.24</v>
      </c>
      <c r="BL117" s="31">
        <f t="shared" si="343"/>
        <v>-94014.31</v>
      </c>
      <c r="BM117" s="6">
        <f t="shared" ca="1" si="344"/>
        <v>7.7700000000000005E-2</v>
      </c>
      <c r="BN117" s="6">
        <f t="shared" ca="1" si="344"/>
        <v>7.7700000000000005E-2</v>
      </c>
      <c r="BO117" s="6">
        <f t="shared" ca="1" si="344"/>
        <v>7.7700000000000005E-2</v>
      </c>
      <c r="BP117" s="6">
        <f t="shared" ca="1" si="344"/>
        <v>7.7700000000000005E-2</v>
      </c>
      <c r="BQ117" s="6">
        <f t="shared" ca="1" si="344"/>
        <v>7.7700000000000005E-2</v>
      </c>
      <c r="BR117" s="6">
        <f t="shared" ca="1" si="344"/>
        <v>7.7700000000000005E-2</v>
      </c>
      <c r="BS117" s="6">
        <f t="shared" ca="1" si="344"/>
        <v>7.7700000000000005E-2</v>
      </c>
      <c r="BT117" s="6">
        <f t="shared" ca="1" si="344"/>
        <v>7.7700000000000005E-2</v>
      </c>
      <c r="BU117" s="6">
        <f t="shared" ca="1" si="344"/>
        <v>7.7700000000000005E-2</v>
      </c>
      <c r="BV117" s="6">
        <f t="shared" ca="1" si="344"/>
        <v>7.7700000000000005E-2</v>
      </c>
      <c r="BW117" s="6">
        <f t="shared" ca="1" si="344"/>
        <v>7.7700000000000005E-2</v>
      </c>
      <c r="BX117" s="6">
        <f t="shared" ca="1" si="344"/>
        <v>7.7700000000000005E-2</v>
      </c>
      <c r="BY117" s="31">
        <f t="shared" ca="1" si="305"/>
        <v>1430835.63</v>
      </c>
      <c r="BZ117" s="31">
        <f t="shared" ca="1" si="306"/>
        <v>956242.54</v>
      </c>
      <c r="CA117" s="31">
        <f t="shared" ca="1" si="307"/>
        <v>857406.69</v>
      </c>
      <c r="CB117" s="31">
        <f t="shared" ca="1" si="308"/>
        <v>648813.98</v>
      </c>
      <c r="CC117" s="31">
        <f t="shared" ca="1" si="309"/>
        <v>1079989.07</v>
      </c>
      <c r="CD117" s="31">
        <f t="shared" ca="1" si="310"/>
        <v>986713.69</v>
      </c>
      <c r="CE117" s="31">
        <f t="shared" ca="1" si="311"/>
        <v>2458282.42</v>
      </c>
      <c r="CF117" s="31">
        <f t="shared" ca="1" si="312"/>
        <v>867082.55</v>
      </c>
      <c r="CG117" s="31">
        <f t="shared" ca="1" si="313"/>
        <v>0</v>
      </c>
      <c r="CH117" s="31">
        <f t="shared" ca="1" si="314"/>
        <v>465566.95</v>
      </c>
      <c r="CI117" s="31">
        <f t="shared" ca="1" si="315"/>
        <v>1971765.85</v>
      </c>
      <c r="CJ117" s="31">
        <f t="shared" ca="1" si="316"/>
        <v>1178211.6499999999</v>
      </c>
      <c r="CK117" s="32">
        <f t="shared" ca="1" si="318"/>
        <v>55244.62</v>
      </c>
      <c r="CL117" s="32">
        <f t="shared" ca="1" si="319"/>
        <v>36920.559999999998</v>
      </c>
      <c r="CM117" s="32">
        <f t="shared" ca="1" si="320"/>
        <v>33104.51</v>
      </c>
      <c r="CN117" s="32">
        <f t="shared" ca="1" si="321"/>
        <v>25050.73</v>
      </c>
      <c r="CO117" s="32">
        <f t="shared" ca="1" si="322"/>
        <v>41698.42</v>
      </c>
      <c r="CP117" s="32">
        <f t="shared" ca="1" si="323"/>
        <v>38097.050000000003</v>
      </c>
      <c r="CQ117" s="32">
        <f t="shared" ca="1" si="324"/>
        <v>94914.38</v>
      </c>
      <c r="CR117" s="32">
        <f t="shared" ca="1" si="325"/>
        <v>33478.089999999997</v>
      </c>
      <c r="CS117" s="32">
        <f t="shared" ca="1" si="326"/>
        <v>0</v>
      </c>
      <c r="CT117" s="32">
        <f t="shared" ca="1" si="327"/>
        <v>17975.560000000001</v>
      </c>
      <c r="CU117" s="32">
        <f t="shared" ca="1" si="328"/>
        <v>76129.960000000006</v>
      </c>
      <c r="CV117" s="32">
        <f t="shared" ca="1" si="329"/>
        <v>45490.8</v>
      </c>
      <c r="CW117" s="31">
        <f t="shared" ca="1" si="345"/>
        <v>259649.70999999996</v>
      </c>
      <c r="CX117" s="31">
        <f t="shared" ca="1" si="346"/>
        <v>173526.64000000013</v>
      </c>
      <c r="CY117" s="31">
        <f t="shared" ca="1" si="347"/>
        <v>155591.17999999993</v>
      </c>
      <c r="CZ117" s="31">
        <f t="shared" ca="1" si="348"/>
        <v>123583.60999999994</v>
      </c>
      <c r="DA117" s="31">
        <f t="shared" ca="1" si="349"/>
        <v>205712.19999999995</v>
      </c>
      <c r="DB117" s="31">
        <f t="shared" ca="1" si="350"/>
        <v>187945.46000000002</v>
      </c>
      <c r="DC117" s="31">
        <f t="shared" ca="1" si="351"/>
        <v>692874.96999999962</v>
      </c>
      <c r="DD117" s="31">
        <f t="shared" ca="1" si="352"/>
        <v>244390.07</v>
      </c>
      <c r="DE117" s="31">
        <f t="shared" ca="1" si="353"/>
        <v>0</v>
      </c>
      <c r="DF117" s="31">
        <f t="shared" ca="1" si="354"/>
        <v>121634.62</v>
      </c>
      <c r="DG117" s="31">
        <f t="shared" ca="1" si="355"/>
        <v>515146.04000000004</v>
      </c>
      <c r="DH117" s="31">
        <f t="shared" ca="1" si="356"/>
        <v>307821.06</v>
      </c>
      <c r="DI117" s="32">
        <f t="shared" ca="1" si="357"/>
        <v>12982.49</v>
      </c>
      <c r="DJ117" s="32">
        <f t="shared" ca="1" si="358"/>
        <v>8676.33</v>
      </c>
      <c r="DK117" s="32">
        <f t="shared" ca="1" si="359"/>
        <v>7779.56</v>
      </c>
      <c r="DL117" s="32">
        <f t="shared" ca="1" si="360"/>
        <v>6179.18</v>
      </c>
      <c r="DM117" s="32">
        <f t="shared" ca="1" si="361"/>
        <v>10285.61</v>
      </c>
      <c r="DN117" s="32">
        <f t="shared" ca="1" si="362"/>
        <v>9397.27</v>
      </c>
      <c r="DO117" s="32">
        <f t="shared" ca="1" si="363"/>
        <v>34643.75</v>
      </c>
      <c r="DP117" s="32">
        <f t="shared" ca="1" si="364"/>
        <v>12219.5</v>
      </c>
      <c r="DQ117" s="32">
        <f t="shared" ca="1" si="365"/>
        <v>0</v>
      </c>
      <c r="DR117" s="32">
        <f t="shared" ca="1" si="366"/>
        <v>6081.73</v>
      </c>
      <c r="DS117" s="32">
        <f t="shared" ca="1" si="367"/>
        <v>25757.3</v>
      </c>
      <c r="DT117" s="32">
        <f t="shared" ca="1" si="368"/>
        <v>15391.05</v>
      </c>
      <c r="DU117" s="31">
        <f t="shared" ca="1" si="369"/>
        <v>126817.60000000001</v>
      </c>
      <c r="DV117" s="31">
        <f t="shared" ca="1" si="370"/>
        <v>83979.8</v>
      </c>
      <c r="DW117" s="31">
        <f t="shared" ca="1" si="371"/>
        <v>74673.14</v>
      </c>
      <c r="DX117" s="31">
        <f t="shared" ca="1" si="372"/>
        <v>58734.41</v>
      </c>
      <c r="DY117" s="31">
        <f t="shared" ca="1" si="373"/>
        <v>96794.68</v>
      </c>
      <c r="DZ117" s="31">
        <f t="shared" ca="1" si="374"/>
        <v>87477.06</v>
      </c>
      <c r="EA117" s="31">
        <f t="shared" ca="1" si="375"/>
        <v>319073.81</v>
      </c>
      <c r="EB117" s="31">
        <f t="shared" ca="1" si="376"/>
        <v>111297.97</v>
      </c>
      <c r="EC117" s="31">
        <f t="shared" ca="1" si="377"/>
        <v>0</v>
      </c>
      <c r="ED117" s="31">
        <f t="shared" ca="1" si="378"/>
        <v>54174.09</v>
      </c>
      <c r="EE117" s="31">
        <f t="shared" ca="1" si="379"/>
        <v>226812.56</v>
      </c>
      <c r="EF117" s="31">
        <f t="shared" ca="1" si="380"/>
        <v>134011.85999999999</v>
      </c>
      <c r="EG117" s="32">
        <f t="shared" ca="1" si="381"/>
        <v>399449.79999999993</v>
      </c>
      <c r="EH117" s="32">
        <f t="shared" ca="1" si="382"/>
        <v>266182.77000000014</v>
      </c>
      <c r="EI117" s="32">
        <f t="shared" ca="1" si="383"/>
        <v>238043.87999999995</v>
      </c>
      <c r="EJ117" s="32">
        <f t="shared" ca="1" si="384"/>
        <v>188497.19999999995</v>
      </c>
      <c r="EK117" s="32">
        <f t="shared" ca="1" si="385"/>
        <v>312792.48999999993</v>
      </c>
      <c r="EL117" s="32">
        <f t="shared" ca="1" si="386"/>
        <v>284819.79000000004</v>
      </c>
      <c r="EM117" s="32">
        <f t="shared" ca="1" si="387"/>
        <v>1046592.5299999996</v>
      </c>
      <c r="EN117" s="32">
        <f t="shared" ca="1" si="388"/>
        <v>367907.54000000004</v>
      </c>
      <c r="EO117" s="32">
        <f t="shared" ca="1" si="389"/>
        <v>0</v>
      </c>
      <c r="EP117" s="32">
        <f t="shared" ca="1" si="390"/>
        <v>181890.44</v>
      </c>
      <c r="EQ117" s="32">
        <f t="shared" ca="1" si="391"/>
        <v>767715.90000000014</v>
      </c>
      <c r="ER117" s="32">
        <f t="shared" ca="1" si="392"/>
        <v>457223.97</v>
      </c>
    </row>
    <row r="118" spans="1:148">
      <c r="A118" t="s">
        <v>441</v>
      </c>
      <c r="B118" s="1" t="s">
        <v>24</v>
      </c>
      <c r="C118" t="str">
        <f t="shared" ca="1" si="330"/>
        <v>SD4</v>
      </c>
      <c r="D118" t="str">
        <f t="shared" ca="1" si="331"/>
        <v>Sundance #4</v>
      </c>
      <c r="E118" s="51">
        <v>251909.0098</v>
      </c>
      <c r="F118" s="51">
        <v>221914.6018</v>
      </c>
      <c r="G118" s="51">
        <v>248333.7004</v>
      </c>
      <c r="H118" s="51">
        <v>236294.20480000001</v>
      </c>
      <c r="I118" s="51">
        <v>230959.27859999999</v>
      </c>
      <c r="J118" s="51">
        <v>231086.5484</v>
      </c>
      <c r="K118" s="51">
        <v>238133.1992</v>
      </c>
      <c r="L118" s="51">
        <v>225588.78529999999</v>
      </c>
      <c r="M118" s="51">
        <v>211980.89129999999</v>
      </c>
      <c r="N118" s="51">
        <v>227029.1574</v>
      </c>
      <c r="O118" s="51">
        <v>245441.98680000001</v>
      </c>
      <c r="P118" s="51">
        <v>198946.2334</v>
      </c>
      <c r="Q118" s="32">
        <v>18475417.440000001</v>
      </c>
      <c r="R118" s="32">
        <v>12261537.68</v>
      </c>
      <c r="S118" s="32">
        <v>11159785.449999999</v>
      </c>
      <c r="T118" s="32">
        <v>10349889.810000001</v>
      </c>
      <c r="U118" s="32">
        <v>13692884.66</v>
      </c>
      <c r="V118" s="32">
        <v>14847144.33</v>
      </c>
      <c r="W118" s="32">
        <v>31798445.02</v>
      </c>
      <c r="X118" s="32">
        <v>17432082.390000001</v>
      </c>
      <c r="Y118" s="32">
        <v>16487769.92</v>
      </c>
      <c r="Z118" s="32">
        <v>39289660.969999999</v>
      </c>
      <c r="AA118" s="32">
        <v>26005189.710000001</v>
      </c>
      <c r="AB118" s="32">
        <v>14522302.74</v>
      </c>
      <c r="AC118" s="2">
        <v>6.66</v>
      </c>
      <c r="AD118" s="2">
        <v>6.66</v>
      </c>
      <c r="AE118" s="2">
        <v>6.66</v>
      </c>
      <c r="AF118" s="2">
        <v>6.66</v>
      </c>
      <c r="AG118" s="2">
        <v>6.66</v>
      </c>
      <c r="AH118" s="2">
        <v>6.66</v>
      </c>
      <c r="AI118" s="2">
        <v>6.66</v>
      </c>
      <c r="AJ118" s="2">
        <v>6.66</v>
      </c>
      <c r="AK118" s="2">
        <v>6.66</v>
      </c>
      <c r="AL118" s="2">
        <v>6.66</v>
      </c>
      <c r="AM118" s="2">
        <v>6.66</v>
      </c>
      <c r="AN118" s="2">
        <v>6.66</v>
      </c>
      <c r="AO118" s="33">
        <v>1230462.8</v>
      </c>
      <c r="AP118" s="33">
        <v>816618.41</v>
      </c>
      <c r="AQ118" s="33">
        <v>743241.71</v>
      </c>
      <c r="AR118" s="33">
        <v>689302.66</v>
      </c>
      <c r="AS118" s="33">
        <v>911946.12</v>
      </c>
      <c r="AT118" s="33">
        <v>988819.81</v>
      </c>
      <c r="AU118" s="33">
        <v>2117776.44</v>
      </c>
      <c r="AV118" s="33">
        <v>1160976.69</v>
      </c>
      <c r="AW118" s="33">
        <v>1098085.48</v>
      </c>
      <c r="AX118" s="33">
        <v>2616691.42</v>
      </c>
      <c r="AY118" s="33">
        <v>1731945.63</v>
      </c>
      <c r="AZ118" s="33">
        <v>967185.36</v>
      </c>
      <c r="BA118" s="31">
        <f t="shared" si="332"/>
        <v>0</v>
      </c>
      <c r="BB118" s="31">
        <f t="shared" si="333"/>
        <v>0</v>
      </c>
      <c r="BC118" s="31">
        <f t="shared" si="334"/>
        <v>0</v>
      </c>
      <c r="BD118" s="31">
        <f t="shared" si="335"/>
        <v>-7244.92</v>
      </c>
      <c r="BE118" s="31">
        <f t="shared" si="336"/>
        <v>-9585.02</v>
      </c>
      <c r="BF118" s="31">
        <f t="shared" si="337"/>
        <v>-10393</v>
      </c>
      <c r="BG118" s="31">
        <f t="shared" si="338"/>
        <v>-248027.87</v>
      </c>
      <c r="BH118" s="31">
        <f t="shared" si="339"/>
        <v>-135970.23999999999</v>
      </c>
      <c r="BI118" s="31">
        <f t="shared" si="340"/>
        <v>-128604.61</v>
      </c>
      <c r="BJ118" s="31">
        <f t="shared" si="341"/>
        <v>-243595.9</v>
      </c>
      <c r="BK118" s="31">
        <f t="shared" si="342"/>
        <v>-161232.18</v>
      </c>
      <c r="BL118" s="31">
        <f t="shared" si="343"/>
        <v>-90038.28</v>
      </c>
      <c r="BM118" s="6">
        <f t="shared" ca="1" si="344"/>
        <v>7.6600000000000001E-2</v>
      </c>
      <c r="BN118" s="6">
        <f t="shared" ca="1" si="344"/>
        <v>7.6600000000000001E-2</v>
      </c>
      <c r="BO118" s="6">
        <f t="shared" ca="1" si="344"/>
        <v>7.6600000000000001E-2</v>
      </c>
      <c r="BP118" s="6">
        <f t="shared" ca="1" si="344"/>
        <v>7.6600000000000001E-2</v>
      </c>
      <c r="BQ118" s="6">
        <f t="shared" ca="1" si="344"/>
        <v>7.6600000000000001E-2</v>
      </c>
      <c r="BR118" s="6">
        <f t="shared" ca="1" si="344"/>
        <v>7.6600000000000001E-2</v>
      </c>
      <c r="BS118" s="6">
        <f t="shared" ca="1" si="344"/>
        <v>7.6600000000000001E-2</v>
      </c>
      <c r="BT118" s="6">
        <f t="shared" ca="1" si="344"/>
        <v>7.6600000000000001E-2</v>
      </c>
      <c r="BU118" s="6">
        <f t="shared" ca="1" si="344"/>
        <v>7.6600000000000001E-2</v>
      </c>
      <c r="BV118" s="6">
        <f t="shared" ca="1" si="344"/>
        <v>7.6600000000000001E-2</v>
      </c>
      <c r="BW118" s="6">
        <f t="shared" ca="1" si="344"/>
        <v>7.6600000000000001E-2</v>
      </c>
      <c r="BX118" s="6">
        <f t="shared" ca="1" si="344"/>
        <v>7.6600000000000001E-2</v>
      </c>
      <c r="BY118" s="31">
        <f t="shared" ca="1" si="305"/>
        <v>1415216.98</v>
      </c>
      <c r="BZ118" s="31">
        <f t="shared" ca="1" si="306"/>
        <v>939233.79</v>
      </c>
      <c r="CA118" s="31">
        <f t="shared" ca="1" si="307"/>
        <v>854839.57</v>
      </c>
      <c r="CB118" s="31">
        <f t="shared" ca="1" si="308"/>
        <v>792801.56</v>
      </c>
      <c r="CC118" s="31">
        <f t="shared" ca="1" si="309"/>
        <v>1048874.96</v>
      </c>
      <c r="CD118" s="31">
        <f t="shared" ca="1" si="310"/>
        <v>1137291.26</v>
      </c>
      <c r="CE118" s="31">
        <f t="shared" ca="1" si="311"/>
        <v>2435760.89</v>
      </c>
      <c r="CF118" s="31">
        <f t="shared" ca="1" si="312"/>
        <v>1335297.51</v>
      </c>
      <c r="CG118" s="31">
        <f t="shared" ca="1" si="313"/>
        <v>1262963.18</v>
      </c>
      <c r="CH118" s="31">
        <f t="shared" ca="1" si="314"/>
        <v>3009588.03</v>
      </c>
      <c r="CI118" s="31">
        <f t="shared" ca="1" si="315"/>
        <v>1991997.53</v>
      </c>
      <c r="CJ118" s="31">
        <f t="shared" ca="1" si="316"/>
        <v>1112408.3899999999</v>
      </c>
      <c r="CK118" s="32">
        <f t="shared" ca="1" si="318"/>
        <v>55426.25</v>
      </c>
      <c r="CL118" s="32">
        <f t="shared" ca="1" si="319"/>
        <v>36784.61</v>
      </c>
      <c r="CM118" s="32">
        <f t="shared" ca="1" si="320"/>
        <v>33479.360000000001</v>
      </c>
      <c r="CN118" s="32">
        <f t="shared" ca="1" si="321"/>
        <v>31049.67</v>
      </c>
      <c r="CO118" s="32">
        <f t="shared" ca="1" si="322"/>
        <v>41078.65</v>
      </c>
      <c r="CP118" s="32">
        <f t="shared" ca="1" si="323"/>
        <v>44541.43</v>
      </c>
      <c r="CQ118" s="32">
        <f t="shared" ca="1" si="324"/>
        <v>95395.34</v>
      </c>
      <c r="CR118" s="32">
        <f t="shared" ca="1" si="325"/>
        <v>52296.25</v>
      </c>
      <c r="CS118" s="32">
        <f t="shared" ca="1" si="326"/>
        <v>49463.31</v>
      </c>
      <c r="CT118" s="32">
        <f t="shared" ca="1" si="327"/>
        <v>117868.98</v>
      </c>
      <c r="CU118" s="32">
        <f t="shared" ca="1" si="328"/>
        <v>78015.570000000007</v>
      </c>
      <c r="CV118" s="32">
        <f t="shared" ca="1" si="329"/>
        <v>43566.91</v>
      </c>
      <c r="CW118" s="31">
        <f t="shared" ca="1" si="345"/>
        <v>240180.42999999993</v>
      </c>
      <c r="CX118" s="31">
        <f t="shared" ca="1" si="346"/>
        <v>159399.99</v>
      </c>
      <c r="CY118" s="31">
        <f t="shared" ca="1" si="347"/>
        <v>145077.21999999997</v>
      </c>
      <c r="CZ118" s="31">
        <f t="shared" ca="1" si="348"/>
        <v>141793.49000000008</v>
      </c>
      <c r="DA118" s="31">
        <f t="shared" ca="1" si="349"/>
        <v>187592.50999999986</v>
      </c>
      <c r="DB118" s="31">
        <f t="shared" ca="1" si="350"/>
        <v>203405.87999999989</v>
      </c>
      <c r="DC118" s="31">
        <f t="shared" ca="1" si="351"/>
        <v>661407.66</v>
      </c>
      <c r="DD118" s="31">
        <f t="shared" ca="1" si="352"/>
        <v>362587.31000000006</v>
      </c>
      <c r="DE118" s="31">
        <f t="shared" ca="1" si="353"/>
        <v>342945.62</v>
      </c>
      <c r="DF118" s="31">
        <f t="shared" ca="1" si="354"/>
        <v>754361.48999999987</v>
      </c>
      <c r="DG118" s="31">
        <f t="shared" ca="1" si="355"/>
        <v>499299.6500000002</v>
      </c>
      <c r="DH118" s="31">
        <f t="shared" ca="1" si="356"/>
        <v>278828.21999999986</v>
      </c>
      <c r="DI118" s="32">
        <f t="shared" ca="1" si="357"/>
        <v>12009.02</v>
      </c>
      <c r="DJ118" s="32">
        <f t="shared" ca="1" si="358"/>
        <v>7970</v>
      </c>
      <c r="DK118" s="32">
        <f t="shared" ca="1" si="359"/>
        <v>7253.86</v>
      </c>
      <c r="DL118" s="32">
        <f t="shared" ca="1" si="360"/>
        <v>7089.67</v>
      </c>
      <c r="DM118" s="32">
        <f t="shared" ca="1" si="361"/>
        <v>9379.6299999999992</v>
      </c>
      <c r="DN118" s="32">
        <f t="shared" ca="1" si="362"/>
        <v>10170.290000000001</v>
      </c>
      <c r="DO118" s="32">
        <f t="shared" ca="1" si="363"/>
        <v>33070.379999999997</v>
      </c>
      <c r="DP118" s="32">
        <f t="shared" ca="1" si="364"/>
        <v>18129.37</v>
      </c>
      <c r="DQ118" s="32">
        <f t="shared" ca="1" si="365"/>
        <v>17147.28</v>
      </c>
      <c r="DR118" s="32">
        <f t="shared" ca="1" si="366"/>
        <v>37718.07</v>
      </c>
      <c r="DS118" s="32">
        <f t="shared" ca="1" si="367"/>
        <v>24964.98</v>
      </c>
      <c r="DT118" s="32">
        <f t="shared" ca="1" si="368"/>
        <v>13941.41</v>
      </c>
      <c r="DU118" s="31">
        <f t="shared" ca="1" si="369"/>
        <v>117308.45</v>
      </c>
      <c r="DV118" s="31">
        <f t="shared" ca="1" si="370"/>
        <v>77143.08</v>
      </c>
      <c r="DW118" s="31">
        <f t="shared" ca="1" si="371"/>
        <v>69627.16</v>
      </c>
      <c r="DX118" s="31">
        <f t="shared" ca="1" si="372"/>
        <v>67388.84</v>
      </c>
      <c r="DY118" s="31">
        <f t="shared" ca="1" si="373"/>
        <v>88268.74</v>
      </c>
      <c r="DZ118" s="31">
        <f t="shared" ca="1" si="374"/>
        <v>94672.94</v>
      </c>
      <c r="EA118" s="31">
        <f t="shared" ca="1" si="375"/>
        <v>304582.89</v>
      </c>
      <c r="EB118" s="31">
        <f t="shared" ca="1" si="376"/>
        <v>165126.31</v>
      </c>
      <c r="EC118" s="31">
        <f t="shared" ca="1" si="377"/>
        <v>154433.65</v>
      </c>
      <c r="ED118" s="31">
        <f t="shared" ca="1" si="378"/>
        <v>335980.36</v>
      </c>
      <c r="EE118" s="31">
        <f t="shared" ca="1" si="379"/>
        <v>219835.58</v>
      </c>
      <c r="EF118" s="31">
        <f t="shared" ca="1" si="380"/>
        <v>121389.64</v>
      </c>
      <c r="EG118" s="32">
        <f t="shared" ca="1" si="381"/>
        <v>369497.89999999991</v>
      </c>
      <c r="EH118" s="32">
        <f t="shared" ca="1" si="382"/>
        <v>244513.07</v>
      </c>
      <c r="EI118" s="32">
        <f t="shared" ca="1" si="383"/>
        <v>221958.23999999996</v>
      </c>
      <c r="EJ118" s="32">
        <f t="shared" ca="1" si="384"/>
        <v>216272.00000000009</v>
      </c>
      <c r="EK118" s="32">
        <f t="shared" ca="1" si="385"/>
        <v>285240.87999999989</v>
      </c>
      <c r="EL118" s="32">
        <f t="shared" ca="1" si="386"/>
        <v>308249.10999999987</v>
      </c>
      <c r="EM118" s="32">
        <f t="shared" ca="1" si="387"/>
        <v>999060.93</v>
      </c>
      <c r="EN118" s="32">
        <f t="shared" ca="1" si="388"/>
        <v>545842.99</v>
      </c>
      <c r="EO118" s="32">
        <f t="shared" ca="1" si="389"/>
        <v>514526.55000000005</v>
      </c>
      <c r="EP118" s="32">
        <f t="shared" ca="1" si="390"/>
        <v>1128059.92</v>
      </c>
      <c r="EQ118" s="32">
        <f t="shared" ca="1" si="391"/>
        <v>744100.2100000002</v>
      </c>
      <c r="ER118" s="32">
        <f t="shared" ca="1" si="392"/>
        <v>414159.26999999984</v>
      </c>
    </row>
    <row r="119" spans="1:148">
      <c r="A119" t="s">
        <v>442</v>
      </c>
      <c r="B119" s="1" t="s">
        <v>28</v>
      </c>
      <c r="C119" t="str">
        <f t="shared" ca="1" si="330"/>
        <v>SD5</v>
      </c>
      <c r="D119" t="str">
        <f t="shared" ca="1" si="331"/>
        <v>Sundance #5</v>
      </c>
      <c r="E119" s="51">
        <v>223548.75039999999</v>
      </c>
      <c r="F119" s="51">
        <v>231142.35269999999</v>
      </c>
      <c r="G119" s="51">
        <v>256310.8444</v>
      </c>
      <c r="H119" s="51">
        <v>245764.967</v>
      </c>
      <c r="I119" s="51">
        <v>257144.9002</v>
      </c>
      <c r="J119" s="51">
        <v>107627.0757</v>
      </c>
      <c r="K119" s="51">
        <v>52898.660499999998</v>
      </c>
      <c r="L119" s="51">
        <v>213068.85769999999</v>
      </c>
      <c r="M119" s="51">
        <v>247322.611</v>
      </c>
      <c r="N119" s="51">
        <v>263921.75599999999</v>
      </c>
      <c r="O119" s="51">
        <v>250935.7132</v>
      </c>
      <c r="P119" s="51">
        <v>244438.60339999999</v>
      </c>
      <c r="Q119" s="32">
        <v>15639613.460000001</v>
      </c>
      <c r="R119" s="32">
        <v>12482708.93</v>
      </c>
      <c r="S119" s="32">
        <v>11349056.699999999</v>
      </c>
      <c r="T119" s="32">
        <v>10554990.48</v>
      </c>
      <c r="U119" s="32">
        <v>14437822.380000001</v>
      </c>
      <c r="V119" s="32">
        <v>5021399.17</v>
      </c>
      <c r="W119" s="32">
        <v>8779458.6600000001</v>
      </c>
      <c r="X119" s="32">
        <v>16480530.33</v>
      </c>
      <c r="Y119" s="32">
        <v>20276981.18</v>
      </c>
      <c r="Z119" s="32">
        <v>45901601.399999999</v>
      </c>
      <c r="AA119" s="32">
        <v>26538907.75</v>
      </c>
      <c r="AB119" s="32">
        <v>17543100.359999999</v>
      </c>
      <c r="AC119" s="2">
        <v>6.66</v>
      </c>
      <c r="AD119" s="2">
        <v>6.66</v>
      </c>
      <c r="AE119" s="2">
        <v>6.66</v>
      </c>
      <c r="AF119" s="2">
        <v>6.66</v>
      </c>
      <c r="AG119" s="2">
        <v>6.66</v>
      </c>
      <c r="AH119" s="2">
        <v>6.66</v>
      </c>
      <c r="AI119" s="2">
        <v>6.66</v>
      </c>
      <c r="AJ119" s="2">
        <v>6.66</v>
      </c>
      <c r="AK119" s="2">
        <v>6.66</v>
      </c>
      <c r="AL119" s="2">
        <v>6.66</v>
      </c>
      <c r="AM119" s="2">
        <v>6.66</v>
      </c>
      <c r="AN119" s="2">
        <v>6.66</v>
      </c>
      <c r="AO119" s="33">
        <v>1041598.26</v>
      </c>
      <c r="AP119" s="33">
        <v>831348.41</v>
      </c>
      <c r="AQ119" s="33">
        <v>755847.18</v>
      </c>
      <c r="AR119" s="33">
        <v>702962.37</v>
      </c>
      <c r="AS119" s="33">
        <v>961558.97</v>
      </c>
      <c r="AT119" s="33">
        <v>334425.18</v>
      </c>
      <c r="AU119" s="33">
        <v>584711.94999999995</v>
      </c>
      <c r="AV119" s="33">
        <v>1097603.32</v>
      </c>
      <c r="AW119" s="33">
        <v>1350446.95</v>
      </c>
      <c r="AX119" s="33">
        <v>3057046.65</v>
      </c>
      <c r="AY119" s="33">
        <v>1767491.26</v>
      </c>
      <c r="AZ119" s="33">
        <v>1168370.48</v>
      </c>
      <c r="BA119" s="31">
        <f t="shared" si="332"/>
        <v>0</v>
      </c>
      <c r="BB119" s="31">
        <f t="shared" si="333"/>
        <v>0</v>
      </c>
      <c r="BC119" s="31">
        <f t="shared" si="334"/>
        <v>0</v>
      </c>
      <c r="BD119" s="31">
        <f t="shared" si="335"/>
        <v>-7388.49</v>
      </c>
      <c r="BE119" s="31">
        <f t="shared" si="336"/>
        <v>-10106.48</v>
      </c>
      <c r="BF119" s="31">
        <f t="shared" si="337"/>
        <v>-3514.98</v>
      </c>
      <c r="BG119" s="31">
        <f t="shared" si="338"/>
        <v>-68479.78</v>
      </c>
      <c r="BH119" s="31">
        <f t="shared" si="339"/>
        <v>-128548.14</v>
      </c>
      <c r="BI119" s="31">
        <f t="shared" si="340"/>
        <v>-158160.45000000001</v>
      </c>
      <c r="BJ119" s="31">
        <f t="shared" si="341"/>
        <v>-284589.93</v>
      </c>
      <c r="BK119" s="31">
        <f t="shared" si="342"/>
        <v>-164541.23000000001</v>
      </c>
      <c r="BL119" s="31">
        <f t="shared" si="343"/>
        <v>-108767.22</v>
      </c>
      <c r="BM119" s="6">
        <f t="shared" ca="1" si="344"/>
        <v>7.7100000000000002E-2</v>
      </c>
      <c r="BN119" s="6">
        <f t="shared" ca="1" si="344"/>
        <v>7.7100000000000002E-2</v>
      </c>
      <c r="BO119" s="6">
        <f t="shared" ca="1" si="344"/>
        <v>7.7100000000000002E-2</v>
      </c>
      <c r="BP119" s="6">
        <f t="shared" ca="1" si="344"/>
        <v>7.7100000000000002E-2</v>
      </c>
      <c r="BQ119" s="6">
        <f t="shared" ca="1" si="344"/>
        <v>7.7100000000000002E-2</v>
      </c>
      <c r="BR119" s="6">
        <f t="shared" ca="1" si="344"/>
        <v>7.7100000000000002E-2</v>
      </c>
      <c r="BS119" s="6">
        <f t="shared" ca="1" si="344"/>
        <v>7.7100000000000002E-2</v>
      </c>
      <c r="BT119" s="6">
        <f t="shared" ca="1" si="344"/>
        <v>7.7100000000000002E-2</v>
      </c>
      <c r="BU119" s="6">
        <f t="shared" ca="1" si="344"/>
        <v>7.7100000000000002E-2</v>
      </c>
      <c r="BV119" s="6">
        <f t="shared" ca="1" si="344"/>
        <v>7.7100000000000002E-2</v>
      </c>
      <c r="BW119" s="6">
        <f t="shared" ca="1" si="344"/>
        <v>7.7100000000000002E-2</v>
      </c>
      <c r="BX119" s="6">
        <f t="shared" ca="1" si="344"/>
        <v>7.7100000000000002E-2</v>
      </c>
      <c r="BY119" s="31">
        <f t="shared" ca="1" si="305"/>
        <v>1205814.2</v>
      </c>
      <c r="BZ119" s="31">
        <f t="shared" ca="1" si="306"/>
        <v>962416.86</v>
      </c>
      <c r="CA119" s="31">
        <f t="shared" ca="1" si="307"/>
        <v>875012.27</v>
      </c>
      <c r="CB119" s="31">
        <f t="shared" ca="1" si="308"/>
        <v>813789.77</v>
      </c>
      <c r="CC119" s="31">
        <f t="shared" ca="1" si="309"/>
        <v>1113156.1100000001</v>
      </c>
      <c r="CD119" s="31">
        <f t="shared" ca="1" si="310"/>
        <v>387149.88</v>
      </c>
      <c r="CE119" s="31">
        <f t="shared" ca="1" si="311"/>
        <v>676896.26</v>
      </c>
      <c r="CF119" s="31">
        <f t="shared" ca="1" si="312"/>
        <v>1270648.8899999999</v>
      </c>
      <c r="CG119" s="31">
        <f t="shared" ca="1" si="313"/>
        <v>1563355.25</v>
      </c>
      <c r="CH119" s="31">
        <f t="shared" ca="1" si="314"/>
        <v>3539013.47</v>
      </c>
      <c r="CI119" s="31">
        <f t="shared" ca="1" si="315"/>
        <v>2046149.79</v>
      </c>
      <c r="CJ119" s="31">
        <f t="shared" ca="1" si="316"/>
        <v>1352573.04</v>
      </c>
      <c r="CK119" s="32">
        <f t="shared" ca="1" si="318"/>
        <v>46918.84</v>
      </c>
      <c r="CL119" s="32">
        <f t="shared" ca="1" si="319"/>
        <v>37448.129999999997</v>
      </c>
      <c r="CM119" s="32">
        <f t="shared" ca="1" si="320"/>
        <v>34047.17</v>
      </c>
      <c r="CN119" s="32">
        <f t="shared" ca="1" si="321"/>
        <v>31664.97</v>
      </c>
      <c r="CO119" s="32">
        <f t="shared" ca="1" si="322"/>
        <v>43313.47</v>
      </c>
      <c r="CP119" s="32">
        <f t="shared" ca="1" si="323"/>
        <v>15064.2</v>
      </c>
      <c r="CQ119" s="32">
        <f t="shared" ca="1" si="324"/>
        <v>26338.38</v>
      </c>
      <c r="CR119" s="32">
        <f t="shared" ca="1" si="325"/>
        <v>49441.59</v>
      </c>
      <c r="CS119" s="32">
        <f t="shared" ca="1" si="326"/>
        <v>60830.94</v>
      </c>
      <c r="CT119" s="32">
        <f t="shared" ca="1" si="327"/>
        <v>137704.79999999999</v>
      </c>
      <c r="CU119" s="32">
        <f t="shared" ca="1" si="328"/>
        <v>79616.72</v>
      </c>
      <c r="CV119" s="32">
        <f t="shared" ca="1" si="329"/>
        <v>52629.3</v>
      </c>
      <c r="CW119" s="31">
        <f t="shared" ca="1" si="345"/>
        <v>211134.78000000003</v>
      </c>
      <c r="CX119" s="31">
        <f t="shared" ca="1" si="346"/>
        <v>168516.57999999996</v>
      </c>
      <c r="CY119" s="31">
        <f t="shared" ca="1" si="347"/>
        <v>153212.26</v>
      </c>
      <c r="CZ119" s="31">
        <f t="shared" ca="1" si="348"/>
        <v>149880.85999999999</v>
      </c>
      <c r="DA119" s="31">
        <f t="shared" ca="1" si="349"/>
        <v>205017.09000000011</v>
      </c>
      <c r="DB119" s="31">
        <f t="shared" ca="1" si="350"/>
        <v>71303.880000000019</v>
      </c>
      <c r="DC119" s="31">
        <f t="shared" ca="1" si="351"/>
        <v>187002.47000000006</v>
      </c>
      <c r="DD119" s="31">
        <f t="shared" ca="1" si="352"/>
        <v>351035.29999999993</v>
      </c>
      <c r="DE119" s="31">
        <f t="shared" ca="1" si="353"/>
        <v>431899.69</v>
      </c>
      <c r="DF119" s="31">
        <f t="shared" ca="1" si="354"/>
        <v>904261.55</v>
      </c>
      <c r="DG119" s="31">
        <f t="shared" ca="1" si="355"/>
        <v>522816.48000000021</v>
      </c>
      <c r="DH119" s="31">
        <f t="shared" ca="1" si="356"/>
        <v>345599.08000000007</v>
      </c>
      <c r="DI119" s="32">
        <f t="shared" ca="1" si="357"/>
        <v>10556.74</v>
      </c>
      <c r="DJ119" s="32">
        <f t="shared" ca="1" si="358"/>
        <v>8425.83</v>
      </c>
      <c r="DK119" s="32">
        <f t="shared" ca="1" si="359"/>
        <v>7660.61</v>
      </c>
      <c r="DL119" s="32">
        <f t="shared" ca="1" si="360"/>
        <v>7494.04</v>
      </c>
      <c r="DM119" s="32">
        <f t="shared" ca="1" si="361"/>
        <v>10250.85</v>
      </c>
      <c r="DN119" s="32">
        <f t="shared" ca="1" si="362"/>
        <v>3565.19</v>
      </c>
      <c r="DO119" s="32">
        <f t="shared" ca="1" si="363"/>
        <v>9350.1200000000008</v>
      </c>
      <c r="DP119" s="32">
        <f t="shared" ca="1" si="364"/>
        <v>17551.77</v>
      </c>
      <c r="DQ119" s="32">
        <f t="shared" ca="1" si="365"/>
        <v>21594.98</v>
      </c>
      <c r="DR119" s="32">
        <f t="shared" ca="1" si="366"/>
        <v>45213.08</v>
      </c>
      <c r="DS119" s="32">
        <f t="shared" ca="1" si="367"/>
        <v>26140.82</v>
      </c>
      <c r="DT119" s="32">
        <f t="shared" ca="1" si="368"/>
        <v>17279.95</v>
      </c>
      <c r="DU119" s="31">
        <f t="shared" ca="1" si="369"/>
        <v>103122.03</v>
      </c>
      <c r="DV119" s="31">
        <f t="shared" ca="1" si="370"/>
        <v>81555.13</v>
      </c>
      <c r="DW119" s="31">
        <f t="shared" ca="1" si="371"/>
        <v>73531.42</v>
      </c>
      <c r="DX119" s="31">
        <f t="shared" ca="1" si="372"/>
        <v>71232.45</v>
      </c>
      <c r="DY119" s="31">
        <f t="shared" ca="1" si="373"/>
        <v>96467.6</v>
      </c>
      <c r="DZ119" s="31">
        <f t="shared" ca="1" si="374"/>
        <v>33187.58</v>
      </c>
      <c r="EA119" s="31">
        <f t="shared" ca="1" si="375"/>
        <v>86115.96</v>
      </c>
      <c r="EB119" s="31">
        <f t="shared" ca="1" si="376"/>
        <v>159865.39000000001</v>
      </c>
      <c r="EC119" s="31">
        <f t="shared" ca="1" si="377"/>
        <v>194491.03</v>
      </c>
      <c r="ED119" s="31">
        <f t="shared" ca="1" si="378"/>
        <v>402743.42</v>
      </c>
      <c r="EE119" s="31">
        <f t="shared" ca="1" si="379"/>
        <v>230189.76</v>
      </c>
      <c r="EF119" s="31">
        <f t="shared" ca="1" si="380"/>
        <v>150458.76</v>
      </c>
      <c r="EG119" s="32">
        <f t="shared" ca="1" si="381"/>
        <v>324813.55000000005</v>
      </c>
      <c r="EH119" s="32">
        <f t="shared" ca="1" si="382"/>
        <v>258497.53999999995</v>
      </c>
      <c r="EI119" s="32">
        <f t="shared" ca="1" si="383"/>
        <v>234404.28999999998</v>
      </c>
      <c r="EJ119" s="32">
        <f t="shared" ca="1" si="384"/>
        <v>228607.34999999998</v>
      </c>
      <c r="EK119" s="32">
        <f t="shared" ca="1" si="385"/>
        <v>311735.54000000015</v>
      </c>
      <c r="EL119" s="32">
        <f t="shared" ca="1" si="386"/>
        <v>108056.65000000002</v>
      </c>
      <c r="EM119" s="32">
        <f t="shared" ca="1" si="387"/>
        <v>282468.55000000005</v>
      </c>
      <c r="EN119" s="32">
        <f t="shared" ca="1" si="388"/>
        <v>528452.46</v>
      </c>
      <c r="EO119" s="32">
        <f t="shared" ca="1" si="389"/>
        <v>647985.69999999995</v>
      </c>
      <c r="EP119" s="32">
        <f t="shared" ca="1" si="390"/>
        <v>1352218.05</v>
      </c>
      <c r="EQ119" s="32">
        <f t="shared" ca="1" si="391"/>
        <v>779147.06000000017</v>
      </c>
      <c r="ER119" s="32">
        <f t="shared" ca="1" si="392"/>
        <v>513337.7900000001</v>
      </c>
    </row>
    <row r="120" spans="1:148">
      <c r="A120" t="s">
        <v>442</v>
      </c>
      <c r="B120" s="1" t="s">
        <v>29</v>
      </c>
      <c r="C120" t="str">
        <f t="shared" ca="1" si="330"/>
        <v>SD6</v>
      </c>
      <c r="D120" t="str">
        <f t="shared" ca="1" si="331"/>
        <v>Sundance #6</v>
      </c>
      <c r="E120" s="51">
        <v>273875.696</v>
      </c>
      <c r="F120" s="51">
        <v>243736.42879999999</v>
      </c>
      <c r="G120" s="51">
        <v>274828.76659999997</v>
      </c>
      <c r="H120" s="51">
        <v>266487.78899999999</v>
      </c>
      <c r="I120" s="51">
        <v>276823.26329999999</v>
      </c>
      <c r="J120" s="51">
        <v>230137.99069999999</v>
      </c>
      <c r="K120" s="51">
        <v>248658.89170000001</v>
      </c>
      <c r="L120" s="51">
        <v>258991.73319999999</v>
      </c>
      <c r="M120" s="51">
        <v>271988.89380000002</v>
      </c>
      <c r="N120" s="51">
        <v>256719.5135</v>
      </c>
      <c r="O120" s="51">
        <v>233881.7922</v>
      </c>
      <c r="P120" s="51">
        <v>210095.00469999999</v>
      </c>
      <c r="Q120" s="32">
        <v>20354357.960000001</v>
      </c>
      <c r="R120" s="32">
        <v>13401183</v>
      </c>
      <c r="S120" s="32">
        <v>12378033.27</v>
      </c>
      <c r="T120" s="32">
        <v>11824187.85</v>
      </c>
      <c r="U120" s="32">
        <v>15552661.24</v>
      </c>
      <c r="V120" s="32">
        <v>11827895.77</v>
      </c>
      <c r="W120" s="32">
        <v>29941058.460000001</v>
      </c>
      <c r="X120" s="32">
        <v>16187685.35</v>
      </c>
      <c r="Y120" s="32">
        <v>22769562.23</v>
      </c>
      <c r="Z120" s="32">
        <v>41114695.109999999</v>
      </c>
      <c r="AA120" s="32">
        <v>19634088.879999999</v>
      </c>
      <c r="AB120" s="32">
        <v>16171196.23</v>
      </c>
      <c r="AC120" s="2">
        <v>6.66</v>
      </c>
      <c r="AD120" s="2">
        <v>6.66</v>
      </c>
      <c r="AE120" s="2">
        <v>6.66</v>
      </c>
      <c r="AF120" s="2">
        <v>6.66</v>
      </c>
      <c r="AG120" s="2">
        <v>6.66</v>
      </c>
      <c r="AH120" s="2">
        <v>6.66</v>
      </c>
      <c r="AI120" s="2">
        <v>6.66</v>
      </c>
      <c r="AJ120" s="2">
        <v>6.66</v>
      </c>
      <c r="AK120" s="2">
        <v>6.66</v>
      </c>
      <c r="AL120" s="2">
        <v>6.66</v>
      </c>
      <c r="AM120" s="2">
        <v>6.66</v>
      </c>
      <c r="AN120" s="2">
        <v>6.66</v>
      </c>
      <c r="AO120" s="33">
        <v>1355600.24</v>
      </c>
      <c r="AP120" s="33">
        <v>892518.79</v>
      </c>
      <c r="AQ120" s="33">
        <v>824377.02</v>
      </c>
      <c r="AR120" s="33">
        <v>787490.91</v>
      </c>
      <c r="AS120" s="33">
        <v>1035807.24</v>
      </c>
      <c r="AT120" s="33">
        <v>787737.86</v>
      </c>
      <c r="AU120" s="33">
        <v>1994074.49</v>
      </c>
      <c r="AV120" s="33">
        <v>1078099.8400000001</v>
      </c>
      <c r="AW120" s="33">
        <v>1516452.84</v>
      </c>
      <c r="AX120" s="33">
        <v>2738238.69</v>
      </c>
      <c r="AY120" s="33">
        <v>1307630.32</v>
      </c>
      <c r="AZ120" s="33">
        <v>1077001.67</v>
      </c>
      <c r="BA120" s="31">
        <f t="shared" si="332"/>
        <v>0</v>
      </c>
      <c r="BB120" s="31">
        <f t="shared" si="333"/>
        <v>0</v>
      </c>
      <c r="BC120" s="31">
        <f t="shared" si="334"/>
        <v>0</v>
      </c>
      <c r="BD120" s="31">
        <f t="shared" si="335"/>
        <v>-8276.93</v>
      </c>
      <c r="BE120" s="31">
        <f t="shared" si="336"/>
        <v>-10886.86</v>
      </c>
      <c r="BF120" s="31">
        <f t="shared" si="337"/>
        <v>-8279.5300000000007</v>
      </c>
      <c r="BG120" s="31">
        <f t="shared" si="338"/>
        <v>-233540.26</v>
      </c>
      <c r="BH120" s="31">
        <f t="shared" si="339"/>
        <v>-126263.95</v>
      </c>
      <c r="BI120" s="31">
        <f t="shared" si="340"/>
        <v>-177602.59</v>
      </c>
      <c r="BJ120" s="31">
        <f t="shared" si="341"/>
        <v>-254911.11</v>
      </c>
      <c r="BK120" s="31">
        <f t="shared" si="342"/>
        <v>-121731.35</v>
      </c>
      <c r="BL120" s="31">
        <f t="shared" si="343"/>
        <v>-100261.42</v>
      </c>
      <c r="BM120" s="6">
        <f t="shared" ca="1" si="344"/>
        <v>7.5899999999999995E-2</v>
      </c>
      <c r="BN120" s="6">
        <f t="shared" ca="1" si="344"/>
        <v>7.5899999999999995E-2</v>
      </c>
      <c r="BO120" s="6">
        <f t="shared" ca="1" si="344"/>
        <v>7.5899999999999995E-2</v>
      </c>
      <c r="BP120" s="6">
        <f t="shared" ca="1" si="344"/>
        <v>7.5899999999999995E-2</v>
      </c>
      <c r="BQ120" s="6">
        <f t="shared" ca="1" si="344"/>
        <v>7.5899999999999995E-2</v>
      </c>
      <c r="BR120" s="6">
        <f t="shared" ca="1" si="344"/>
        <v>7.5899999999999995E-2</v>
      </c>
      <c r="BS120" s="6">
        <f t="shared" ca="1" si="344"/>
        <v>7.5899999999999995E-2</v>
      </c>
      <c r="BT120" s="6">
        <f t="shared" ca="1" si="344"/>
        <v>7.5899999999999995E-2</v>
      </c>
      <c r="BU120" s="6">
        <f t="shared" ca="1" si="344"/>
        <v>7.5899999999999995E-2</v>
      </c>
      <c r="BV120" s="6">
        <f t="shared" ca="1" si="344"/>
        <v>7.5899999999999995E-2</v>
      </c>
      <c r="BW120" s="6">
        <f t="shared" ca="1" si="344"/>
        <v>7.5899999999999995E-2</v>
      </c>
      <c r="BX120" s="6">
        <f t="shared" ca="1" si="344"/>
        <v>7.5899999999999995E-2</v>
      </c>
      <c r="BY120" s="31">
        <f t="shared" ca="1" si="305"/>
        <v>1544895.77</v>
      </c>
      <c r="BZ120" s="31">
        <f t="shared" ca="1" si="306"/>
        <v>1017149.79</v>
      </c>
      <c r="CA120" s="31">
        <f t="shared" ca="1" si="307"/>
        <v>939492.73</v>
      </c>
      <c r="CB120" s="31">
        <f t="shared" ca="1" si="308"/>
        <v>897455.86</v>
      </c>
      <c r="CC120" s="31">
        <f t="shared" ca="1" si="309"/>
        <v>1180446.99</v>
      </c>
      <c r="CD120" s="31">
        <f t="shared" ca="1" si="310"/>
        <v>897737.29</v>
      </c>
      <c r="CE120" s="31">
        <f t="shared" ca="1" si="311"/>
        <v>2272526.34</v>
      </c>
      <c r="CF120" s="31">
        <f t="shared" ca="1" si="312"/>
        <v>1228645.32</v>
      </c>
      <c r="CG120" s="31">
        <f t="shared" ca="1" si="313"/>
        <v>1728209.77</v>
      </c>
      <c r="CH120" s="31">
        <f t="shared" ca="1" si="314"/>
        <v>3120605.36</v>
      </c>
      <c r="CI120" s="31">
        <f t="shared" ca="1" si="315"/>
        <v>1490227.35</v>
      </c>
      <c r="CJ120" s="31">
        <f t="shared" ca="1" si="316"/>
        <v>1227393.79</v>
      </c>
      <c r="CK120" s="32">
        <f t="shared" ca="1" si="318"/>
        <v>61063.07</v>
      </c>
      <c r="CL120" s="32">
        <f t="shared" ca="1" si="319"/>
        <v>40203.550000000003</v>
      </c>
      <c r="CM120" s="32">
        <f t="shared" ca="1" si="320"/>
        <v>37134.1</v>
      </c>
      <c r="CN120" s="32">
        <f t="shared" ca="1" si="321"/>
        <v>35472.559999999998</v>
      </c>
      <c r="CO120" s="32">
        <f t="shared" ca="1" si="322"/>
        <v>46657.98</v>
      </c>
      <c r="CP120" s="32">
        <f t="shared" ca="1" si="323"/>
        <v>35483.69</v>
      </c>
      <c r="CQ120" s="32">
        <f t="shared" ca="1" si="324"/>
        <v>89823.18</v>
      </c>
      <c r="CR120" s="32">
        <f t="shared" ca="1" si="325"/>
        <v>48563.06</v>
      </c>
      <c r="CS120" s="32">
        <f t="shared" ca="1" si="326"/>
        <v>68308.69</v>
      </c>
      <c r="CT120" s="32">
        <f t="shared" ca="1" si="327"/>
        <v>123344.09</v>
      </c>
      <c r="CU120" s="32">
        <f t="shared" ca="1" si="328"/>
        <v>58902.27</v>
      </c>
      <c r="CV120" s="32">
        <f t="shared" ca="1" si="329"/>
        <v>48513.59</v>
      </c>
      <c r="CW120" s="31">
        <f t="shared" ca="1" si="345"/>
        <v>250358.60000000009</v>
      </c>
      <c r="CX120" s="31">
        <f t="shared" ca="1" si="346"/>
        <v>164834.55000000005</v>
      </c>
      <c r="CY120" s="31">
        <f t="shared" ca="1" si="347"/>
        <v>152249.80999999994</v>
      </c>
      <c r="CZ120" s="31">
        <f t="shared" ca="1" si="348"/>
        <v>153714.43999999989</v>
      </c>
      <c r="DA120" s="31">
        <f t="shared" ca="1" si="349"/>
        <v>202184.58999999997</v>
      </c>
      <c r="DB120" s="31">
        <f t="shared" ca="1" si="350"/>
        <v>153762.65</v>
      </c>
      <c r="DC120" s="31">
        <f t="shared" ca="1" si="351"/>
        <v>601815.29</v>
      </c>
      <c r="DD120" s="31">
        <f t="shared" ca="1" si="352"/>
        <v>325372.49000000005</v>
      </c>
      <c r="DE120" s="31">
        <f t="shared" ca="1" si="353"/>
        <v>457668.20999999985</v>
      </c>
      <c r="DF120" s="31">
        <f t="shared" ca="1" si="354"/>
        <v>760621.86999999976</v>
      </c>
      <c r="DG120" s="31">
        <f t="shared" ca="1" si="355"/>
        <v>363230.65</v>
      </c>
      <c r="DH120" s="31">
        <f t="shared" ca="1" si="356"/>
        <v>299167.13000000018</v>
      </c>
      <c r="DI120" s="32">
        <f t="shared" ca="1" si="357"/>
        <v>12517.93</v>
      </c>
      <c r="DJ120" s="32">
        <f t="shared" ca="1" si="358"/>
        <v>8241.73</v>
      </c>
      <c r="DK120" s="32">
        <f t="shared" ca="1" si="359"/>
        <v>7612.49</v>
      </c>
      <c r="DL120" s="32">
        <f t="shared" ca="1" si="360"/>
        <v>7685.72</v>
      </c>
      <c r="DM120" s="32">
        <f t="shared" ca="1" si="361"/>
        <v>10109.23</v>
      </c>
      <c r="DN120" s="32">
        <f t="shared" ca="1" si="362"/>
        <v>7688.13</v>
      </c>
      <c r="DO120" s="32">
        <f t="shared" ca="1" si="363"/>
        <v>30090.76</v>
      </c>
      <c r="DP120" s="32">
        <f t="shared" ca="1" si="364"/>
        <v>16268.62</v>
      </c>
      <c r="DQ120" s="32">
        <f t="shared" ca="1" si="365"/>
        <v>22883.41</v>
      </c>
      <c r="DR120" s="32">
        <f t="shared" ca="1" si="366"/>
        <v>38031.089999999997</v>
      </c>
      <c r="DS120" s="32">
        <f t="shared" ca="1" si="367"/>
        <v>18161.53</v>
      </c>
      <c r="DT120" s="32">
        <f t="shared" ca="1" si="368"/>
        <v>14958.36</v>
      </c>
      <c r="DU120" s="31">
        <f t="shared" ca="1" si="369"/>
        <v>122279.65</v>
      </c>
      <c r="DV120" s="31">
        <f t="shared" ca="1" si="370"/>
        <v>79773.179999999993</v>
      </c>
      <c r="DW120" s="31">
        <f t="shared" ca="1" si="371"/>
        <v>73069.509999999995</v>
      </c>
      <c r="DX120" s="31">
        <f t="shared" ca="1" si="372"/>
        <v>73054.399999999994</v>
      </c>
      <c r="DY120" s="31">
        <f t="shared" ca="1" si="373"/>
        <v>95134.82</v>
      </c>
      <c r="DZ120" s="31">
        <f t="shared" ca="1" si="374"/>
        <v>71567.070000000007</v>
      </c>
      <c r="EA120" s="31">
        <f t="shared" ca="1" si="375"/>
        <v>277140.19</v>
      </c>
      <c r="EB120" s="31">
        <f t="shared" ca="1" si="376"/>
        <v>148178.26</v>
      </c>
      <c r="EC120" s="31">
        <f t="shared" ca="1" si="377"/>
        <v>206094.99</v>
      </c>
      <c r="ED120" s="31">
        <f t="shared" ca="1" si="378"/>
        <v>338768.63</v>
      </c>
      <c r="EE120" s="31">
        <f t="shared" ca="1" si="379"/>
        <v>159926.04999999999</v>
      </c>
      <c r="EF120" s="31">
        <f t="shared" ca="1" si="380"/>
        <v>130244.32</v>
      </c>
      <c r="EG120" s="32">
        <f t="shared" ca="1" si="381"/>
        <v>385156.18000000005</v>
      </c>
      <c r="EH120" s="32">
        <f t="shared" ca="1" si="382"/>
        <v>252849.46000000005</v>
      </c>
      <c r="EI120" s="32">
        <f t="shared" ca="1" si="383"/>
        <v>232931.80999999994</v>
      </c>
      <c r="EJ120" s="32">
        <f t="shared" ca="1" si="384"/>
        <v>234454.55999999988</v>
      </c>
      <c r="EK120" s="32">
        <f t="shared" ca="1" si="385"/>
        <v>307428.64</v>
      </c>
      <c r="EL120" s="32">
        <f t="shared" ca="1" si="386"/>
        <v>233017.85</v>
      </c>
      <c r="EM120" s="32">
        <f t="shared" ca="1" si="387"/>
        <v>909046.24</v>
      </c>
      <c r="EN120" s="32">
        <f t="shared" ca="1" si="388"/>
        <v>489819.37000000005</v>
      </c>
      <c r="EO120" s="32">
        <f t="shared" ca="1" si="389"/>
        <v>686646.60999999987</v>
      </c>
      <c r="EP120" s="32">
        <f t="shared" ca="1" si="390"/>
        <v>1137421.5899999999</v>
      </c>
      <c r="EQ120" s="32">
        <f t="shared" ca="1" si="391"/>
        <v>541318.23</v>
      </c>
      <c r="ER120" s="32">
        <f t="shared" ca="1" si="392"/>
        <v>444369.81000000017</v>
      </c>
    </row>
    <row r="121" spans="1:148">
      <c r="A121" t="s">
        <v>514</v>
      </c>
      <c r="B121" s="1" t="s">
        <v>380</v>
      </c>
      <c r="C121" t="str">
        <f t="shared" ca="1" si="330"/>
        <v>BCHIMP</v>
      </c>
      <c r="D121" t="str">
        <f t="shared" ca="1" si="331"/>
        <v>Alberta-BC Intertie - Import</v>
      </c>
      <c r="E121" s="51">
        <v>2183</v>
      </c>
      <c r="F121" s="51">
        <v>2385</v>
      </c>
      <c r="G121" s="51">
        <v>1201</v>
      </c>
      <c r="H121" s="51">
        <v>3568</v>
      </c>
      <c r="I121" s="51">
        <v>3023</v>
      </c>
      <c r="J121" s="51">
        <v>2991</v>
      </c>
      <c r="K121" s="51">
        <v>445</v>
      </c>
      <c r="L121" s="51">
        <v>1745</v>
      </c>
      <c r="M121" s="51">
        <v>479</v>
      </c>
      <c r="N121" s="51">
        <v>2815</v>
      </c>
      <c r="O121" s="51">
        <v>2530</v>
      </c>
      <c r="P121" s="51">
        <v>2021</v>
      </c>
      <c r="Q121" s="32">
        <v>219436.41</v>
      </c>
      <c r="R121" s="32">
        <v>179369.68</v>
      </c>
      <c r="S121" s="32">
        <v>91798.76</v>
      </c>
      <c r="T121" s="32">
        <v>137899.79</v>
      </c>
      <c r="U121" s="32">
        <v>155681.32999999999</v>
      </c>
      <c r="V121" s="32">
        <v>215973.22</v>
      </c>
      <c r="W121" s="32">
        <v>57817.85</v>
      </c>
      <c r="X121" s="32">
        <v>238878.14</v>
      </c>
      <c r="Y121" s="32">
        <v>62700.97</v>
      </c>
      <c r="Z121" s="32">
        <v>332998.78000000003</v>
      </c>
      <c r="AA121" s="32">
        <v>362623.01</v>
      </c>
      <c r="AB121" s="32">
        <v>225351.53</v>
      </c>
      <c r="AC121" s="2">
        <v>0.89</v>
      </c>
      <c r="AD121" s="2">
        <v>0.89</v>
      </c>
      <c r="AE121" s="2">
        <v>0.89</v>
      </c>
      <c r="AF121" s="2">
        <v>0.89</v>
      </c>
      <c r="AG121" s="2">
        <v>0.89</v>
      </c>
      <c r="AH121" s="2">
        <v>0.89</v>
      </c>
      <c r="AI121" s="2">
        <v>0.89</v>
      </c>
      <c r="AJ121" s="2">
        <v>0.89</v>
      </c>
      <c r="AK121" s="2">
        <v>0.89</v>
      </c>
      <c r="AL121" s="2">
        <v>0.89</v>
      </c>
      <c r="AM121" s="2">
        <v>0.89</v>
      </c>
      <c r="AN121" s="2">
        <v>0.89</v>
      </c>
      <c r="AO121" s="33">
        <v>1952.98</v>
      </c>
      <c r="AP121" s="33">
        <v>1596.39</v>
      </c>
      <c r="AQ121" s="33">
        <v>817.01</v>
      </c>
      <c r="AR121" s="33">
        <v>1227.31</v>
      </c>
      <c r="AS121" s="33">
        <v>1385.56</v>
      </c>
      <c r="AT121" s="33">
        <v>1922.16</v>
      </c>
      <c r="AU121" s="33">
        <v>514.58000000000004</v>
      </c>
      <c r="AV121" s="33">
        <v>2126.02</v>
      </c>
      <c r="AW121" s="33">
        <v>558.04</v>
      </c>
      <c r="AX121" s="33">
        <v>2963.69</v>
      </c>
      <c r="AY121" s="33">
        <v>3227.34</v>
      </c>
      <c r="AZ121" s="33">
        <v>2005.63</v>
      </c>
      <c r="BA121" s="31">
        <f t="shared" si="332"/>
        <v>0</v>
      </c>
      <c r="BB121" s="31">
        <f t="shared" si="333"/>
        <v>0</v>
      </c>
      <c r="BC121" s="31">
        <f t="shared" si="334"/>
        <v>0</v>
      </c>
      <c r="BD121" s="31">
        <f t="shared" si="335"/>
        <v>-96.53</v>
      </c>
      <c r="BE121" s="31">
        <f t="shared" si="336"/>
        <v>-108.98</v>
      </c>
      <c r="BF121" s="31">
        <f t="shared" si="337"/>
        <v>-151.18</v>
      </c>
      <c r="BG121" s="31">
        <f t="shared" si="338"/>
        <v>-450.98</v>
      </c>
      <c r="BH121" s="31">
        <f t="shared" si="339"/>
        <v>-1863.25</v>
      </c>
      <c r="BI121" s="31">
        <f t="shared" si="340"/>
        <v>-489.07</v>
      </c>
      <c r="BJ121" s="31">
        <f t="shared" si="341"/>
        <v>-2064.59</v>
      </c>
      <c r="BK121" s="31">
        <f t="shared" si="342"/>
        <v>-2248.2600000000002</v>
      </c>
      <c r="BL121" s="31">
        <f t="shared" si="343"/>
        <v>-1397.18</v>
      </c>
      <c r="BM121" s="6">
        <f t="shared" ca="1" si="344"/>
        <v>-2.4500000000000001E-2</v>
      </c>
      <c r="BN121" s="6">
        <f t="shared" ca="1" si="344"/>
        <v>-2.4500000000000001E-2</v>
      </c>
      <c r="BO121" s="6">
        <f t="shared" ca="1" si="344"/>
        <v>-2.4500000000000001E-2</v>
      </c>
      <c r="BP121" s="6">
        <f t="shared" ca="1" si="344"/>
        <v>-2.4500000000000001E-2</v>
      </c>
      <c r="BQ121" s="6">
        <f t="shared" ca="1" si="344"/>
        <v>-2.4500000000000001E-2</v>
      </c>
      <c r="BR121" s="6">
        <f t="shared" ca="1" si="344"/>
        <v>-2.4500000000000001E-2</v>
      </c>
      <c r="BS121" s="6">
        <f t="shared" ca="1" si="344"/>
        <v>-2.4500000000000001E-2</v>
      </c>
      <c r="BT121" s="6">
        <f t="shared" ca="1" si="344"/>
        <v>-2.4500000000000001E-2</v>
      </c>
      <c r="BU121" s="6">
        <f t="shared" ca="1" si="344"/>
        <v>-2.4500000000000001E-2</v>
      </c>
      <c r="BV121" s="6">
        <f t="shared" ca="1" si="344"/>
        <v>-2.4500000000000001E-2</v>
      </c>
      <c r="BW121" s="6">
        <f t="shared" ca="1" si="344"/>
        <v>-2.4500000000000001E-2</v>
      </c>
      <c r="BX121" s="6">
        <f t="shared" ca="1" si="344"/>
        <v>-2.4500000000000001E-2</v>
      </c>
      <c r="BY121" s="31">
        <f t="shared" ca="1" si="305"/>
        <v>-5376.19</v>
      </c>
      <c r="BZ121" s="31">
        <f t="shared" ca="1" si="306"/>
        <v>-4394.5600000000004</v>
      </c>
      <c r="CA121" s="31">
        <f t="shared" ca="1" si="307"/>
        <v>-2249.0700000000002</v>
      </c>
      <c r="CB121" s="31">
        <f t="shared" ca="1" si="308"/>
        <v>-3378.54</v>
      </c>
      <c r="CC121" s="31">
        <f t="shared" ca="1" si="309"/>
        <v>-3814.19</v>
      </c>
      <c r="CD121" s="31">
        <f t="shared" ca="1" si="310"/>
        <v>-5291.34</v>
      </c>
      <c r="CE121" s="31">
        <f t="shared" ca="1" si="311"/>
        <v>-1416.54</v>
      </c>
      <c r="CF121" s="31">
        <f t="shared" ca="1" si="312"/>
        <v>-5852.51</v>
      </c>
      <c r="CG121" s="31">
        <f t="shared" ca="1" si="313"/>
        <v>-1536.17</v>
      </c>
      <c r="CH121" s="31">
        <f t="shared" ca="1" si="314"/>
        <v>-8158.47</v>
      </c>
      <c r="CI121" s="31">
        <f t="shared" ca="1" si="315"/>
        <v>-8884.26</v>
      </c>
      <c r="CJ121" s="31">
        <f t="shared" ca="1" si="316"/>
        <v>-5521.11</v>
      </c>
      <c r="CK121" s="32">
        <f t="shared" ca="1" si="318"/>
        <v>658.31</v>
      </c>
      <c r="CL121" s="32">
        <f t="shared" ca="1" si="319"/>
        <v>538.11</v>
      </c>
      <c r="CM121" s="32">
        <f t="shared" ca="1" si="320"/>
        <v>275.39999999999998</v>
      </c>
      <c r="CN121" s="32">
        <f t="shared" ca="1" si="321"/>
        <v>413.7</v>
      </c>
      <c r="CO121" s="32">
        <f t="shared" ca="1" si="322"/>
        <v>467.04</v>
      </c>
      <c r="CP121" s="32">
        <f t="shared" ca="1" si="323"/>
        <v>647.91999999999996</v>
      </c>
      <c r="CQ121" s="32">
        <f t="shared" ca="1" si="324"/>
        <v>173.45</v>
      </c>
      <c r="CR121" s="32">
        <f t="shared" ca="1" si="325"/>
        <v>716.63</v>
      </c>
      <c r="CS121" s="32">
        <f t="shared" ca="1" si="326"/>
        <v>188.1</v>
      </c>
      <c r="CT121" s="32">
        <f t="shared" ca="1" si="327"/>
        <v>999</v>
      </c>
      <c r="CU121" s="32">
        <f t="shared" ca="1" si="328"/>
        <v>1087.8699999999999</v>
      </c>
      <c r="CV121" s="32">
        <f t="shared" ca="1" si="329"/>
        <v>676.05</v>
      </c>
      <c r="CW121" s="31">
        <f t="shared" ca="1" si="345"/>
        <v>-6670.8599999999988</v>
      </c>
      <c r="CX121" s="31">
        <f t="shared" ca="1" si="346"/>
        <v>-5452.84</v>
      </c>
      <c r="CY121" s="31">
        <f t="shared" ca="1" si="347"/>
        <v>-2790.6800000000003</v>
      </c>
      <c r="CZ121" s="31">
        <f t="shared" ca="1" si="348"/>
        <v>-4095.6199999999994</v>
      </c>
      <c r="DA121" s="31">
        <f t="shared" ca="1" si="349"/>
        <v>-4623.7300000000005</v>
      </c>
      <c r="DB121" s="31">
        <f t="shared" ca="1" si="350"/>
        <v>-6414.4</v>
      </c>
      <c r="DC121" s="31">
        <f t="shared" ca="1" si="351"/>
        <v>-1306.69</v>
      </c>
      <c r="DD121" s="31">
        <f t="shared" ca="1" si="352"/>
        <v>-5398.65</v>
      </c>
      <c r="DE121" s="31">
        <f t="shared" ca="1" si="353"/>
        <v>-1417.0400000000002</v>
      </c>
      <c r="DF121" s="31">
        <f t="shared" ca="1" si="354"/>
        <v>-8058.57</v>
      </c>
      <c r="DG121" s="31">
        <f t="shared" ca="1" si="355"/>
        <v>-8775.4699999999993</v>
      </c>
      <c r="DH121" s="31">
        <f t="shared" ca="1" si="356"/>
        <v>-5453.5099999999993</v>
      </c>
      <c r="DI121" s="32">
        <f t="shared" ca="1" si="357"/>
        <v>-333.54</v>
      </c>
      <c r="DJ121" s="32">
        <f t="shared" ca="1" si="358"/>
        <v>-272.64</v>
      </c>
      <c r="DK121" s="32">
        <f t="shared" ca="1" si="359"/>
        <v>-139.53</v>
      </c>
      <c r="DL121" s="32">
        <f t="shared" ca="1" si="360"/>
        <v>-204.78</v>
      </c>
      <c r="DM121" s="32">
        <f t="shared" ca="1" si="361"/>
        <v>-231.19</v>
      </c>
      <c r="DN121" s="32">
        <f t="shared" ca="1" si="362"/>
        <v>-320.72000000000003</v>
      </c>
      <c r="DO121" s="32">
        <f t="shared" ca="1" si="363"/>
        <v>-65.33</v>
      </c>
      <c r="DP121" s="32">
        <f t="shared" ca="1" si="364"/>
        <v>-269.93</v>
      </c>
      <c r="DQ121" s="32">
        <f t="shared" ca="1" si="365"/>
        <v>-70.849999999999994</v>
      </c>
      <c r="DR121" s="32">
        <f t="shared" ca="1" si="366"/>
        <v>-402.93</v>
      </c>
      <c r="DS121" s="32">
        <f t="shared" ca="1" si="367"/>
        <v>-438.77</v>
      </c>
      <c r="DT121" s="32">
        <f t="shared" ca="1" si="368"/>
        <v>-272.68</v>
      </c>
      <c r="DU121" s="31">
        <f t="shared" ca="1" si="369"/>
        <v>-3258.17</v>
      </c>
      <c r="DV121" s="31">
        <f t="shared" ca="1" si="370"/>
        <v>-2638.95</v>
      </c>
      <c r="DW121" s="31">
        <f t="shared" ca="1" si="371"/>
        <v>-1339.34</v>
      </c>
      <c r="DX121" s="31">
        <f t="shared" ca="1" si="372"/>
        <v>-1946.49</v>
      </c>
      <c r="DY121" s="31">
        <f t="shared" ca="1" si="373"/>
        <v>-2175.62</v>
      </c>
      <c r="DZ121" s="31">
        <f t="shared" ca="1" si="374"/>
        <v>-2985.51</v>
      </c>
      <c r="EA121" s="31">
        <f t="shared" ca="1" si="375"/>
        <v>-601.74</v>
      </c>
      <c r="EB121" s="31">
        <f t="shared" ca="1" si="376"/>
        <v>-2458.61</v>
      </c>
      <c r="EC121" s="31">
        <f t="shared" ca="1" si="377"/>
        <v>-638.11</v>
      </c>
      <c r="ED121" s="31">
        <f t="shared" ca="1" si="378"/>
        <v>-3589.16</v>
      </c>
      <c r="EE121" s="31">
        <f t="shared" ca="1" si="379"/>
        <v>-3863.73</v>
      </c>
      <c r="EF121" s="31">
        <f t="shared" ca="1" si="380"/>
        <v>-2374.2199999999998</v>
      </c>
      <c r="EG121" s="32">
        <f t="shared" ca="1" si="381"/>
        <v>-10262.57</v>
      </c>
      <c r="EH121" s="32">
        <f t="shared" ca="1" si="382"/>
        <v>-8364.43</v>
      </c>
      <c r="EI121" s="32">
        <f t="shared" ca="1" si="383"/>
        <v>-4269.55</v>
      </c>
      <c r="EJ121" s="32">
        <f t="shared" ca="1" si="384"/>
        <v>-6246.8899999999994</v>
      </c>
      <c r="EK121" s="32">
        <f t="shared" ca="1" si="385"/>
        <v>-7030.54</v>
      </c>
      <c r="EL121" s="32">
        <f t="shared" ca="1" si="386"/>
        <v>-9720.630000000001</v>
      </c>
      <c r="EM121" s="32">
        <f t="shared" ca="1" si="387"/>
        <v>-1973.76</v>
      </c>
      <c r="EN121" s="32">
        <f t="shared" ca="1" si="388"/>
        <v>-8127.1900000000005</v>
      </c>
      <c r="EO121" s="32">
        <f t="shared" ca="1" si="389"/>
        <v>-2126</v>
      </c>
      <c r="EP121" s="32">
        <f t="shared" ca="1" si="390"/>
        <v>-12050.66</v>
      </c>
      <c r="EQ121" s="32">
        <f t="shared" ca="1" si="391"/>
        <v>-13077.97</v>
      </c>
      <c r="ER121" s="32">
        <f t="shared" ca="1" si="392"/>
        <v>-8100.41</v>
      </c>
    </row>
    <row r="122" spans="1:148">
      <c r="A122" t="s">
        <v>420</v>
      </c>
      <c r="B122" s="1" t="s">
        <v>30</v>
      </c>
      <c r="C122" t="str">
        <f t="shared" ca="1" si="330"/>
        <v>SH1</v>
      </c>
      <c r="D122" t="str">
        <f t="shared" ca="1" si="331"/>
        <v>Sheerness #1</v>
      </c>
      <c r="E122" s="51">
        <v>260319.19810000001</v>
      </c>
      <c r="F122" s="51">
        <v>234300.1972</v>
      </c>
      <c r="G122" s="51">
        <v>251614.2574</v>
      </c>
      <c r="H122" s="51">
        <v>240364.37169999999</v>
      </c>
      <c r="I122" s="51">
        <v>217800.2836</v>
      </c>
      <c r="J122" s="51">
        <v>71358.571500000005</v>
      </c>
      <c r="K122" s="51">
        <v>256119.6496</v>
      </c>
      <c r="L122" s="51">
        <v>268956.83110000001</v>
      </c>
      <c r="M122" s="51">
        <v>260409.7145</v>
      </c>
      <c r="N122" s="51">
        <v>260123.96040000001</v>
      </c>
      <c r="O122" s="51">
        <v>245261.48730000001</v>
      </c>
      <c r="P122" s="51">
        <v>257030.49170000001</v>
      </c>
      <c r="Q122" s="32">
        <v>19628290.710000001</v>
      </c>
      <c r="R122" s="32">
        <v>13025246.16</v>
      </c>
      <c r="S122" s="32">
        <v>11352104.09</v>
      </c>
      <c r="T122" s="32">
        <v>10652892.74</v>
      </c>
      <c r="U122" s="32">
        <v>11891884.49</v>
      </c>
      <c r="V122" s="32">
        <v>4719163.67</v>
      </c>
      <c r="W122" s="32">
        <v>30760829.550000001</v>
      </c>
      <c r="X122" s="32">
        <v>20527262.800000001</v>
      </c>
      <c r="Y122" s="32">
        <v>22288475.23</v>
      </c>
      <c r="Z122" s="32">
        <v>41366235.640000001</v>
      </c>
      <c r="AA122" s="32">
        <v>21923769.140000001</v>
      </c>
      <c r="AB122" s="32">
        <v>17018515.84</v>
      </c>
      <c r="AC122" s="2">
        <v>4.25</v>
      </c>
      <c r="AD122" s="2">
        <v>4.25</v>
      </c>
      <c r="AE122" s="2">
        <v>4.25</v>
      </c>
      <c r="AF122" s="2">
        <v>4.25</v>
      </c>
      <c r="AG122" s="2">
        <v>4.25</v>
      </c>
      <c r="AH122" s="2">
        <v>4.25</v>
      </c>
      <c r="AI122" s="2">
        <v>4.25</v>
      </c>
      <c r="AJ122" s="2">
        <v>4.25</v>
      </c>
      <c r="AK122" s="2">
        <v>4.25</v>
      </c>
      <c r="AL122" s="2">
        <v>4.25</v>
      </c>
      <c r="AM122" s="2">
        <v>4.25</v>
      </c>
      <c r="AN122" s="2">
        <v>4.25</v>
      </c>
      <c r="AO122" s="33">
        <v>834202.36</v>
      </c>
      <c r="AP122" s="33">
        <v>553572.96</v>
      </c>
      <c r="AQ122" s="33">
        <v>482464.42</v>
      </c>
      <c r="AR122" s="33">
        <v>452747.94</v>
      </c>
      <c r="AS122" s="33">
        <v>505405.09</v>
      </c>
      <c r="AT122" s="33">
        <v>200564.46</v>
      </c>
      <c r="AU122" s="33">
        <v>1307335.26</v>
      </c>
      <c r="AV122" s="33">
        <v>872408.67</v>
      </c>
      <c r="AW122" s="33">
        <v>947260.2</v>
      </c>
      <c r="AX122" s="33">
        <v>1758065.01</v>
      </c>
      <c r="AY122" s="33">
        <v>931760.19</v>
      </c>
      <c r="AZ122" s="33">
        <v>723286.92</v>
      </c>
      <c r="BA122" s="31">
        <f t="shared" si="332"/>
        <v>0</v>
      </c>
      <c r="BB122" s="31">
        <f t="shared" si="333"/>
        <v>0</v>
      </c>
      <c r="BC122" s="31">
        <f t="shared" si="334"/>
        <v>0</v>
      </c>
      <c r="BD122" s="31">
        <f t="shared" si="335"/>
        <v>-7457.02</v>
      </c>
      <c r="BE122" s="31">
        <f t="shared" si="336"/>
        <v>-8324.32</v>
      </c>
      <c r="BF122" s="31">
        <f t="shared" si="337"/>
        <v>-3303.41</v>
      </c>
      <c r="BG122" s="31">
        <f t="shared" si="338"/>
        <v>-239934.47</v>
      </c>
      <c r="BH122" s="31">
        <f t="shared" si="339"/>
        <v>-160112.65</v>
      </c>
      <c r="BI122" s="31">
        <f t="shared" si="340"/>
        <v>-173850.11</v>
      </c>
      <c r="BJ122" s="31">
        <f t="shared" si="341"/>
        <v>-256470.66</v>
      </c>
      <c r="BK122" s="31">
        <f t="shared" si="342"/>
        <v>-135927.37</v>
      </c>
      <c r="BL122" s="31">
        <f t="shared" si="343"/>
        <v>-105514.8</v>
      </c>
      <c r="BM122" s="6">
        <f t="shared" ca="1" si="344"/>
        <v>1.2200000000000001E-2</v>
      </c>
      <c r="BN122" s="6">
        <f t="shared" ca="1" si="344"/>
        <v>1.2200000000000001E-2</v>
      </c>
      <c r="BO122" s="6">
        <f t="shared" ca="1" si="344"/>
        <v>1.2200000000000001E-2</v>
      </c>
      <c r="BP122" s="6">
        <f t="shared" ca="1" si="344"/>
        <v>1.2200000000000001E-2</v>
      </c>
      <c r="BQ122" s="6">
        <f t="shared" ca="1" si="344"/>
        <v>1.2200000000000001E-2</v>
      </c>
      <c r="BR122" s="6">
        <f t="shared" ca="1" si="344"/>
        <v>1.2200000000000001E-2</v>
      </c>
      <c r="BS122" s="6">
        <f t="shared" ca="1" si="344"/>
        <v>1.2200000000000001E-2</v>
      </c>
      <c r="BT122" s="6">
        <f t="shared" ca="1" si="344"/>
        <v>1.2200000000000001E-2</v>
      </c>
      <c r="BU122" s="6">
        <f t="shared" ca="1" si="344"/>
        <v>1.2200000000000001E-2</v>
      </c>
      <c r="BV122" s="6">
        <f t="shared" ca="1" si="344"/>
        <v>1.2200000000000001E-2</v>
      </c>
      <c r="BW122" s="6">
        <f t="shared" ca="1" si="344"/>
        <v>1.2200000000000001E-2</v>
      </c>
      <c r="BX122" s="6">
        <f t="shared" ca="1" si="344"/>
        <v>1.2200000000000001E-2</v>
      </c>
      <c r="BY122" s="31">
        <f t="shared" ca="1" si="305"/>
        <v>239465.15</v>
      </c>
      <c r="BZ122" s="31">
        <f t="shared" ca="1" si="306"/>
        <v>158908</v>
      </c>
      <c r="CA122" s="31">
        <f t="shared" ca="1" si="307"/>
        <v>138495.67000000001</v>
      </c>
      <c r="CB122" s="31">
        <f t="shared" ca="1" si="308"/>
        <v>129965.29</v>
      </c>
      <c r="CC122" s="31">
        <f t="shared" ca="1" si="309"/>
        <v>145080.99</v>
      </c>
      <c r="CD122" s="31">
        <f t="shared" ca="1" si="310"/>
        <v>57573.8</v>
      </c>
      <c r="CE122" s="31">
        <f t="shared" ca="1" si="311"/>
        <v>375282.12</v>
      </c>
      <c r="CF122" s="31">
        <f t="shared" ca="1" si="312"/>
        <v>250432.61</v>
      </c>
      <c r="CG122" s="31">
        <f t="shared" ca="1" si="313"/>
        <v>271919.40000000002</v>
      </c>
      <c r="CH122" s="31">
        <f t="shared" ca="1" si="314"/>
        <v>504668.07</v>
      </c>
      <c r="CI122" s="31">
        <f t="shared" ca="1" si="315"/>
        <v>267469.98</v>
      </c>
      <c r="CJ122" s="31">
        <f t="shared" ca="1" si="316"/>
        <v>207625.89</v>
      </c>
      <c r="CK122" s="32">
        <f t="shared" ca="1" si="318"/>
        <v>58884.87</v>
      </c>
      <c r="CL122" s="32">
        <f t="shared" ca="1" si="319"/>
        <v>39075.74</v>
      </c>
      <c r="CM122" s="32">
        <f t="shared" ca="1" si="320"/>
        <v>34056.31</v>
      </c>
      <c r="CN122" s="32">
        <f t="shared" ca="1" si="321"/>
        <v>31958.68</v>
      </c>
      <c r="CO122" s="32">
        <f t="shared" ca="1" si="322"/>
        <v>35675.65</v>
      </c>
      <c r="CP122" s="32">
        <f t="shared" ca="1" si="323"/>
        <v>14157.49</v>
      </c>
      <c r="CQ122" s="32">
        <f t="shared" ca="1" si="324"/>
        <v>92282.49</v>
      </c>
      <c r="CR122" s="32">
        <f t="shared" ca="1" si="325"/>
        <v>61581.79</v>
      </c>
      <c r="CS122" s="32">
        <f t="shared" ca="1" si="326"/>
        <v>66865.429999999993</v>
      </c>
      <c r="CT122" s="32">
        <f t="shared" ca="1" si="327"/>
        <v>124098.71</v>
      </c>
      <c r="CU122" s="32">
        <f t="shared" ca="1" si="328"/>
        <v>65771.31</v>
      </c>
      <c r="CV122" s="32">
        <f t="shared" ca="1" si="329"/>
        <v>51055.55</v>
      </c>
      <c r="CW122" s="31">
        <f t="shared" ca="1" si="345"/>
        <v>-535852.34</v>
      </c>
      <c r="CX122" s="31">
        <f t="shared" ca="1" si="346"/>
        <v>-355589.22</v>
      </c>
      <c r="CY122" s="31">
        <f t="shared" ca="1" si="347"/>
        <v>-309912.43999999994</v>
      </c>
      <c r="CZ122" s="31">
        <f t="shared" ca="1" si="348"/>
        <v>-283366.94999999995</v>
      </c>
      <c r="DA122" s="31">
        <f t="shared" ca="1" si="349"/>
        <v>-316324.13000000006</v>
      </c>
      <c r="DB122" s="31">
        <f t="shared" ca="1" si="350"/>
        <v>-125529.75999999998</v>
      </c>
      <c r="DC122" s="31">
        <f t="shared" ca="1" si="351"/>
        <v>-599836.18000000005</v>
      </c>
      <c r="DD122" s="31">
        <f t="shared" ca="1" si="352"/>
        <v>-400281.62</v>
      </c>
      <c r="DE122" s="31">
        <f t="shared" ca="1" si="353"/>
        <v>-434625.25999999989</v>
      </c>
      <c r="DF122" s="31">
        <f t="shared" ca="1" si="354"/>
        <v>-872827.57</v>
      </c>
      <c r="DG122" s="31">
        <f t="shared" ca="1" si="355"/>
        <v>-462591.52999999991</v>
      </c>
      <c r="DH122" s="31">
        <f t="shared" ca="1" si="356"/>
        <v>-359090.68000000005</v>
      </c>
      <c r="DI122" s="32">
        <f t="shared" ca="1" si="357"/>
        <v>-26792.62</v>
      </c>
      <c r="DJ122" s="32">
        <f t="shared" ca="1" si="358"/>
        <v>-17779.46</v>
      </c>
      <c r="DK122" s="32">
        <f t="shared" ca="1" si="359"/>
        <v>-15495.62</v>
      </c>
      <c r="DL122" s="32">
        <f t="shared" ca="1" si="360"/>
        <v>-14168.35</v>
      </c>
      <c r="DM122" s="32">
        <f t="shared" ca="1" si="361"/>
        <v>-15816.21</v>
      </c>
      <c r="DN122" s="32">
        <f t="shared" ca="1" si="362"/>
        <v>-6276.49</v>
      </c>
      <c r="DO122" s="32">
        <f t="shared" ca="1" si="363"/>
        <v>-29991.81</v>
      </c>
      <c r="DP122" s="32">
        <f t="shared" ca="1" si="364"/>
        <v>-20014.080000000002</v>
      </c>
      <c r="DQ122" s="32">
        <f t="shared" ca="1" si="365"/>
        <v>-21731.26</v>
      </c>
      <c r="DR122" s="32">
        <f t="shared" ca="1" si="366"/>
        <v>-43641.38</v>
      </c>
      <c r="DS122" s="32">
        <f t="shared" ca="1" si="367"/>
        <v>-23129.58</v>
      </c>
      <c r="DT122" s="32">
        <f t="shared" ca="1" si="368"/>
        <v>-17954.53</v>
      </c>
      <c r="DU122" s="31">
        <f t="shared" ca="1" si="369"/>
        <v>-261719.94</v>
      </c>
      <c r="DV122" s="31">
        <f t="shared" ca="1" si="370"/>
        <v>-172090.64</v>
      </c>
      <c r="DW122" s="31">
        <f t="shared" ca="1" si="371"/>
        <v>-148736.81</v>
      </c>
      <c r="DX122" s="31">
        <f t="shared" ca="1" si="372"/>
        <v>-134673.10999999999</v>
      </c>
      <c r="DY122" s="31">
        <f t="shared" ca="1" si="373"/>
        <v>-148841.4</v>
      </c>
      <c r="DZ122" s="31">
        <f t="shared" ca="1" si="374"/>
        <v>-58426.39</v>
      </c>
      <c r="EA122" s="31">
        <f t="shared" ca="1" si="375"/>
        <v>-276228.78999999998</v>
      </c>
      <c r="EB122" s="31">
        <f t="shared" ca="1" si="376"/>
        <v>-182292.72</v>
      </c>
      <c r="EC122" s="31">
        <f t="shared" ca="1" si="377"/>
        <v>-195718.39</v>
      </c>
      <c r="ED122" s="31">
        <f t="shared" ca="1" si="378"/>
        <v>-388743.23</v>
      </c>
      <c r="EE122" s="31">
        <f t="shared" ca="1" si="379"/>
        <v>-203673.44</v>
      </c>
      <c r="EF122" s="31">
        <f t="shared" ca="1" si="380"/>
        <v>-156332.42000000001</v>
      </c>
      <c r="EG122" s="32">
        <f t="shared" ca="1" si="381"/>
        <v>-824364.89999999991</v>
      </c>
      <c r="EH122" s="32">
        <f t="shared" ca="1" si="382"/>
        <v>-545459.32000000007</v>
      </c>
      <c r="EI122" s="32">
        <f t="shared" ca="1" si="383"/>
        <v>-474144.86999999994</v>
      </c>
      <c r="EJ122" s="32">
        <f t="shared" ca="1" si="384"/>
        <v>-432208.40999999992</v>
      </c>
      <c r="EK122" s="32">
        <f t="shared" ca="1" si="385"/>
        <v>-480981.74000000011</v>
      </c>
      <c r="EL122" s="32">
        <f t="shared" ca="1" si="386"/>
        <v>-190232.63999999996</v>
      </c>
      <c r="EM122" s="32">
        <f t="shared" ca="1" si="387"/>
        <v>-906056.78</v>
      </c>
      <c r="EN122" s="32">
        <f t="shared" ca="1" si="388"/>
        <v>-602588.42000000004</v>
      </c>
      <c r="EO122" s="32">
        <f t="shared" ca="1" si="389"/>
        <v>-652074.90999999992</v>
      </c>
      <c r="EP122" s="32">
        <f t="shared" ca="1" si="390"/>
        <v>-1305212.18</v>
      </c>
      <c r="EQ122" s="32">
        <f t="shared" ca="1" si="391"/>
        <v>-689394.54999999993</v>
      </c>
      <c r="ER122" s="32">
        <f t="shared" ca="1" si="392"/>
        <v>-533377.63000000012</v>
      </c>
    </row>
    <row r="123" spans="1:148">
      <c r="A123" t="s">
        <v>420</v>
      </c>
      <c r="B123" s="1" t="s">
        <v>31</v>
      </c>
      <c r="C123" t="str">
        <f t="shared" ca="1" si="330"/>
        <v>SH2</v>
      </c>
      <c r="D123" t="str">
        <f t="shared" ca="1" si="331"/>
        <v>Sheerness #2</v>
      </c>
      <c r="E123" s="51">
        <v>269977.92469999997</v>
      </c>
      <c r="F123" s="51">
        <v>242839.7862</v>
      </c>
      <c r="G123" s="51">
        <v>275593.06780000002</v>
      </c>
      <c r="H123" s="51">
        <v>246707.23250000001</v>
      </c>
      <c r="I123" s="51">
        <v>195684.40700000001</v>
      </c>
      <c r="J123" s="51">
        <v>157101.87909999999</v>
      </c>
      <c r="K123" s="51">
        <v>261078.80790000001</v>
      </c>
      <c r="L123" s="51">
        <v>269152.2512</v>
      </c>
      <c r="M123" s="51">
        <v>258916.16080000001</v>
      </c>
      <c r="N123" s="51">
        <v>286383.6654</v>
      </c>
      <c r="O123" s="51">
        <v>249038.14139999999</v>
      </c>
      <c r="P123" s="51">
        <v>269809.33020000003</v>
      </c>
      <c r="Q123" s="32">
        <v>20080445.649999999</v>
      </c>
      <c r="R123" s="32">
        <v>13541577.369999999</v>
      </c>
      <c r="S123" s="32">
        <v>12255781.83</v>
      </c>
      <c r="T123" s="32">
        <v>11000662.67</v>
      </c>
      <c r="U123" s="32">
        <v>11101102.289999999</v>
      </c>
      <c r="V123" s="32">
        <v>11349854.34</v>
      </c>
      <c r="W123" s="32">
        <v>31744951.440000001</v>
      </c>
      <c r="X123" s="32">
        <v>20493370.109999999</v>
      </c>
      <c r="Y123" s="32">
        <v>22285922.800000001</v>
      </c>
      <c r="Z123" s="32">
        <v>50158480.939999998</v>
      </c>
      <c r="AA123" s="32">
        <v>24140601.23</v>
      </c>
      <c r="AB123" s="32">
        <v>19763493.949999999</v>
      </c>
      <c r="AC123" s="2">
        <v>4.25</v>
      </c>
      <c r="AD123" s="2">
        <v>4.25</v>
      </c>
      <c r="AE123" s="2">
        <v>4.25</v>
      </c>
      <c r="AF123" s="2">
        <v>4.25</v>
      </c>
      <c r="AG123" s="2">
        <v>4.25</v>
      </c>
      <c r="AH123" s="2">
        <v>4.25</v>
      </c>
      <c r="AI123" s="2">
        <v>4.25</v>
      </c>
      <c r="AJ123" s="2">
        <v>4.25</v>
      </c>
      <c r="AK123" s="2">
        <v>4.25</v>
      </c>
      <c r="AL123" s="2">
        <v>4.25</v>
      </c>
      <c r="AM123" s="2">
        <v>4.25</v>
      </c>
      <c r="AN123" s="2">
        <v>4.25</v>
      </c>
      <c r="AO123" s="33">
        <v>853418.94</v>
      </c>
      <c r="AP123" s="33">
        <v>575517.04</v>
      </c>
      <c r="AQ123" s="33">
        <v>520870.73</v>
      </c>
      <c r="AR123" s="33">
        <v>467528.16</v>
      </c>
      <c r="AS123" s="33">
        <v>471796.85</v>
      </c>
      <c r="AT123" s="33">
        <v>482368.81</v>
      </c>
      <c r="AU123" s="33">
        <v>1349160.44</v>
      </c>
      <c r="AV123" s="33">
        <v>870968.23</v>
      </c>
      <c r="AW123" s="33">
        <v>947151.72</v>
      </c>
      <c r="AX123" s="33">
        <v>2131735.44</v>
      </c>
      <c r="AY123" s="33">
        <v>1025975.55</v>
      </c>
      <c r="AZ123" s="33">
        <v>839948.49</v>
      </c>
      <c r="BA123" s="31">
        <f t="shared" si="332"/>
        <v>0</v>
      </c>
      <c r="BB123" s="31">
        <f t="shared" si="333"/>
        <v>0</v>
      </c>
      <c r="BC123" s="31">
        <f t="shared" si="334"/>
        <v>0</v>
      </c>
      <c r="BD123" s="31">
        <f t="shared" si="335"/>
        <v>-7700.46</v>
      </c>
      <c r="BE123" s="31">
        <f t="shared" si="336"/>
        <v>-7770.77</v>
      </c>
      <c r="BF123" s="31">
        <f t="shared" si="337"/>
        <v>-7944.9</v>
      </c>
      <c r="BG123" s="31">
        <f t="shared" si="338"/>
        <v>-247610.62</v>
      </c>
      <c r="BH123" s="31">
        <f t="shared" si="339"/>
        <v>-159848.29</v>
      </c>
      <c r="BI123" s="31">
        <f t="shared" si="340"/>
        <v>-173830.2</v>
      </c>
      <c r="BJ123" s="31">
        <f t="shared" si="341"/>
        <v>-310982.58</v>
      </c>
      <c r="BK123" s="31">
        <f t="shared" si="342"/>
        <v>-149671.73000000001</v>
      </c>
      <c r="BL123" s="31">
        <f t="shared" si="343"/>
        <v>-122533.66</v>
      </c>
      <c r="BM123" s="6">
        <f t="shared" ca="1" si="344"/>
        <v>1.0699999999999999E-2</v>
      </c>
      <c r="BN123" s="6">
        <f t="shared" ca="1" si="344"/>
        <v>1.0699999999999999E-2</v>
      </c>
      <c r="BO123" s="6">
        <f t="shared" ca="1" si="344"/>
        <v>1.0699999999999999E-2</v>
      </c>
      <c r="BP123" s="6">
        <f t="shared" ca="1" si="344"/>
        <v>1.0699999999999999E-2</v>
      </c>
      <c r="BQ123" s="6">
        <f t="shared" ca="1" si="344"/>
        <v>1.0699999999999999E-2</v>
      </c>
      <c r="BR123" s="6">
        <f t="shared" ca="1" si="344"/>
        <v>1.0699999999999999E-2</v>
      </c>
      <c r="BS123" s="6">
        <f t="shared" ca="1" si="344"/>
        <v>1.0699999999999999E-2</v>
      </c>
      <c r="BT123" s="6">
        <f t="shared" ca="1" si="344"/>
        <v>1.0699999999999999E-2</v>
      </c>
      <c r="BU123" s="6">
        <f t="shared" ca="1" si="344"/>
        <v>1.0699999999999999E-2</v>
      </c>
      <c r="BV123" s="6">
        <f t="shared" ca="1" si="344"/>
        <v>1.0699999999999999E-2</v>
      </c>
      <c r="BW123" s="6">
        <f t="shared" ca="1" si="344"/>
        <v>1.0699999999999999E-2</v>
      </c>
      <c r="BX123" s="6">
        <f t="shared" ca="1" si="344"/>
        <v>1.0699999999999999E-2</v>
      </c>
      <c r="BY123" s="31">
        <f t="shared" ca="1" si="305"/>
        <v>214860.77</v>
      </c>
      <c r="BZ123" s="31">
        <f t="shared" ca="1" si="306"/>
        <v>144894.88</v>
      </c>
      <c r="CA123" s="31">
        <f t="shared" ca="1" si="307"/>
        <v>131136.87</v>
      </c>
      <c r="CB123" s="31">
        <f t="shared" ca="1" si="308"/>
        <v>117707.09</v>
      </c>
      <c r="CC123" s="31">
        <f t="shared" ca="1" si="309"/>
        <v>118781.79</v>
      </c>
      <c r="CD123" s="31">
        <f t="shared" ca="1" si="310"/>
        <v>121443.44</v>
      </c>
      <c r="CE123" s="31">
        <f t="shared" ca="1" si="311"/>
        <v>339670.98</v>
      </c>
      <c r="CF123" s="31">
        <f t="shared" ca="1" si="312"/>
        <v>219279.06</v>
      </c>
      <c r="CG123" s="31">
        <f t="shared" ca="1" si="313"/>
        <v>238459.37</v>
      </c>
      <c r="CH123" s="31">
        <f t="shared" ca="1" si="314"/>
        <v>536695.75</v>
      </c>
      <c r="CI123" s="31">
        <f t="shared" ca="1" si="315"/>
        <v>258304.43</v>
      </c>
      <c r="CJ123" s="31">
        <f t="shared" ca="1" si="316"/>
        <v>211469.39</v>
      </c>
      <c r="CK123" s="32">
        <f t="shared" ca="1" si="318"/>
        <v>60241.34</v>
      </c>
      <c r="CL123" s="32">
        <f t="shared" ca="1" si="319"/>
        <v>40624.730000000003</v>
      </c>
      <c r="CM123" s="32">
        <f t="shared" ca="1" si="320"/>
        <v>36767.35</v>
      </c>
      <c r="CN123" s="32">
        <f t="shared" ca="1" si="321"/>
        <v>33001.99</v>
      </c>
      <c r="CO123" s="32">
        <f t="shared" ca="1" si="322"/>
        <v>33303.31</v>
      </c>
      <c r="CP123" s="32">
        <f t="shared" ca="1" si="323"/>
        <v>34049.56</v>
      </c>
      <c r="CQ123" s="32">
        <f t="shared" ca="1" si="324"/>
        <v>95234.85</v>
      </c>
      <c r="CR123" s="32">
        <f t="shared" ca="1" si="325"/>
        <v>61480.11</v>
      </c>
      <c r="CS123" s="32">
        <f t="shared" ca="1" si="326"/>
        <v>66857.77</v>
      </c>
      <c r="CT123" s="32">
        <f t="shared" ca="1" si="327"/>
        <v>150475.44</v>
      </c>
      <c r="CU123" s="32">
        <f t="shared" ca="1" si="328"/>
        <v>72421.8</v>
      </c>
      <c r="CV123" s="32">
        <f t="shared" ca="1" si="329"/>
        <v>59290.48</v>
      </c>
      <c r="CW123" s="31">
        <f t="shared" ca="1" si="345"/>
        <v>-578316.82999999996</v>
      </c>
      <c r="CX123" s="31">
        <f t="shared" ca="1" si="346"/>
        <v>-389997.43000000005</v>
      </c>
      <c r="CY123" s="31">
        <f t="shared" ca="1" si="347"/>
        <v>-352966.51</v>
      </c>
      <c r="CZ123" s="31">
        <f t="shared" ca="1" si="348"/>
        <v>-309118.61999999994</v>
      </c>
      <c r="DA123" s="31">
        <f t="shared" ca="1" si="349"/>
        <v>-311940.98</v>
      </c>
      <c r="DB123" s="31">
        <f t="shared" ca="1" si="350"/>
        <v>-318930.90999999997</v>
      </c>
      <c r="DC123" s="31">
        <f t="shared" ca="1" si="351"/>
        <v>-666643.99</v>
      </c>
      <c r="DD123" s="31">
        <f t="shared" ca="1" si="352"/>
        <v>-430360.77</v>
      </c>
      <c r="DE123" s="31">
        <f t="shared" ca="1" si="353"/>
        <v>-468004.37999999995</v>
      </c>
      <c r="DF123" s="31">
        <f t="shared" ca="1" si="354"/>
        <v>-1133581.67</v>
      </c>
      <c r="DG123" s="31">
        <f t="shared" ca="1" si="355"/>
        <v>-545577.59000000008</v>
      </c>
      <c r="DH123" s="31">
        <f t="shared" ca="1" si="356"/>
        <v>-446654.95999999996</v>
      </c>
      <c r="DI123" s="32">
        <f t="shared" ca="1" si="357"/>
        <v>-28915.84</v>
      </c>
      <c r="DJ123" s="32">
        <f t="shared" ca="1" si="358"/>
        <v>-19499.87</v>
      </c>
      <c r="DK123" s="32">
        <f t="shared" ca="1" si="359"/>
        <v>-17648.330000000002</v>
      </c>
      <c r="DL123" s="32">
        <f t="shared" ca="1" si="360"/>
        <v>-15455.93</v>
      </c>
      <c r="DM123" s="32">
        <f t="shared" ca="1" si="361"/>
        <v>-15597.05</v>
      </c>
      <c r="DN123" s="32">
        <f t="shared" ca="1" si="362"/>
        <v>-15946.55</v>
      </c>
      <c r="DO123" s="32">
        <f t="shared" ca="1" si="363"/>
        <v>-33332.199999999997</v>
      </c>
      <c r="DP123" s="32">
        <f t="shared" ca="1" si="364"/>
        <v>-21518.04</v>
      </c>
      <c r="DQ123" s="32">
        <f t="shared" ca="1" si="365"/>
        <v>-23400.22</v>
      </c>
      <c r="DR123" s="32">
        <f t="shared" ca="1" si="366"/>
        <v>-56679.08</v>
      </c>
      <c r="DS123" s="32">
        <f t="shared" ca="1" si="367"/>
        <v>-27278.880000000001</v>
      </c>
      <c r="DT123" s="32">
        <f t="shared" ca="1" si="368"/>
        <v>-22332.75</v>
      </c>
      <c r="DU123" s="31">
        <f t="shared" ca="1" si="369"/>
        <v>-282460.36</v>
      </c>
      <c r="DV123" s="31">
        <f t="shared" ca="1" si="370"/>
        <v>-188742.81</v>
      </c>
      <c r="DW123" s="31">
        <f t="shared" ca="1" si="371"/>
        <v>-169399.82</v>
      </c>
      <c r="DX123" s="31">
        <f t="shared" ca="1" si="372"/>
        <v>-146911.85999999999</v>
      </c>
      <c r="DY123" s="31">
        <f t="shared" ca="1" si="373"/>
        <v>-146778.98000000001</v>
      </c>
      <c r="DZ123" s="31">
        <f t="shared" ca="1" si="374"/>
        <v>-148442.74</v>
      </c>
      <c r="EA123" s="31">
        <f t="shared" ca="1" si="375"/>
        <v>-306994.26</v>
      </c>
      <c r="EB123" s="31">
        <f t="shared" ca="1" si="376"/>
        <v>-195991.1</v>
      </c>
      <c r="EC123" s="31">
        <f t="shared" ca="1" si="377"/>
        <v>-210749.52</v>
      </c>
      <c r="ED123" s="31">
        <f t="shared" ca="1" si="378"/>
        <v>-504878.87</v>
      </c>
      <c r="EE123" s="31">
        <f t="shared" ca="1" si="379"/>
        <v>-240211.20000000001</v>
      </c>
      <c r="EF123" s="31">
        <f t="shared" ca="1" si="380"/>
        <v>-194454.08</v>
      </c>
      <c r="EG123" s="32">
        <f t="shared" ca="1" si="381"/>
        <v>-889693.02999999991</v>
      </c>
      <c r="EH123" s="32">
        <f t="shared" ca="1" si="382"/>
        <v>-598240.1100000001</v>
      </c>
      <c r="EI123" s="32">
        <f t="shared" ca="1" si="383"/>
        <v>-540014.66</v>
      </c>
      <c r="EJ123" s="32">
        <f t="shared" ca="1" si="384"/>
        <v>-471486.40999999992</v>
      </c>
      <c r="EK123" s="32">
        <f t="shared" ca="1" si="385"/>
        <v>-474317.01</v>
      </c>
      <c r="EL123" s="32">
        <f t="shared" ca="1" si="386"/>
        <v>-483320.19999999995</v>
      </c>
      <c r="EM123" s="32">
        <f t="shared" ca="1" si="387"/>
        <v>-1006970.45</v>
      </c>
      <c r="EN123" s="32">
        <f t="shared" ca="1" si="388"/>
        <v>-647869.91</v>
      </c>
      <c r="EO123" s="32">
        <f t="shared" ca="1" si="389"/>
        <v>-702154.12</v>
      </c>
      <c r="EP123" s="32">
        <f t="shared" ca="1" si="390"/>
        <v>-1695139.62</v>
      </c>
      <c r="EQ123" s="32">
        <f t="shared" ca="1" si="391"/>
        <v>-813067.67000000016</v>
      </c>
      <c r="ER123" s="32">
        <f t="shared" ca="1" si="392"/>
        <v>-663441.78999999992</v>
      </c>
    </row>
    <row r="124" spans="1:148">
      <c r="A124" t="s">
        <v>443</v>
      </c>
      <c r="B124" s="1" t="s">
        <v>97</v>
      </c>
      <c r="C124" t="str">
        <f t="shared" ca="1" si="330"/>
        <v>BCHIMP</v>
      </c>
      <c r="D124" t="str">
        <f t="shared" ca="1" si="331"/>
        <v>Alberta-BC Intertie - Import</v>
      </c>
      <c r="E124" s="51">
        <v>14780</v>
      </c>
      <c r="F124" s="51">
        <v>8422</v>
      </c>
      <c r="G124" s="51">
        <v>3739</v>
      </c>
      <c r="H124" s="51">
        <v>19654</v>
      </c>
      <c r="I124" s="51">
        <v>28963</v>
      </c>
      <c r="J124" s="51">
        <v>31100</v>
      </c>
      <c r="K124" s="51">
        <v>22918</v>
      </c>
      <c r="L124" s="51">
        <v>15127</v>
      </c>
      <c r="M124" s="51">
        <v>18167</v>
      </c>
      <c r="N124" s="51">
        <v>30176</v>
      </c>
      <c r="O124" s="51">
        <v>17170</v>
      </c>
      <c r="P124" s="51">
        <v>11724</v>
      </c>
      <c r="Q124" s="32">
        <v>1307163.17</v>
      </c>
      <c r="R124" s="32">
        <v>557300.43000000005</v>
      </c>
      <c r="S124" s="32">
        <v>222181.21</v>
      </c>
      <c r="T124" s="32">
        <v>1014540.7</v>
      </c>
      <c r="U124" s="32">
        <v>1725154.33</v>
      </c>
      <c r="V124" s="32">
        <v>1941775.64</v>
      </c>
      <c r="W124" s="32">
        <v>4116099.26</v>
      </c>
      <c r="X124" s="32">
        <v>1645294.76</v>
      </c>
      <c r="Y124" s="32">
        <v>1391919.79</v>
      </c>
      <c r="Z124" s="32">
        <v>6360483.4100000001</v>
      </c>
      <c r="AA124" s="32">
        <v>2521191.46</v>
      </c>
      <c r="AB124" s="32">
        <v>1233161.75</v>
      </c>
      <c r="AC124" s="2">
        <v>0.89</v>
      </c>
      <c r="AD124" s="2">
        <v>0.89</v>
      </c>
      <c r="AE124" s="2">
        <v>0.89</v>
      </c>
      <c r="AF124" s="2">
        <v>0.89</v>
      </c>
      <c r="AG124" s="2">
        <v>0.89</v>
      </c>
      <c r="AH124" s="2">
        <v>0.89</v>
      </c>
      <c r="AI124" s="2">
        <v>0.89</v>
      </c>
      <c r="AJ124" s="2">
        <v>0.89</v>
      </c>
      <c r="AK124" s="2">
        <v>0.89</v>
      </c>
      <c r="AL124" s="2">
        <v>0.89</v>
      </c>
      <c r="AM124" s="2">
        <v>0.89</v>
      </c>
      <c r="AN124" s="2">
        <v>0.89</v>
      </c>
      <c r="AO124" s="33">
        <v>11633.75</v>
      </c>
      <c r="AP124" s="33">
        <v>4959.97</v>
      </c>
      <c r="AQ124" s="33">
        <v>1977.41</v>
      </c>
      <c r="AR124" s="33">
        <v>9029.41</v>
      </c>
      <c r="AS124" s="33">
        <v>15353.87</v>
      </c>
      <c r="AT124" s="33">
        <v>17281.8</v>
      </c>
      <c r="AU124" s="33">
        <v>36633.279999999999</v>
      </c>
      <c r="AV124" s="33">
        <v>14643.12</v>
      </c>
      <c r="AW124" s="33">
        <v>12388.09</v>
      </c>
      <c r="AX124" s="33">
        <v>56608.3</v>
      </c>
      <c r="AY124" s="33">
        <v>22438.6</v>
      </c>
      <c r="AZ124" s="33">
        <v>10975.14</v>
      </c>
      <c r="BA124" s="31">
        <f t="shared" si="332"/>
        <v>0</v>
      </c>
      <c r="BB124" s="31">
        <f t="shared" si="333"/>
        <v>0</v>
      </c>
      <c r="BC124" s="31">
        <f t="shared" si="334"/>
        <v>0</v>
      </c>
      <c r="BD124" s="31">
        <f t="shared" si="335"/>
        <v>-710.18</v>
      </c>
      <c r="BE124" s="31">
        <f t="shared" si="336"/>
        <v>-1207.6099999999999</v>
      </c>
      <c r="BF124" s="31">
        <f t="shared" si="337"/>
        <v>-1359.24</v>
      </c>
      <c r="BG124" s="31">
        <f t="shared" si="338"/>
        <v>-32105.57</v>
      </c>
      <c r="BH124" s="31">
        <f t="shared" si="339"/>
        <v>-12833.3</v>
      </c>
      <c r="BI124" s="31">
        <f t="shared" si="340"/>
        <v>-10856.97</v>
      </c>
      <c r="BJ124" s="31">
        <f t="shared" si="341"/>
        <v>-39435</v>
      </c>
      <c r="BK124" s="31">
        <f t="shared" si="342"/>
        <v>-15631.39</v>
      </c>
      <c r="BL124" s="31">
        <f t="shared" si="343"/>
        <v>-7645.6</v>
      </c>
      <c r="BM124" s="6">
        <f t="shared" ca="1" si="344"/>
        <v>-2.4500000000000001E-2</v>
      </c>
      <c r="BN124" s="6">
        <f t="shared" ca="1" si="344"/>
        <v>-2.4500000000000001E-2</v>
      </c>
      <c r="BO124" s="6">
        <f t="shared" ca="1" si="344"/>
        <v>-2.4500000000000001E-2</v>
      </c>
      <c r="BP124" s="6">
        <f t="shared" ca="1" si="344"/>
        <v>-2.4500000000000001E-2</v>
      </c>
      <c r="BQ124" s="6">
        <f t="shared" ca="1" si="344"/>
        <v>-2.4500000000000001E-2</v>
      </c>
      <c r="BR124" s="6">
        <f t="shared" ca="1" si="344"/>
        <v>-2.4500000000000001E-2</v>
      </c>
      <c r="BS124" s="6">
        <f t="shared" ca="1" si="344"/>
        <v>-2.4500000000000001E-2</v>
      </c>
      <c r="BT124" s="6">
        <f t="shared" ca="1" si="344"/>
        <v>-2.4500000000000001E-2</v>
      </c>
      <c r="BU124" s="6">
        <f t="shared" ca="1" si="344"/>
        <v>-2.4500000000000001E-2</v>
      </c>
      <c r="BV124" s="6">
        <f t="shared" ca="1" si="344"/>
        <v>-2.4500000000000001E-2</v>
      </c>
      <c r="BW124" s="6">
        <f t="shared" ca="1" si="344"/>
        <v>-2.4500000000000001E-2</v>
      </c>
      <c r="BX124" s="6">
        <f t="shared" ca="1" si="344"/>
        <v>-2.4500000000000001E-2</v>
      </c>
      <c r="BY124" s="31">
        <f t="shared" ca="1" si="305"/>
        <v>-32025.5</v>
      </c>
      <c r="BZ124" s="31">
        <f t="shared" ca="1" si="306"/>
        <v>-13653.86</v>
      </c>
      <c r="CA124" s="31">
        <f t="shared" ca="1" si="307"/>
        <v>-5443.44</v>
      </c>
      <c r="CB124" s="31">
        <f t="shared" ca="1" si="308"/>
        <v>-24856.25</v>
      </c>
      <c r="CC124" s="31">
        <f t="shared" ca="1" si="309"/>
        <v>-42266.28</v>
      </c>
      <c r="CD124" s="31">
        <f t="shared" ca="1" si="310"/>
        <v>-47573.5</v>
      </c>
      <c r="CE124" s="31">
        <f t="shared" ca="1" si="311"/>
        <v>-100844.43</v>
      </c>
      <c r="CF124" s="31">
        <f t="shared" ca="1" si="312"/>
        <v>-40309.72</v>
      </c>
      <c r="CG124" s="31">
        <f t="shared" ca="1" si="313"/>
        <v>-34102.03</v>
      </c>
      <c r="CH124" s="31">
        <f t="shared" ca="1" si="314"/>
        <v>-155831.84</v>
      </c>
      <c r="CI124" s="31">
        <f t="shared" ca="1" si="315"/>
        <v>-61769.19</v>
      </c>
      <c r="CJ124" s="31">
        <f t="shared" ca="1" si="316"/>
        <v>-30212.46</v>
      </c>
      <c r="CK124" s="32">
        <f t="shared" ca="1" si="318"/>
        <v>3921.49</v>
      </c>
      <c r="CL124" s="32">
        <f t="shared" ca="1" si="319"/>
        <v>1671.9</v>
      </c>
      <c r="CM124" s="32">
        <f t="shared" ca="1" si="320"/>
        <v>666.54</v>
      </c>
      <c r="CN124" s="32">
        <f t="shared" ca="1" si="321"/>
        <v>3043.62</v>
      </c>
      <c r="CO124" s="32">
        <f t="shared" ca="1" si="322"/>
        <v>5175.46</v>
      </c>
      <c r="CP124" s="32">
        <f t="shared" ca="1" si="323"/>
        <v>5825.33</v>
      </c>
      <c r="CQ124" s="32">
        <f t="shared" ca="1" si="324"/>
        <v>12348.3</v>
      </c>
      <c r="CR124" s="32">
        <f t="shared" ca="1" si="325"/>
        <v>4935.88</v>
      </c>
      <c r="CS124" s="32">
        <f t="shared" ca="1" si="326"/>
        <v>4175.76</v>
      </c>
      <c r="CT124" s="32">
        <f t="shared" ca="1" si="327"/>
        <v>19081.45</v>
      </c>
      <c r="CU124" s="32">
        <f t="shared" ca="1" si="328"/>
        <v>7563.57</v>
      </c>
      <c r="CV124" s="32">
        <f t="shared" ca="1" si="329"/>
        <v>3699.49</v>
      </c>
      <c r="CW124" s="31">
        <f t="shared" ca="1" si="345"/>
        <v>-39737.760000000002</v>
      </c>
      <c r="CX124" s="31">
        <f t="shared" ca="1" si="346"/>
        <v>-16941.93</v>
      </c>
      <c r="CY124" s="31">
        <f t="shared" ca="1" si="347"/>
        <v>-6754.3099999999995</v>
      </c>
      <c r="CZ124" s="31">
        <f t="shared" ca="1" si="348"/>
        <v>-30131.86</v>
      </c>
      <c r="DA124" s="31">
        <f t="shared" ca="1" si="349"/>
        <v>-51237.08</v>
      </c>
      <c r="DB124" s="31">
        <f t="shared" ca="1" si="350"/>
        <v>-57670.73</v>
      </c>
      <c r="DC124" s="31">
        <f t="shared" ca="1" si="351"/>
        <v>-93023.84</v>
      </c>
      <c r="DD124" s="31">
        <f t="shared" ca="1" si="352"/>
        <v>-37183.660000000003</v>
      </c>
      <c r="DE124" s="31">
        <f t="shared" ca="1" si="353"/>
        <v>-31457.39</v>
      </c>
      <c r="DF124" s="31">
        <f t="shared" ca="1" si="354"/>
        <v>-153923.69</v>
      </c>
      <c r="DG124" s="31">
        <f t="shared" ca="1" si="355"/>
        <v>-61012.83</v>
      </c>
      <c r="DH124" s="31">
        <f t="shared" ca="1" si="356"/>
        <v>-29842.510000000002</v>
      </c>
      <c r="DI124" s="32">
        <f t="shared" ca="1" si="357"/>
        <v>-1986.89</v>
      </c>
      <c r="DJ124" s="32">
        <f t="shared" ca="1" si="358"/>
        <v>-847.1</v>
      </c>
      <c r="DK124" s="32">
        <f t="shared" ca="1" si="359"/>
        <v>-337.72</v>
      </c>
      <c r="DL124" s="32">
        <f t="shared" ca="1" si="360"/>
        <v>-1506.59</v>
      </c>
      <c r="DM124" s="32">
        <f t="shared" ca="1" si="361"/>
        <v>-2561.85</v>
      </c>
      <c r="DN124" s="32">
        <f t="shared" ca="1" si="362"/>
        <v>-2883.54</v>
      </c>
      <c r="DO124" s="32">
        <f t="shared" ca="1" si="363"/>
        <v>-4651.1899999999996</v>
      </c>
      <c r="DP124" s="32">
        <f t="shared" ca="1" si="364"/>
        <v>-1859.18</v>
      </c>
      <c r="DQ124" s="32">
        <f t="shared" ca="1" si="365"/>
        <v>-1572.87</v>
      </c>
      <c r="DR124" s="32">
        <f t="shared" ca="1" si="366"/>
        <v>-7696.18</v>
      </c>
      <c r="DS124" s="32">
        <f t="shared" ca="1" si="367"/>
        <v>-3050.64</v>
      </c>
      <c r="DT124" s="32">
        <f t="shared" ca="1" si="368"/>
        <v>-1492.13</v>
      </c>
      <c r="DU124" s="31">
        <f t="shared" ca="1" si="369"/>
        <v>-19408.64</v>
      </c>
      <c r="DV124" s="31">
        <f t="shared" ca="1" si="370"/>
        <v>-8199.2000000000007</v>
      </c>
      <c r="DW124" s="31">
        <f t="shared" ca="1" si="371"/>
        <v>-3241.61</v>
      </c>
      <c r="DX124" s="31">
        <f t="shared" ca="1" si="372"/>
        <v>-14320.48</v>
      </c>
      <c r="DY124" s="31">
        <f t="shared" ca="1" si="373"/>
        <v>-24108.81</v>
      </c>
      <c r="DZ124" s="31">
        <f t="shared" ca="1" si="374"/>
        <v>-26842.18</v>
      </c>
      <c r="EA124" s="31">
        <f t="shared" ca="1" si="375"/>
        <v>-42838.13</v>
      </c>
      <c r="EB124" s="31">
        <f t="shared" ca="1" si="376"/>
        <v>-16933.849999999999</v>
      </c>
      <c r="EC124" s="31">
        <f t="shared" ca="1" si="377"/>
        <v>-14165.74</v>
      </c>
      <c r="ED124" s="31">
        <f t="shared" ca="1" si="378"/>
        <v>-68555.11</v>
      </c>
      <c r="EE124" s="31">
        <f t="shared" ca="1" si="379"/>
        <v>-26863.21</v>
      </c>
      <c r="EF124" s="31">
        <f t="shared" ca="1" si="380"/>
        <v>-12992.13</v>
      </c>
      <c r="EG124" s="32">
        <f t="shared" ca="1" si="381"/>
        <v>-61133.29</v>
      </c>
      <c r="EH124" s="32">
        <f t="shared" ca="1" si="382"/>
        <v>-25988.23</v>
      </c>
      <c r="EI124" s="32">
        <f t="shared" ca="1" si="383"/>
        <v>-10333.64</v>
      </c>
      <c r="EJ124" s="32">
        <f t="shared" ca="1" si="384"/>
        <v>-45958.93</v>
      </c>
      <c r="EK124" s="32">
        <f t="shared" ca="1" si="385"/>
        <v>-77907.740000000005</v>
      </c>
      <c r="EL124" s="32">
        <f t="shared" ca="1" si="386"/>
        <v>-87396.450000000012</v>
      </c>
      <c r="EM124" s="32">
        <f t="shared" ca="1" si="387"/>
        <v>-140513.16</v>
      </c>
      <c r="EN124" s="32">
        <f t="shared" ca="1" si="388"/>
        <v>-55976.69</v>
      </c>
      <c r="EO124" s="32">
        <f t="shared" ca="1" si="389"/>
        <v>-47196</v>
      </c>
      <c r="EP124" s="32">
        <f t="shared" ca="1" si="390"/>
        <v>-230174.97999999998</v>
      </c>
      <c r="EQ124" s="32">
        <f t="shared" ca="1" si="391"/>
        <v>-90926.68</v>
      </c>
      <c r="ER124" s="32">
        <f t="shared" ca="1" si="392"/>
        <v>-44326.770000000004</v>
      </c>
    </row>
    <row r="125" spans="1:148">
      <c r="A125" t="s">
        <v>419</v>
      </c>
      <c r="B125" s="1" t="s">
        <v>133</v>
      </c>
      <c r="C125" t="str">
        <f t="shared" ca="1" si="330"/>
        <v>SPR</v>
      </c>
      <c r="D125" t="str">
        <f t="shared" ca="1" si="331"/>
        <v>Spray Hydro Facility</v>
      </c>
      <c r="E125" s="51">
        <v>22924.779699999999</v>
      </c>
      <c r="F125" s="51">
        <v>20083.661100000001</v>
      </c>
      <c r="G125" s="51">
        <v>24051.0939</v>
      </c>
      <c r="H125" s="51">
        <v>19534.624800000001</v>
      </c>
      <c r="I125" s="51">
        <v>19949.0605</v>
      </c>
      <c r="J125" s="51">
        <v>22192.625899999999</v>
      </c>
      <c r="K125" s="51">
        <v>25527.8066</v>
      </c>
      <c r="L125" s="51">
        <v>14947.558999999999</v>
      </c>
      <c r="M125" s="51">
        <v>9737.0884000000005</v>
      </c>
      <c r="N125" s="51">
        <v>12562.459699999999</v>
      </c>
      <c r="O125" s="51">
        <v>13691.7835</v>
      </c>
      <c r="P125" s="51">
        <v>18580.179499999998</v>
      </c>
      <c r="Q125" s="32">
        <v>2029519.32</v>
      </c>
      <c r="R125" s="32">
        <v>1287446.1299999999</v>
      </c>
      <c r="S125" s="32">
        <v>1210170.52</v>
      </c>
      <c r="T125" s="32">
        <v>1025700.25</v>
      </c>
      <c r="U125" s="32">
        <v>1472088.18</v>
      </c>
      <c r="V125" s="32">
        <v>1890779.28</v>
      </c>
      <c r="W125" s="32">
        <v>4595103.78</v>
      </c>
      <c r="X125" s="32">
        <v>1308060.8999999999</v>
      </c>
      <c r="Y125" s="32">
        <v>1113733.6299999999</v>
      </c>
      <c r="Z125" s="32">
        <v>3061302.01</v>
      </c>
      <c r="AA125" s="32">
        <v>2088216.09</v>
      </c>
      <c r="AB125" s="32">
        <v>1696769.73</v>
      </c>
      <c r="AC125" s="2">
        <v>-0.05</v>
      </c>
      <c r="AD125" s="2">
        <v>-0.05</v>
      </c>
      <c r="AE125" s="2">
        <v>-0.05</v>
      </c>
      <c r="AF125" s="2">
        <v>-0.05</v>
      </c>
      <c r="AG125" s="2">
        <v>-0.05</v>
      </c>
      <c r="AH125" s="2">
        <v>-0.05</v>
      </c>
      <c r="AI125" s="2">
        <v>-0.05</v>
      </c>
      <c r="AJ125" s="2">
        <v>-0.05</v>
      </c>
      <c r="AK125" s="2">
        <v>-0.05</v>
      </c>
      <c r="AL125" s="2">
        <v>-0.05</v>
      </c>
      <c r="AM125" s="2">
        <v>-0.05</v>
      </c>
      <c r="AN125" s="2">
        <v>-0.05</v>
      </c>
      <c r="AO125" s="33">
        <v>-1014.76</v>
      </c>
      <c r="AP125" s="33">
        <v>-643.72</v>
      </c>
      <c r="AQ125" s="33">
        <v>-605.09</v>
      </c>
      <c r="AR125" s="33">
        <v>-512.85</v>
      </c>
      <c r="AS125" s="33">
        <v>-736.04</v>
      </c>
      <c r="AT125" s="33">
        <v>-945.39</v>
      </c>
      <c r="AU125" s="33">
        <v>-2297.5500000000002</v>
      </c>
      <c r="AV125" s="33">
        <v>-654.03</v>
      </c>
      <c r="AW125" s="33">
        <v>-556.87</v>
      </c>
      <c r="AX125" s="33">
        <v>-1530.65</v>
      </c>
      <c r="AY125" s="33">
        <v>-1044.1099999999999</v>
      </c>
      <c r="AZ125" s="33">
        <v>-848.38</v>
      </c>
      <c r="BA125" s="31">
        <f t="shared" si="332"/>
        <v>0</v>
      </c>
      <c r="BB125" s="31">
        <f t="shared" si="333"/>
        <v>0</v>
      </c>
      <c r="BC125" s="31">
        <f t="shared" si="334"/>
        <v>0</v>
      </c>
      <c r="BD125" s="31">
        <f t="shared" si="335"/>
        <v>-717.99</v>
      </c>
      <c r="BE125" s="31">
        <f t="shared" si="336"/>
        <v>-1030.46</v>
      </c>
      <c r="BF125" s="31">
        <f t="shared" si="337"/>
        <v>-1323.55</v>
      </c>
      <c r="BG125" s="31">
        <f t="shared" si="338"/>
        <v>-35841.81</v>
      </c>
      <c r="BH125" s="31">
        <f t="shared" si="339"/>
        <v>-10202.879999999999</v>
      </c>
      <c r="BI125" s="31">
        <f t="shared" si="340"/>
        <v>-8687.1200000000008</v>
      </c>
      <c r="BJ125" s="31">
        <f t="shared" si="341"/>
        <v>-18980.07</v>
      </c>
      <c r="BK125" s="31">
        <f t="shared" si="342"/>
        <v>-12946.94</v>
      </c>
      <c r="BL125" s="31">
        <f t="shared" si="343"/>
        <v>-10519.97</v>
      </c>
      <c r="BM125" s="6">
        <f t="shared" ca="1" si="344"/>
        <v>-4.9700000000000001E-2</v>
      </c>
      <c r="BN125" s="6">
        <f t="shared" ca="1" si="344"/>
        <v>-4.9700000000000001E-2</v>
      </c>
      <c r="BO125" s="6">
        <f t="shared" ca="1" si="344"/>
        <v>-4.9700000000000001E-2</v>
      </c>
      <c r="BP125" s="6">
        <f t="shared" ca="1" si="344"/>
        <v>-4.9700000000000001E-2</v>
      </c>
      <c r="BQ125" s="6">
        <f t="shared" ca="1" si="344"/>
        <v>-4.9700000000000001E-2</v>
      </c>
      <c r="BR125" s="6">
        <f t="shared" ca="1" si="344"/>
        <v>-4.9700000000000001E-2</v>
      </c>
      <c r="BS125" s="6">
        <f t="shared" ca="1" si="344"/>
        <v>-4.9700000000000001E-2</v>
      </c>
      <c r="BT125" s="6">
        <f t="shared" ca="1" si="344"/>
        <v>-4.9700000000000001E-2</v>
      </c>
      <c r="BU125" s="6">
        <f t="shared" ca="1" si="344"/>
        <v>-4.9700000000000001E-2</v>
      </c>
      <c r="BV125" s="6">
        <f t="shared" ca="1" si="344"/>
        <v>-4.9700000000000001E-2</v>
      </c>
      <c r="BW125" s="6">
        <f t="shared" ca="1" si="344"/>
        <v>-4.9700000000000001E-2</v>
      </c>
      <c r="BX125" s="6">
        <f t="shared" ca="1" si="344"/>
        <v>-4.9700000000000001E-2</v>
      </c>
      <c r="BY125" s="31">
        <f t="shared" ca="1" si="305"/>
        <v>-100867.11</v>
      </c>
      <c r="BZ125" s="31">
        <f t="shared" ca="1" si="306"/>
        <v>-63986.07</v>
      </c>
      <c r="CA125" s="31">
        <f t="shared" ca="1" si="307"/>
        <v>-60145.47</v>
      </c>
      <c r="CB125" s="31">
        <f t="shared" ca="1" si="308"/>
        <v>-50977.3</v>
      </c>
      <c r="CC125" s="31">
        <f t="shared" ca="1" si="309"/>
        <v>-73162.78</v>
      </c>
      <c r="CD125" s="31">
        <f t="shared" ca="1" si="310"/>
        <v>-93971.73</v>
      </c>
      <c r="CE125" s="31">
        <f t="shared" ca="1" si="311"/>
        <v>-228376.66</v>
      </c>
      <c r="CF125" s="31">
        <f t="shared" ca="1" si="312"/>
        <v>-65010.63</v>
      </c>
      <c r="CG125" s="31">
        <f t="shared" ca="1" si="313"/>
        <v>-55352.56</v>
      </c>
      <c r="CH125" s="31">
        <f t="shared" ca="1" si="314"/>
        <v>-152146.71</v>
      </c>
      <c r="CI125" s="31">
        <f t="shared" ca="1" si="315"/>
        <v>-103784.34</v>
      </c>
      <c r="CJ125" s="31">
        <f t="shared" ca="1" si="316"/>
        <v>-84329.46</v>
      </c>
      <c r="CK125" s="32">
        <f t="shared" ca="1" si="318"/>
        <v>6088.56</v>
      </c>
      <c r="CL125" s="32">
        <f t="shared" ca="1" si="319"/>
        <v>3862.34</v>
      </c>
      <c r="CM125" s="32">
        <f t="shared" ca="1" si="320"/>
        <v>3630.51</v>
      </c>
      <c r="CN125" s="32">
        <f t="shared" ca="1" si="321"/>
        <v>3077.1</v>
      </c>
      <c r="CO125" s="32">
        <f t="shared" ca="1" si="322"/>
        <v>4416.26</v>
      </c>
      <c r="CP125" s="32">
        <f t="shared" ca="1" si="323"/>
        <v>5672.34</v>
      </c>
      <c r="CQ125" s="32">
        <f t="shared" ca="1" si="324"/>
        <v>13785.31</v>
      </c>
      <c r="CR125" s="32">
        <f t="shared" ca="1" si="325"/>
        <v>3924.18</v>
      </c>
      <c r="CS125" s="32">
        <f t="shared" ca="1" si="326"/>
        <v>3341.2</v>
      </c>
      <c r="CT125" s="32">
        <f t="shared" ca="1" si="327"/>
        <v>9183.91</v>
      </c>
      <c r="CU125" s="32">
        <f t="shared" ca="1" si="328"/>
        <v>6264.65</v>
      </c>
      <c r="CV125" s="32">
        <f t="shared" ca="1" si="329"/>
        <v>5090.3100000000004</v>
      </c>
      <c r="CW125" s="31">
        <f t="shared" ca="1" si="345"/>
        <v>-93763.790000000008</v>
      </c>
      <c r="CX125" s="31">
        <f t="shared" ca="1" si="346"/>
        <v>-59480.009999999995</v>
      </c>
      <c r="CY125" s="31">
        <f t="shared" ca="1" si="347"/>
        <v>-55909.87</v>
      </c>
      <c r="CZ125" s="31">
        <f t="shared" ca="1" si="348"/>
        <v>-46669.360000000008</v>
      </c>
      <c r="DA125" s="31">
        <f t="shared" ca="1" si="349"/>
        <v>-66980.02</v>
      </c>
      <c r="DB125" s="31">
        <f t="shared" ca="1" si="350"/>
        <v>-86030.45</v>
      </c>
      <c r="DC125" s="31">
        <f t="shared" ca="1" si="351"/>
        <v>-176451.99000000002</v>
      </c>
      <c r="DD125" s="31">
        <f t="shared" ca="1" si="352"/>
        <v>-50229.54</v>
      </c>
      <c r="DE125" s="31">
        <f t="shared" ca="1" si="353"/>
        <v>-42767.369999999995</v>
      </c>
      <c r="DF125" s="31">
        <f t="shared" ca="1" si="354"/>
        <v>-122452.07999999999</v>
      </c>
      <c r="DG125" s="31">
        <f t="shared" ca="1" si="355"/>
        <v>-83528.639999999999</v>
      </c>
      <c r="DH125" s="31">
        <f t="shared" ca="1" si="356"/>
        <v>-67870.8</v>
      </c>
      <c r="DI125" s="32">
        <f t="shared" ca="1" si="357"/>
        <v>-4688.1899999999996</v>
      </c>
      <c r="DJ125" s="32">
        <f t="shared" ca="1" si="358"/>
        <v>-2974</v>
      </c>
      <c r="DK125" s="32">
        <f t="shared" ca="1" si="359"/>
        <v>-2795.49</v>
      </c>
      <c r="DL125" s="32">
        <f t="shared" ca="1" si="360"/>
        <v>-2333.4699999999998</v>
      </c>
      <c r="DM125" s="32">
        <f t="shared" ca="1" si="361"/>
        <v>-3349</v>
      </c>
      <c r="DN125" s="32">
        <f t="shared" ca="1" si="362"/>
        <v>-4301.5200000000004</v>
      </c>
      <c r="DO125" s="32">
        <f t="shared" ca="1" si="363"/>
        <v>-8822.6</v>
      </c>
      <c r="DP125" s="32">
        <f t="shared" ca="1" si="364"/>
        <v>-2511.48</v>
      </c>
      <c r="DQ125" s="32">
        <f t="shared" ca="1" si="365"/>
        <v>-2138.37</v>
      </c>
      <c r="DR125" s="32">
        <f t="shared" ca="1" si="366"/>
        <v>-6122.6</v>
      </c>
      <c r="DS125" s="32">
        <f t="shared" ca="1" si="367"/>
        <v>-4176.43</v>
      </c>
      <c r="DT125" s="32">
        <f t="shared" ca="1" si="368"/>
        <v>-3393.54</v>
      </c>
      <c r="DU125" s="31">
        <f t="shared" ca="1" si="369"/>
        <v>-45795.92</v>
      </c>
      <c r="DV125" s="31">
        <f t="shared" ca="1" si="370"/>
        <v>-28785.89</v>
      </c>
      <c r="DW125" s="31">
        <f t="shared" ca="1" si="371"/>
        <v>-26832.92</v>
      </c>
      <c r="DX125" s="31">
        <f t="shared" ca="1" si="372"/>
        <v>-22180.1</v>
      </c>
      <c r="DY125" s="31">
        <f t="shared" ca="1" si="373"/>
        <v>-31516.41</v>
      </c>
      <c r="DZ125" s="31">
        <f t="shared" ca="1" si="374"/>
        <v>-40041.89</v>
      </c>
      <c r="EA125" s="31">
        <f t="shared" ca="1" si="375"/>
        <v>-81257.39</v>
      </c>
      <c r="EB125" s="31">
        <f t="shared" ca="1" si="376"/>
        <v>-22875.09</v>
      </c>
      <c r="EC125" s="31">
        <f t="shared" ca="1" si="377"/>
        <v>-19258.8</v>
      </c>
      <c r="ED125" s="31">
        <f t="shared" ca="1" si="378"/>
        <v>-54538.17</v>
      </c>
      <c r="EE125" s="31">
        <f t="shared" ca="1" si="379"/>
        <v>-36776.65</v>
      </c>
      <c r="EF125" s="31">
        <f t="shared" ca="1" si="380"/>
        <v>-29547.99</v>
      </c>
      <c r="EG125" s="32">
        <f t="shared" ca="1" si="381"/>
        <v>-144247.90000000002</v>
      </c>
      <c r="EH125" s="32">
        <f t="shared" ca="1" si="382"/>
        <v>-91239.9</v>
      </c>
      <c r="EI125" s="32">
        <f t="shared" ca="1" si="383"/>
        <v>-85538.28</v>
      </c>
      <c r="EJ125" s="32">
        <f t="shared" ca="1" si="384"/>
        <v>-71182.930000000008</v>
      </c>
      <c r="EK125" s="32">
        <f t="shared" ca="1" si="385"/>
        <v>-101845.43000000001</v>
      </c>
      <c r="EL125" s="32">
        <f t="shared" ca="1" si="386"/>
        <v>-130373.86</v>
      </c>
      <c r="EM125" s="32">
        <f t="shared" ca="1" si="387"/>
        <v>-266531.98000000004</v>
      </c>
      <c r="EN125" s="32">
        <f t="shared" ca="1" si="388"/>
        <v>-75616.11</v>
      </c>
      <c r="EO125" s="32">
        <f t="shared" ca="1" si="389"/>
        <v>-64164.539999999994</v>
      </c>
      <c r="EP125" s="32">
        <f t="shared" ca="1" si="390"/>
        <v>-183112.84999999998</v>
      </c>
      <c r="EQ125" s="32">
        <f t="shared" ca="1" si="391"/>
        <v>-124481.72</v>
      </c>
      <c r="ER125" s="32">
        <f t="shared" ca="1" si="392"/>
        <v>-100812.33</v>
      </c>
    </row>
    <row r="126" spans="1:148">
      <c r="A126" t="s">
        <v>443</v>
      </c>
      <c r="B126" s="1" t="s">
        <v>98</v>
      </c>
      <c r="C126" t="str">
        <f t="shared" ca="1" si="330"/>
        <v>SPCIMP</v>
      </c>
      <c r="D126" t="str">
        <f t="shared" ca="1" si="331"/>
        <v>Alberta-Saskatchewan Intertie - Import</v>
      </c>
      <c r="E126" s="51">
        <v>44399</v>
      </c>
      <c r="F126" s="51">
        <v>10982</v>
      </c>
      <c r="G126" s="51">
        <v>11774</v>
      </c>
      <c r="H126" s="51">
        <v>29589</v>
      </c>
      <c r="I126" s="51">
        <v>34321</v>
      </c>
      <c r="J126" s="51">
        <v>56534</v>
      </c>
      <c r="K126" s="51">
        <v>41795</v>
      </c>
      <c r="L126" s="51">
        <v>16891</v>
      </c>
      <c r="M126" s="51">
        <v>27080</v>
      </c>
      <c r="N126" s="51">
        <v>22308</v>
      </c>
      <c r="O126" s="51">
        <v>16875</v>
      </c>
      <c r="P126" s="51">
        <v>34240</v>
      </c>
      <c r="Q126" s="32">
        <v>3158025.66</v>
      </c>
      <c r="R126" s="32">
        <v>610434.48</v>
      </c>
      <c r="S126" s="32">
        <v>547754.09</v>
      </c>
      <c r="T126" s="32">
        <v>1717496.13</v>
      </c>
      <c r="U126" s="32">
        <v>2664818.92</v>
      </c>
      <c r="V126" s="32">
        <v>4005542.29</v>
      </c>
      <c r="W126" s="32">
        <v>6561394.3399999999</v>
      </c>
      <c r="X126" s="32">
        <v>1903797.72</v>
      </c>
      <c r="Y126" s="32">
        <v>3541201.31</v>
      </c>
      <c r="Z126" s="32">
        <v>3694352.91</v>
      </c>
      <c r="AA126" s="32">
        <v>2327438.25</v>
      </c>
      <c r="AB126" s="32">
        <v>2068044.77</v>
      </c>
      <c r="AC126" s="2">
        <v>0.17</v>
      </c>
      <c r="AD126" s="2">
        <v>0.17</v>
      </c>
      <c r="AE126" s="2">
        <v>0.17</v>
      </c>
      <c r="AF126" s="2">
        <v>0.17</v>
      </c>
      <c r="AG126" s="2">
        <v>0.17</v>
      </c>
      <c r="AH126" s="2">
        <v>0.17</v>
      </c>
      <c r="AI126" s="2">
        <v>0.17</v>
      </c>
      <c r="AJ126" s="2">
        <v>0.17</v>
      </c>
      <c r="AK126" s="2">
        <v>0.17</v>
      </c>
      <c r="AL126" s="2">
        <v>0.17</v>
      </c>
      <c r="AM126" s="2">
        <v>0.17</v>
      </c>
      <c r="AN126" s="2">
        <v>0.17</v>
      </c>
      <c r="AO126" s="33">
        <v>5368.64</v>
      </c>
      <c r="AP126" s="33">
        <v>1037.74</v>
      </c>
      <c r="AQ126" s="33">
        <v>931.18</v>
      </c>
      <c r="AR126" s="33">
        <v>2919.74</v>
      </c>
      <c r="AS126" s="33">
        <v>4530.1899999999996</v>
      </c>
      <c r="AT126" s="33">
        <v>6809.42</v>
      </c>
      <c r="AU126" s="33">
        <v>11154.37</v>
      </c>
      <c r="AV126" s="33">
        <v>3236.46</v>
      </c>
      <c r="AW126" s="33">
        <v>6020.04</v>
      </c>
      <c r="AX126" s="33">
        <v>6280.4</v>
      </c>
      <c r="AY126" s="33">
        <v>3956.65</v>
      </c>
      <c r="AZ126" s="33">
        <v>3515.68</v>
      </c>
      <c r="BA126" s="31">
        <f t="shared" si="332"/>
        <v>0</v>
      </c>
      <c r="BB126" s="31">
        <f t="shared" si="333"/>
        <v>0</v>
      </c>
      <c r="BC126" s="31">
        <f t="shared" si="334"/>
        <v>0</v>
      </c>
      <c r="BD126" s="31">
        <f t="shared" si="335"/>
        <v>-1202.25</v>
      </c>
      <c r="BE126" s="31">
        <f t="shared" si="336"/>
        <v>-1865.37</v>
      </c>
      <c r="BF126" s="31">
        <f t="shared" si="337"/>
        <v>-2803.88</v>
      </c>
      <c r="BG126" s="31">
        <f t="shared" si="338"/>
        <v>-51178.879999999997</v>
      </c>
      <c r="BH126" s="31">
        <f t="shared" si="339"/>
        <v>-14849.62</v>
      </c>
      <c r="BI126" s="31">
        <f t="shared" si="340"/>
        <v>-27621.37</v>
      </c>
      <c r="BJ126" s="31">
        <f t="shared" si="341"/>
        <v>-22904.99</v>
      </c>
      <c r="BK126" s="31">
        <f t="shared" si="342"/>
        <v>-14430.12</v>
      </c>
      <c r="BL126" s="31">
        <f t="shared" si="343"/>
        <v>-12821.88</v>
      </c>
      <c r="BM126" s="6">
        <f t="shared" ca="1" si="344"/>
        <v>-1.0500000000000001E-2</v>
      </c>
      <c r="BN126" s="6">
        <f t="shared" ca="1" si="344"/>
        <v>-1.0500000000000001E-2</v>
      </c>
      <c r="BO126" s="6">
        <f t="shared" ca="1" si="344"/>
        <v>-1.0500000000000001E-2</v>
      </c>
      <c r="BP126" s="6">
        <f t="shared" ca="1" si="344"/>
        <v>-1.0500000000000001E-2</v>
      </c>
      <c r="BQ126" s="6">
        <f t="shared" ca="1" si="344"/>
        <v>-1.0500000000000001E-2</v>
      </c>
      <c r="BR126" s="6">
        <f t="shared" ca="1" si="344"/>
        <v>-1.0500000000000001E-2</v>
      </c>
      <c r="BS126" s="6">
        <f t="shared" ca="1" si="344"/>
        <v>-1.0500000000000001E-2</v>
      </c>
      <c r="BT126" s="6">
        <f t="shared" ca="1" si="344"/>
        <v>-1.0500000000000001E-2</v>
      </c>
      <c r="BU126" s="6">
        <f t="shared" ca="1" si="344"/>
        <v>-1.0500000000000001E-2</v>
      </c>
      <c r="BV126" s="6">
        <f t="shared" ca="1" si="344"/>
        <v>-1.0500000000000001E-2</v>
      </c>
      <c r="BW126" s="6">
        <f t="shared" ca="1" si="344"/>
        <v>-1.0500000000000001E-2</v>
      </c>
      <c r="BX126" s="6">
        <f t="shared" ca="1" si="344"/>
        <v>-1.0500000000000001E-2</v>
      </c>
      <c r="BY126" s="31">
        <f t="shared" ca="1" si="305"/>
        <v>-33159.269999999997</v>
      </c>
      <c r="BZ126" s="31">
        <f t="shared" ca="1" si="306"/>
        <v>-6409.56</v>
      </c>
      <c r="CA126" s="31">
        <f t="shared" ca="1" si="307"/>
        <v>-5751.42</v>
      </c>
      <c r="CB126" s="31">
        <f t="shared" ca="1" si="308"/>
        <v>-18033.71</v>
      </c>
      <c r="CC126" s="31">
        <f t="shared" ca="1" si="309"/>
        <v>-27980.6</v>
      </c>
      <c r="CD126" s="31">
        <f t="shared" ca="1" si="310"/>
        <v>-42058.19</v>
      </c>
      <c r="CE126" s="31">
        <f t="shared" ca="1" si="311"/>
        <v>-68894.64</v>
      </c>
      <c r="CF126" s="31">
        <f t="shared" ca="1" si="312"/>
        <v>-19989.88</v>
      </c>
      <c r="CG126" s="31">
        <f t="shared" ca="1" si="313"/>
        <v>-37182.61</v>
      </c>
      <c r="CH126" s="31">
        <f t="shared" ca="1" si="314"/>
        <v>-38790.71</v>
      </c>
      <c r="CI126" s="31">
        <f t="shared" ca="1" si="315"/>
        <v>-24438.1</v>
      </c>
      <c r="CJ126" s="31">
        <f t="shared" ca="1" si="316"/>
        <v>-21714.47</v>
      </c>
      <c r="CK126" s="32">
        <f t="shared" ca="1" si="318"/>
        <v>9474.08</v>
      </c>
      <c r="CL126" s="32">
        <f t="shared" ca="1" si="319"/>
        <v>1831.3</v>
      </c>
      <c r="CM126" s="32">
        <f t="shared" ca="1" si="320"/>
        <v>1643.26</v>
      </c>
      <c r="CN126" s="32">
        <f t="shared" ca="1" si="321"/>
        <v>5152.49</v>
      </c>
      <c r="CO126" s="32">
        <f t="shared" ca="1" si="322"/>
        <v>7994.46</v>
      </c>
      <c r="CP126" s="32">
        <f t="shared" ca="1" si="323"/>
        <v>12016.63</v>
      </c>
      <c r="CQ126" s="32">
        <f t="shared" ca="1" si="324"/>
        <v>19684.18</v>
      </c>
      <c r="CR126" s="32">
        <f t="shared" ca="1" si="325"/>
        <v>5711.39</v>
      </c>
      <c r="CS126" s="32">
        <f t="shared" ca="1" si="326"/>
        <v>10623.6</v>
      </c>
      <c r="CT126" s="32">
        <f t="shared" ca="1" si="327"/>
        <v>11083.06</v>
      </c>
      <c r="CU126" s="32">
        <f t="shared" ca="1" si="328"/>
        <v>6982.31</v>
      </c>
      <c r="CV126" s="32">
        <f t="shared" ca="1" si="329"/>
        <v>6204.13</v>
      </c>
      <c r="CW126" s="31">
        <f t="shared" ca="1" si="345"/>
        <v>-29053.829999999994</v>
      </c>
      <c r="CX126" s="31">
        <f t="shared" ca="1" si="346"/>
        <v>-5616</v>
      </c>
      <c r="CY126" s="31">
        <f t="shared" ca="1" si="347"/>
        <v>-5039.34</v>
      </c>
      <c r="CZ126" s="31">
        <f t="shared" ca="1" si="348"/>
        <v>-14598.71</v>
      </c>
      <c r="DA126" s="31">
        <f t="shared" ca="1" si="349"/>
        <v>-22650.959999999999</v>
      </c>
      <c r="DB126" s="31">
        <f t="shared" ca="1" si="350"/>
        <v>-34047.100000000006</v>
      </c>
      <c r="DC126" s="31">
        <f t="shared" ca="1" si="351"/>
        <v>-9185.9500000000044</v>
      </c>
      <c r="DD126" s="31">
        <f t="shared" ca="1" si="352"/>
        <v>-2665.33</v>
      </c>
      <c r="DE126" s="31">
        <f t="shared" ca="1" si="353"/>
        <v>-4957.6800000000039</v>
      </c>
      <c r="DF126" s="31">
        <f t="shared" ca="1" si="354"/>
        <v>-11083.060000000001</v>
      </c>
      <c r="DG126" s="31">
        <f t="shared" ca="1" si="355"/>
        <v>-6982.3199999999979</v>
      </c>
      <c r="DH126" s="31">
        <f t="shared" ca="1" si="356"/>
        <v>-6204.1400000000012</v>
      </c>
      <c r="DI126" s="32">
        <f t="shared" ca="1" si="357"/>
        <v>-1452.69</v>
      </c>
      <c r="DJ126" s="32">
        <f t="shared" ca="1" si="358"/>
        <v>-280.8</v>
      </c>
      <c r="DK126" s="32">
        <f t="shared" ca="1" si="359"/>
        <v>-251.97</v>
      </c>
      <c r="DL126" s="32">
        <f t="shared" ca="1" si="360"/>
        <v>-729.94</v>
      </c>
      <c r="DM126" s="32">
        <f t="shared" ca="1" si="361"/>
        <v>-1132.55</v>
      </c>
      <c r="DN126" s="32">
        <f t="shared" ca="1" si="362"/>
        <v>-1702.36</v>
      </c>
      <c r="DO126" s="32">
        <f t="shared" ca="1" si="363"/>
        <v>-459.3</v>
      </c>
      <c r="DP126" s="32">
        <f t="shared" ca="1" si="364"/>
        <v>-133.27000000000001</v>
      </c>
      <c r="DQ126" s="32">
        <f t="shared" ca="1" si="365"/>
        <v>-247.88</v>
      </c>
      <c r="DR126" s="32">
        <f t="shared" ca="1" si="366"/>
        <v>-554.15</v>
      </c>
      <c r="DS126" s="32">
        <f t="shared" ca="1" si="367"/>
        <v>-349.12</v>
      </c>
      <c r="DT126" s="32">
        <f t="shared" ca="1" si="368"/>
        <v>-310.20999999999998</v>
      </c>
      <c r="DU126" s="31">
        <f t="shared" ca="1" si="369"/>
        <v>-14190.41</v>
      </c>
      <c r="DV126" s="31">
        <f t="shared" ca="1" si="370"/>
        <v>-2717.91</v>
      </c>
      <c r="DW126" s="31">
        <f t="shared" ca="1" si="371"/>
        <v>-2418.54</v>
      </c>
      <c r="DX126" s="31">
        <f t="shared" ca="1" si="372"/>
        <v>-6938.19</v>
      </c>
      <c r="DY126" s="31">
        <f t="shared" ca="1" si="373"/>
        <v>-10658.06</v>
      </c>
      <c r="DZ126" s="31">
        <f t="shared" ca="1" si="374"/>
        <v>-15846.83</v>
      </c>
      <c r="EA126" s="31">
        <f t="shared" ca="1" si="375"/>
        <v>-4230.1899999999996</v>
      </c>
      <c r="EB126" s="31">
        <f t="shared" ca="1" si="376"/>
        <v>-1213.82</v>
      </c>
      <c r="EC126" s="31">
        <f t="shared" ca="1" si="377"/>
        <v>-2232.52</v>
      </c>
      <c r="ED126" s="31">
        <f t="shared" ca="1" si="378"/>
        <v>-4936.22</v>
      </c>
      <c r="EE126" s="31">
        <f t="shared" ca="1" si="379"/>
        <v>-3074.23</v>
      </c>
      <c r="EF126" s="31">
        <f t="shared" ca="1" si="380"/>
        <v>-2701.01</v>
      </c>
      <c r="EG126" s="32">
        <f t="shared" ca="1" si="381"/>
        <v>-44696.929999999993</v>
      </c>
      <c r="EH126" s="32">
        <f t="shared" ca="1" si="382"/>
        <v>-8614.7099999999991</v>
      </c>
      <c r="EI126" s="32">
        <f t="shared" ca="1" si="383"/>
        <v>-7709.85</v>
      </c>
      <c r="EJ126" s="32">
        <f t="shared" ca="1" si="384"/>
        <v>-22266.84</v>
      </c>
      <c r="EK126" s="32">
        <f t="shared" ca="1" si="385"/>
        <v>-34441.57</v>
      </c>
      <c r="EL126" s="32">
        <f t="shared" ca="1" si="386"/>
        <v>-51596.290000000008</v>
      </c>
      <c r="EM126" s="32">
        <f t="shared" ca="1" si="387"/>
        <v>-13875.440000000002</v>
      </c>
      <c r="EN126" s="32">
        <f t="shared" ca="1" si="388"/>
        <v>-4012.42</v>
      </c>
      <c r="EO126" s="32">
        <f t="shared" ca="1" si="389"/>
        <v>-7438.0800000000036</v>
      </c>
      <c r="EP126" s="32">
        <f t="shared" ca="1" si="390"/>
        <v>-16573.43</v>
      </c>
      <c r="EQ126" s="32">
        <f t="shared" ca="1" si="391"/>
        <v>-10405.669999999998</v>
      </c>
      <c r="ER126" s="32">
        <f t="shared" ca="1" si="392"/>
        <v>-9215.36</v>
      </c>
    </row>
    <row r="127" spans="1:148">
      <c r="A127" t="s">
        <v>443</v>
      </c>
      <c r="B127" s="1" t="s">
        <v>99</v>
      </c>
      <c r="C127" t="str">
        <f t="shared" ca="1" si="330"/>
        <v>BCHEXP</v>
      </c>
      <c r="D127" t="str">
        <f t="shared" ca="1" si="331"/>
        <v>Alberta-BC Intertie - Export</v>
      </c>
      <c r="J127" s="51">
        <v>15</v>
      </c>
      <c r="L127" s="51">
        <v>113</v>
      </c>
      <c r="P127" s="51">
        <v>225</v>
      </c>
      <c r="Q127" s="32"/>
      <c r="R127" s="32"/>
      <c r="S127" s="32"/>
      <c r="T127" s="32"/>
      <c r="U127" s="32"/>
      <c r="V127" s="32">
        <v>307.8</v>
      </c>
      <c r="W127" s="32"/>
      <c r="X127" s="32">
        <v>4522.88</v>
      </c>
      <c r="Y127" s="32"/>
      <c r="Z127" s="32"/>
      <c r="AA127" s="32"/>
      <c r="AB127" s="32">
        <v>8741.5</v>
      </c>
      <c r="AH127" s="2">
        <v>5.58</v>
      </c>
      <c r="AJ127" s="2">
        <v>5.58</v>
      </c>
      <c r="AN127" s="2">
        <v>5.58</v>
      </c>
      <c r="AO127" s="33"/>
      <c r="AP127" s="33"/>
      <c r="AQ127" s="33"/>
      <c r="AR127" s="33"/>
      <c r="AS127" s="33"/>
      <c r="AT127" s="33">
        <v>17.18</v>
      </c>
      <c r="AU127" s="33"/>
      <c r="AV127" s="33">
        <v>252.38</v>
      </c>
      <c r="AW127" s="33"/>
      <c r="AX127" s="33"/>
      <c r="AY127" s="33"/>
      <c r="AZ127" s="33">
        <v>487.78</v>
      </c>
      <c r="BA127" s="31">
        <f t="shared" si="332"/>
        <v>0</v>
      </c>
      <c r="BB127" s="31">
        <f t="shared" si="333"/>
        <v>0</v>
      </c>
      <c r="BC127" s="31">
        <f t="shared" si="334"/>
        <v>0</v>
      </c>
      <c r="BD127" s="31">
        <f t="shared" si="335"/>
        <v>0</v>
      </c>
      <c r="BE127" s="31">
        <f t="shared" si="336"/>
        <v>0</v>
      </c>
      <c r="BF127" s="31">
        <f t="shared" si="337"/>
        <v>-0.22</v>
      </c>
      <c r="BG127" s="31">
        <f t="shared" si="338"/>
        <v>0</v>
      </c>
      <c r="BH127" s="31">
        <f t="shared" si="339"/>
        <v>-35.28</v>
      </c>
      <c r="BI127" s="31">
        <f t="shared" si="340"/>
        <v>0</v>
      </c>
      <c r="BJ127" s="31">
        <f t="shared" si="341"/>
        <v>0</v>
      </c>
      <c r="BK127" s="31">
        <f t="shared" si="342"/>
        <v>0</v>
      </c>
      <c r="BL127" s="31">
        <f t="shared" si="343"/>
        <v>-54.2</v>
      </c>
      <c r="BM127" s="6">
        <f t="shared" ca="1" si="344"/>
        <v>7.1999999999999998E-3</v>
      </c>
      <c r="BN127" s="6">
        <f t="shared" ca="1" si="344"/>
        <v>7.1999999999999998E-3</v>
      </c>
      <c r="BO127" s="6">
        <f t="shared" ca="1" si="344"/>
        <v>7.1999999999999998E-3</v>
      </c>
      <c r="BP127" s="6">
        <f t="shared" ca="1" si="344"/>
        <v>7.1999999999999998E-3</v>
      </c>
      <c r="BQ127" s="6">
        <f t="shared" ca="1" si="344"/>
        <v>7.1999999999999998E-3</v>
      </c>
      <c r="BR127" s="6">
        <f t="shared" ca="1" si="344"/>
        <v>7.1999999999999998E-3</v>
      </c>
      <c r="BS127" s="6">
        <f t="shared" ca="1" si="344"/>
        <v>7.1999999999999998E-3</v>
      </c>
      <c r="BT127" s="6">
        <f t="shared" ca="1" si="344"/>
        <v>7.1999999999999998E-3</v>
      </c>
      <c r="BU127" s="6">
        <f t="shared" ca="1" si="344"/>
        <v>7.1999999999999998E-3</v>
      </c>
      <c r="BV127" s="6">
        <f t="shared" ca="1" si="344"/>
        <v>7.1999999999999998E-3</v>
      </c>
      <c r="BW127" s="6">
        <f t="shared" ca="1" si="344"/>
        <v>7.1999999999999998E-3</v>
      </c>
      <c r="BX127" s="6">
        <f t="shared" ca="1" si="344"/>
        <v>7.1999999999999998E-3</v>
      </c>
      <c r="BY127" s="31">
        <f t="shared" ca="1" si="305"/>
        <v>0</v>
      </c>
      <c r="BZ127" s="31">
        <f t="shared" ca="1" si="306"/>
        <v>0</v>
      </c>
      <c r="CA127" s="31">
        <f t="shared" ca="1" si="307"/>
        <v>0</v>
      </c>
      <c r="CB127" s="31">
        <f t="shared" ca="1" si="308"/>
        <v>0</v>
      </c>
      <c r="CC127" s="31">
        <f t="shared" ca="1" si="309"/>
        <v>0</v>
      </c>
      <c r="CD127" s="31">
        <f t="shared" ca="1" si="310"/>
        <v>2.2200000000000002</v>
      </c>
      <c r="CE127" s="31">
        <f t="shared" ca="1" si="311"/>
        <v>0</v>
      </c>
      <c r="CF127" s="31">
        <f t="shared" ca="1" si="312"/>
        <v>32.56</v>
      </c>
      <c r="CG127" s="31">
        <f t="shared" ca="1" si="313"/>
        <v>0</v>
      </c>
      <c r="CH127" s="31">
        <f t="shared" ca="1" si="314"/>
        <v>0</v>
      </c>
      <c r="CI127" s="31">
        <f t="shared" ca="1" si="315"/>
        <v>0</v>
      </c>
      <c r="CJ127" s="31">
        <f t="shared" ca="1" si="316"/>
        <v>62.94</v>
      </c>
      <c r="CK127" s="32">
        <f t="shared" ca="1" si="318"/>
        <v>0</v>
      </c>
      <c r="CL127" s="32">
        <f t="shared" ca="1" si="319"/>
        <v>0</v>
      </c>
      <c r="CM127" s="32">
        <f t="shared" ca="1" si="320"/>
        <v>0</v>
      </c>
      <c r="CN127" s="32">
        <f t="shared" ca="1" si="321"/>
        <v>0</v>
      </c>
      <c r="CO127" s="32">
        <f t="shared" ca="1" si="322"/>
        <v>0</v>
      </c>
      <c r="CP127" s="32">
        <f t="shared" ca="1" si="323"/>
        <v>0.92</v>
      </c>
      <c r="CQ127" s="32">
        <f t="shared" ca="1" si="324"/>
        <v>0</v>
      </c>
      <c r="CR127" s="32">
        <f t="shared" ca="1" si="325"/>
        <v>13.57</v>
      </c>
      <c r="CS127" s="32">
        <f t="shared" ca="1" si="326"/>
        <v>0</v>
      </c>
      <c r="CT127" s="32">
        <f t="shared" ca="1" si="327"/>
        <v>0</v>
      </c>
      <c r="CU127" s="32">
        <f t="shared" ca="1" si="328"/>
        <v>0</v>
      </c>
      <c r="CV127" s="32">
        <f t="shared" ca="1" si="329"/>
        <v>26.22</v>
      </c>
      <c r="CW127" s="31">
        <f t="shared" ca="1" si="345"/>
        <v>0</v>
      </c>
      <c r="CX127" s="31">
        <f t="shared" ca="1" si="346"/>
        <v>0</v>
      </c>
      <c r="CY127" s="31">
        <f t="shared" ca="1" si="347"/>
        <v>0</v>
      </c>
      <c r="CZ127" s="31">
        <f t="shared" ca="1" si="348"/>
        <v>0</v>
      </c>
      <c r="DA127" s="31">
        <f t="shared" ca="1" si="349"/>
        <v>0</v>
      </c>
      <c r="DB127" s="31">
        <f t="shared" ca="1" si="350"/>
        <v>-13.819999999999999</v>
      </c>
      <c r="DC127" s="31">
        <f t="shared" ca="1" si="351"/>
        <v>0</v>
      </c>
      <c r="DD127" s="31">
        <f t="shared" ca="1" si="352"/>
        <v>-170.97</v>
      </c>
      <c r="DE127" s="31">
        <f t="shared" ca="1" si="353"/>
        <v>0</v>
      </c>
      <c r="DF127" s="31">
        <f t="shared" ca="1" si="354"/>
        <v>0</v>
      </c>
      <c r="DG127" s="31">
        <f t="shared" ca="1" si="355"/>
        <v>0</v>
      </c>
      <c r="DH127" s="31">
        <f t="shared" ca="1" si="356"/>
        <v>-344.42</v>
      </c>
      <c r="DI127" s="32">
        <f t="shared" ca="1" si="357"/>
        <v>0</v>
      </c>
      <c r="DJ127" s="32">
        <f t="shared" ca="1" si="358"/>
        <v>0</v>
      </c>
      <c r="DK127" s="32">
        <f t="shared" ca="1" si="359"/>
        <v>0</v>
      </c>
      <c r="DL127" s="32">
        <f t="shared" ca="1" si="360"/>
        <v>0</v>
      </c>
      <c r="DM127" s="32">
        <f t="shared" ca="1" si="361"/>
        <v>0</v>
      </c>
      <c r="DN127" s="32">
        <f t="shared" ca="1" si="362"/>
        <v>-0.69</v>
      </c>
      <c r="DO127" s="32">
        <f t="shared" ca="1" si="363"/>
        <v>0</v>
      </c>
      <c r="DP127" s="32">
        <f t="shared" ca="1" si="364"/>
        <v>-8.5500000000000007</v>
      </c>
      <c r="DQ127" s="32">
        <f t="shared" ca="1" si="365"/>
        <v>0</v>
      </c>
      <c r="DR127" s="32">
        <f t="shared" ca="1" si="366"/>
        <v>0</v>
      </c>
      <c r="DS127" s="32">
        <f t="shared" ca="1" si="367"/>
        <v>0</v>
      </c>
      <c r="DT127" s="32">
        <f t="shared" ca="1" si="368"/>
        <v>-17.22</v>
      </c>
      <c r="DU127" s="31">
        <f t="shared" ca="1" si="369"/>
        <v>0</v>
      </c>
      <c r="DV127" s="31">
        <f t="shared" ca="1" si="370"/>
        <v>0</v>
      </c>
      <c r="DW127" s="31">
        <f t="shared" ca="1" si="371"/>
        <v>0</v>
      </c>
      <c r="DX127" s="31">
        <f t="shared" ca="1" si="372"/>
        <v>0</v>
      </c>
      <c r="DY127" s="31">
        <f t="shared" ca="1" si="373"/>
        <v>0</v>
      </c>
      <c r="DZ127" s="31">
        <f t="shared" ca="1" si="374"/>
        <v>-6.43</v>
      </c>
      <c r="EA127" s="31">
        <f t="shared" ca="1" si="375"/>
        <v>0</v>
      </c>
      <c r="EB127" s="31">
        <f t="shared" ca="1" si="376"/>
        <v>-77.86</v>
      </c>
      <c r="EC127" s="31">
        <f t="shared" ca="1" si="377"/>
        <v>0</v>
      </c>
      <c r="ED127" s="31">
        <f t="shared" ca="1" si="378"/>
        <v>0</v>
      </c>
      <c r="EE127" s="31">
        <f t="shared" ca="1" si="379"/>
        <v>0</v>
      </c>
      <c r="EF127" s="31">
        <f t="shared" ca="1" si="380"/>
        <v>-149.94999999999999</v>
      </c>
      <c r="EG127" s="32">
        <f t="shared" ca="1" si="381"/>
        <v>0</v>
      </c>
      <c r="EH127" s="32">
        <f t="shared" ca="1" si="382"/>
        <v>0</v>
      </c>
      <c r="EI127" s="32">
        <f t="shared" ca="1" si="383"/>
        <v>0</v>
      </c>
      <c r="EJ127" s="32">
        <f t="shared" ca="1" si="384"/>
        <v>0</v>
      </c>
      <c r="EK127" s="32">
        <f t="shared" ca="1" si="385"/>
        <v>0</v>
      </c>
      <c r="EL127" s="32">
        <f t="shared" ca="1" si="386"/>
        <v>-20.939999999999998</v>
      </c>
      <c r="EM127" s="32">
        <f t="shared" ca="1" si="387"/>
        <v>0</v>
      </c>
      <c r="EN127" s="32">
        <f t="shared" ca="1" si="388"/>
        <v>-257.38</v>
      </c>
      <c r="EO127" s="32">
        <f t="shared" ca="1" si="389"/>
        <v>0</v>
      </c>
      <c r="EP127" s="32">
        <f t="shared" ca="1" si="390"/>
        <v>0</v>
      </c>
      <c r="EQ127" s="32">
        <f t="shared" ca="1" si="391"/>
        <v>0</v>
      </c>
      <c r="ER127" s="32">
        <f t="shared" ca="1" si="392"/>
        <v>-511.59</v>
      </c>
    </row>
    <row r="128" spans="1:148">
      <c r="A128" t="s">
        <v>443</v>
      </c>
      <c r="B128" s="1" t="s">
        <v>100</v>
      </c>
      <c r="C128" t="str">
        <f t="shared" ca="1" si="330"/>
        <v>SPCEXP</v>
      </c>
      <c r="D128" t="str">
        <f t="shared" ca="1" si="331"/>
        <v>Alberta-Saskatchewan Intertie - Export</v>
      </c>
      <c r="E128" s="51">
        <v>312.5</v>
      </c>
      <c r="F128" s="51">
        <v>1526</v>
      </c>
      <c r="G128" s="51">
        <v>3863.75</v>
      </c>
      <c r="H128" s="51">
        <v>2558.75</v>
      </c>
      <c r="I128" s="51">
        <v>2255.75</v>
      </c>
      <c r="J128" s="51">
        <v>908.25</v>
      </c>
      <c r="K128" s="51">
        <v>2422</v>
      </c>
      <c r="L128" s="51">
        <v>1799.75</v>
      </c>
      <c r="M128" s="51">
        <v>501</v>
      </c>
      <c r="N128" s="51">
        <v>1678.5</v>
      </c>
      <c r="O128" s="51">
        <v>2835</v>
      </c>
      <c r="P128" s="51">
        <v>3329.25</v>
      </c>
      <c r="Q128" s="32">
        <v>5562.49</v>
      </c>
      <c r="R128" s="32">
        <v>68553.38</v>
      </c>
      <c r="S128" s="32">
        <v>142557.84</v>
      </c>
      <c r="T128" s="32">
        <v>119591.4</v>
      </c>
      <c r="U128" s="32">
        <v>109132.7</v>
      </c>
      <c r="V128" s="32">
        <v>66240.639999999999</v>
      </c>
      <c r="W128" s="32">
        <v>117902.31</v>
      </c>
      <c r="X128" s="32">
        <v>128332.41</v>
      </c>
      <c r="Y128" s="32">
        <v>17717.04</v>
      </c>
      <c r="Z128" s="32">
        <v>127393.48</v>
      </c>
      <c r="AA128" s="32">
        <v>160238</v>
      </c>
      <c r="AB128" s="32">
        <v>269820.84000000003</v>
      </c>
      <c r="AC128" s="2">
        <v>5.39</v>
      </c>
      <c r="AD128" s="2">
        <v>5.39</v>
      </c>
      <c r="AE128" s="2">
        <v>5.39</v>
      </c>
      <c r="AF128" s="2">
        <v>5.39</v>
      </c>
      <c r="AG128" s="2">
        <v>5.39</v>
      </c>
      <c r="AH128" s="2">
        <v>5.39</v>
      </c>
      <c r="AI128" s="2">
        <v>5.39</v>
      </c>
      <c r="AJ128" s="2">
        <v>5.39</v>
      </c>
      <c r="AK128" s="2">
        <v>5.39</v>
      </c>
      <c r="AL128" s="2">
        <v>5.39</v>
      </c>
      <c r="AM128" s="2">
        <v>5.39</v>
      </c>
      <c r="AN128" s="2">
        <v>5.39</v>
      </c>
      <c r="AO128" s="33">
        <v>299.82</v>
      </c>
      <c r="AP128" s="33">
        <v>3695.03</v>
      </c>
      <c r="AQ128" s="33">
        <v>7683.87</v>
      </c>
      <c r="AR128" s="33">
        <v>6445.98</v>
      </c>
      <c r="AS128" s="33">
        <v>5882.25</v>
      </c>
      <c r="AT128" s="33">
        <v>3570.37</v>
      </c>
      <c r="AU128" s="33">
        <v>6354.93</v>
      </c>
      <c r="AV128" s="33">
        <v>6917.12</v>
      </c>
      <c r="AW128" s="33">
        <v>954.95</v>
      </c>
      <c r="AX128" s="33">
        <v>6866.51</v>
      </c>
      <c r="AY128" s="33">
        <v>8636.83</v>
      </c>
      <c r="AZ128" s="33">
        <v>14543.34</v>
      </c>
      <c r="BA128" s="31">
        <f t="shared" si="332"/>
        <v>0</v>
      </c>
      <c r="BB128" s="31">
        <f t="shared" si="333"/>
        <v>0</v>
      </c>
      <c r="BC128" s="31">
        <f t="shared" si="334"/>
        <v>0</v>
      </c>
      <c r="BD128" s="31">
        <f t="shared" si="335"/>
        <v>-83.71</v>
      </c>
      <c r="BE128" s="31">
        <f t="shared" si="336"/>
        <v>-76.39</v>
      </c>
      <c r="BF128" s="31">
        <f t="shared" si="337"/>
        <v>-46.37</v>
      </c>
      <c r="BG128" s="31">
        <f t="shared" si="338"/>
        <v>-919.64</v>
      </c>
      <c r="BH128" s="31">
        <f t="shared" si="339"/>
        <v>-1000.99</v>
      </c>
      <c r="BI128" s="31">
        <f t="shared" si="340"/>
        <v>-138.19</v>
      </c>
      <c r="BJ128" s="31">
        <f t="shared" si="341"/>
        <v>-789.84</v>
      </c>
      <c r="BK128" s="31">
        <f t="shared" si="342"/>
        <v>-993.48</v>
      </c>
      <c r="BL128" s="31">
        <f t="shared" si="343"/>
        <v>-1672.89</v>
      </c>
      <c r="BM128" s="6">
        <f t="shared" ca="1" si="344"/>
        <v>2.0199999999999999E-2</v>
      </c>
      <c r="BN128" s="6">
        <f t="shared" ca="1" si="344"/>
        <v>2.0199999999999999E-2</v>
      </c>
      <c r="BO128" s="6">
        <f t="shared" ca="1" si="344"/>
        <v>2.0199999999999999E-2</v>
      </c>
      <c r="BP128" s="6">
        <f t="shared" ca="1" si="344"/>
        <v>2.0199999999999999E-2</v>
      </c>
      <c r="BQ128" s="6">
        <f t="shared" ca="1" si="344"/>
        <v>2.0199999999999999E-2</v>
      </c>
      <c r="BR128" s="6">
        <f t="shared" ca="1" si="344"/>
        <v>2.0199999999999999E-2</v>
      </c>
      <c r="BS128" s="6">
        <f t="shared" ca="1" si="344"/>
        <v>2.0199999999999999E-2</v>
      </c>
      <c r="BT128" s="6">
        <f t="shared" ca="1" si="344"/>
        <v>2.0199999999999999E-2</v>
      </c>
      <c r="BU128" s="6">
        <f t="shared" ca="1" si="344"/>
        <v>2.0199999999999999E-2</v>
      </c>
      <c r="BV128" s="6">
        <f t="shared" ca="1" si="344"/>
        <v>2.0199999999999999E-2</v>
      </c>
      <c r="BW128" s="6">
        <f t="shared" ca="1" si="344"/>
        <v>2.0199999999999999E-2</v>
      </c>
      <c r="BX128" s="6">
        <f t="shared" ca="1" si="344"/>
        <v>2.0199999999999999E-2</v>
      </c>
      <c r="BY128" s="31">
        <f t="shared" ca="1" si="305"/>
        <v>112.36</v>
      </c>
      <c r="BZ128" s="31">
        <f t="shared" ca="1" si="306"/>
        <v>1384.78</v>
      </c>
      <c r="CA128" s="31">
        <f t="shared" ca="1" si="307"/>
        <v>2879.67</v>
      </c>
      <c r="CB128" s="31">
        <f t="shared" ca="1" si="308"/>
        <v>2415.75</v>
      </c>
      <c r="CC128" s="31">
        <f t="shared" ca="1" si="309"/>
        <v>2204.48</v>
      </c>
      <c r="CD128" s="31">
        <f t="shared" ca="1" si="310"/>
        <v>1338.06</v>
      </c>
      <c r="CE128" s="31">
        <f t="shared" ca="1" si="311"/>
        <v>2381.63</v>
      </c>
      <c r="CF128" s="31">
        <f t="shared" ca="1" si="312"/>
        <v>2592.31</v>
      </c>
      <c r="CG128" s="31">
        <f t="shared" ca="1" si="313"/>
        <v>357.88</v>
      </c>
      <c r="CH128" s="31">
        <f t="shared" ca="1" si="314"/>
        <v>2573.35</v>
      </c>
      <c r="CI128" s="31">
        <f t="shared" ca="1" si="315"/>
        <v>3236.81</v>
      </c>
      <c r="CJ128" s="31">
        <f t="shared" ca="1" si="316"/>
        <v>5450.38</v>
      </c>
      <c r="CK128" s="32">
        <f t="shared" ca="1" si="318"/>
        <v>16.690000000000001</v>
      </c>
      <c r="CL128" s="32">
        <f t="shared" ca="1" si="319"/>
        <v>205.66</v>
      </c>
      <c r="CM128" s="32">
        <f t="shared" ca="1" si="320"/>
        <v>427.67</v>
      </c>
      <c r="CN128" s="32">
        <f t="shared" ca="1" si="321"/>
        <v>358.77</v>
      </c>
      <c r="CO128" s="32">
        <f t="shared" ca="1" si="322"/>
        <v>327.39999999999998</v>
      </c>
      <c r="CP128" s="32">
        <f t="shared" ca="1" si="323"/>
        <v>198.72</v>
      </c>
      <c r="CQ128" s="32">
        <f t="shared" ca="1" si="324"/>
        <v>353.71</v>
      </c>
      <c r="CR128" s="32">
        <f t="shared" ca="1" si="325"/>
        <v>385</v>
      </c>
      <c r="CS128" s="32">
        <f t="shared" ca="1" si="326"/>
        <v>53.15</v>
      </c>
      <c r="CT128" s="32">
        <f t="shared" ca="1" si="327"/>
        <v>382.18</v>
      </c>
      <c r="CU128" s="32">
        <f t="shared" ca="1" si="328"/>
        <v>480.71</v>
      </c>
      <c r="CV128" s="32">
        <f t="shared" ca="1" si="329"/>
        <v>809.46</v>
      </c>
      <c r="CW128" s="31">
        <f t="shared" ca="1" si="345"/>
        <v>-170.76999999999998</v>
      </c>
      <c r="CX128" s="31">
        <f t="shared" ca="1" si="346"/>
        <v>-2104.59</v>
      </c>
      <c r="CY128" s="31">
        <f t="shared" ca="1" si="347"/>
        <v>-4376.53</v>
      </c>
      <c r="CZ128" s="31">
        <f t="shared" ca="1" si="348"/>
        <v>-3587.7499999999995</v>
      </c>
      <c r="DA128" s="31">
        <f t="shared" ca="1" si="349"/>
        <v>-3273.98</v>
      </c>
      <c r="DB128" s="31">
        <f t="shared" ca="1" si="350"/>
        <v>-1987.22</v>
      </c>
      <c r="DC128" s="31">
        <f t="shared" ca="1" si="351"/>
        <v>-2699.9500000000003</v>
      </c>
      <c r="DD128" s="31">
        <f t="shared" ca="1" si="352"/>
        <v>-2938.8199999999997</v>
      </c>
      <c r="DE128" s="31">
        <f t="shared" ca="1" si="353"/>
        <v>-405.73000000000008</v>
      </c>
      <c r="DF128" s="31">
        <f t="shared" ca="1" si="354"/>
        <v>-3121.1400000000003</v>
      </c>
      <c r="DG128" s="31">
        <f t="shared" ca="1" si="355"/>
        <v>-3925.8299999999995</v>
      </c>
      <c r="DH128" s="31">
        <f t="shared" ca="1" si="356"/>
        <v>-6610.61</v>
      </c>
      <c r="DI128" s="32">
        <f t="shared" ca="1" si="357"/>
        <v>-8.5399999999999991</v>
      </c>
      <c r="DJ128" s="32">
        <f t="shared" ca="1" si="358"/>
        <v>-105.23</v>
      </c>
      <c r="DK128" s="32">
        <f t="shared" ca="1" si="359"/>
        <v>-218.83</v>
      </c>
      <c r="DL128" s="32">
        <f t="shared" ca="1" si="360"/>
        <v>-179.39</v>
      </c>
      <c r="DM128" s="32">
        <f t="shared" ca="1" si="361"/>
        <v>-163.69999999999999</v>
      </c>
      <c r="DN128" s="32">
        <f t="shared" ca="1" si="362"/>
        <v>-99.36</v>
      </c>
      <c r="DO128" s="32">
        <f t="shared" ca="1" si="363"/>
        <v>-135</v>
      </c>
      <c r="DP128" s="32">
        <f t="shared" ca="1" si="364"/>
        <v>-146.94</v>
      </c>
      <c r="DQ128" s="32">
        <f t="shared" ca="1" si="365"/>
        <v>-20.29</v>
      </c>
      <c r="DR128" s="32">
        <f t="shared" ca="1" si="366"/>
        <v>-156.06</v>
      </c>
      <c r="DS128" s="32">
        <f t="shared" ca="1" si="367"/>
        <v>-196.29</v>
      </c>
      <c r="DT128" s="32">
        <f t="shared" ca="1" si="368"/>
        <v>-330.53</v>
      </c>
      <c r="DU128" s="31">
        <f t="shared" ca="1" si="369"/>
        <v>-83.41</v>
      </c>
      <c r="DV128" s="31">
        <f t="shared" ca="1" si="370"/>
        <v>-1018.54</v>
      </c>
      <c r="DW128" s="31">
        <f t="shared" ca="1" si="371"/>
        <v>-2100.44</v>
      </c>
      <c r="DX128" s="31">
        <f t="shared" ca="1" si="372"/>
        <v>-1705.12</v>
      </c>
      <c r="DY128" s="31">
        <f t="shared" ca="1" si="373"/>
        <v>-1540.52</v>
      </c>
      <c r="DZ128" s="31">
        <f t="shared" ca="1" si="374"/>
        <v>-924.93</v>
      </c>
      <c r="EA128" s="31">
        <f t="shared" ca="1" si="375"/>
        <v>-1243.3499999999999</v>
      </c>
      <c r="EB128" s="31">
        <f t="shared" ca="1" si="376"/>
        <v>-1338.37</v>
      </c>
      <c r="EC128" s="31">
        <f t="shared" ca="1" si="377"/>
        <v>-182.71</v>
      </c>
      <c r="ED128" s="31">
        <f t="shared" ca="1" si="378"/>
        <v>-1390.11</v>
      </c>
      <c r="EE128" s="31">
        <f t="shared" ca="1" si="379"/>
        <v>-1728.5</v>
      </c>
      <c r="EF128" s="31">
        <f t="shared" ca="1" si="380"/>
        <v>-2877.97</v>
      </c>
      <c r="EG128" s="32">
        <f t="shared" ca="1" si="381"/>
        <v>-262.71999999999997</v>
      </c>
      <c r="EH128" s="32">
        <f t="shared" ca="1" si="382"/>
        <v>-3228.36</v>
      </c>
      <c r="EI128" s="32">
        <f t="shared" ca="1" si="383"/>
        <v>-6695.7999999999993</v>
      </c>
      <c r="EJ128" s="32">
        <f t="shared" ca="1" si="384"/>
        <v>-5472.2599999999993</v>
      </c>
      <c r="EK128" s="32">
        <f t="shared" ca="1" si="385"/>
        <v>-4978.2</v>
      </c>
      <c r="EL128" s="32">
        <f t="shared" ca="1" si="386"/>
        <v>-3011.5099999999998</v>
      </c>
      <c r="EM128" s="32">
        <f t="shared" ca="1" si="387"/>
        <v>-4078.3</v>
      </c>
      <c r="EN128" s="32">
        <f t="shared" ca="1" si="388"/>
        <v>-4424.1299999999992</v>
      </c>
      <c r="EO128" s="32">
        <f t="shared" ca="1" si="389"/>
        <v>-608.73000000000013</v>
      </c>
      <c r="EP128" s="32">
        <f t="shared" ca="1" si="390"/>
        <v>-4667.3100000000004</v>
      </c>
      <c r="EQ128" s="32">
        <f t="shared" ca="1" si="391"/>
        <v>-5850.62</v>
      </c>
      <c r="ER128" s="32">
        <f t="shared" ca="1" si="392"/>
        <v>-9819.1099999999988</v>
      </c>
    </row>
    <row r="129" spans="1:148">
      <c r="A129" t="s">
        <v>506</v>
      </c>
      <c r="B129" s="1" t="s">
        <v>280</v>
      </c>
      <c r="C129" t="str">
        <f t="shared" ca="1" si="330"/>
        <v>ST1</v>
      </c>
      <c r="D129" t="str">
        <f t="shared" ca="1" si="331"/>
        <v>Sturgeon #1</v>
      </c>
      <c r="E129" s="51">
        <v>0</v>
      </c>
      <c r="F129" s="51">
        <v>0</v>
      </c>
      <c r="G129" s="51">
        <v>0</v>
      </c>
      <c r="H129" s="51">
        <v>0</v>
      </c>
      <c r="I129" s="51">
        <v>2.5472999999999999</v>
      </c>
      <c r="J129" s="51">
        <v>17.2319</v>
      </c>
      <c r="K129" s="51">
        <v>43.7012</v>
      </c>
      <c r="L129" s="51">
        <v>20.032299999999999</v>
      </c>
      <c r="M129" s="51">
        <v>602.98099999999999</v>
      </c>
      <c r="N129" s="51">
        <v>120.6808</v>
      </c>
      <c r="O129" s="51">
        <v>78.234899999999996</v>
      </c>
      <c r="P129" s="51">
        <v>0</v>
      </c>
      <c r="Q129" s="32">
        <v>0</v>
      </c>
      <c r="R129" s="32">
        <v>0</v>
      </c>
      <c r="S129" s="32">
        <v>0</v>
      </c>
      <c r="T129" s="32">
        <v>0</v>
      </c>
      <c r="U129" s="32">
        <v>1460.6</v>
      </c>
      <c r="V129" s="32">
        <v>10215.5</v>
      </c>
      <c r="W129" s="32">
        <v>42486.59</v>
      </c>
      <c r="X129" s="32">
        <v>16604.810000000001</v>
      </c>
      <c r="Y129" s="32">
        <v>94988.41</v>
      </c>
      <c r="Z129" s="32">
        <v>89085.36</v>
      </c>
      <c r="AA129" s="32">
        <v>49485.25</v>
      </c>
      <c r="AB129" s="32">
        <v>0</v>
      </c>
      <c r="AC129" s="2">
        <v>-1.1200000000000001</v>
      </c>
      <c r="AD129" s="2">
        <v>-1.1200000000000001</v>
      </c>
      <c r="AE129" s="2">
        <v>-1.1200000000000001</v>
      </c>
      <c r="AF129" s="2">
        <v>-1.1200000000000001</v>
      </c>
      <c r="AG129" s="2">
        <v>-1.1200000000000001</v>
      </c>
      <c r="AH129" s="2">
        <v>-1.1200000000000001</v>
      </c>
      <c r="AI129" s="2">
        <v>-1.1200000000000001</v>
      </c>
      <c r="AJ129" s="2">
        <v>-1.1200000000000001</v>
      </c>
      <c r="AK129" s="2">
        <v>-1.1200000000000001</v>
      </c>
      <c r="AL129" s="2">
        <v>-1.1200000000000001</v>
      </c>
      <c r="AM129" s="2">
        <v>-1.1200000000000001</v>
      </c>
      <c r="AN129" s="2">
        <v>-1.1200000000000001</v>
      </c>
      <c r="AO129" s="33">
        <v>0</v>
      </c>
      <c r="AP129" s="33">
        <v>0</v>
      </c>
      <c r="AQ129" s="33">
        <v>0</v>
      </c>
      <c r="AR129" s="33">
        <v>0</v>
      </c>
      <c r="AS129" s="33">
        <v>-16.36</v>
      </c>
      <c r="AT129" s="33">
        <v>-114.41</v>
      </c>
      <c r="AU129" s="33">
        <v>-475.85</v>
      </c>
      <c r="AV129" s="33">
        <v>-185.97</v>
      </c>
      <c r="AW129" s="33">
        <v>-1063.8699999999999</v>
      </c>
      <c r="AX129" s="33">
        <v>-997.76</v>
      </c>
      <c r="AY129" s="33">
        <v>-554.23</v>
      </c>
      <c r="AZ129" s="33">
        <v>0</v>
      </c>
      <c r="BA129" s="31">
        <f t="shared" si="332"/>
        <v>0</v>
      </c>
      <c r="BB129" s="31">
        <f t="shared" si="333"/>
        <v>0</v>
      </c>
      <c r="BC129" s="31">
        <f t="shared" si="334"/>
        <v>0</v>
      </c>
      <c r="BD129" s="31">
        <f t="shared" si="335"/>
        <v>0</v>
      </c>
      <c r="BE129" s="31">
        <f t="shared" si="336"/>
        <v>-1.02</v>
      </c>
      <c r="BF129" s="31">
        <f t="shared" si="337"/>
        <v>-7.15</v>
      </c>
      <c r="BG129" s="31">
        <f t="shared" si="338"/>
        <v>-331.4</v>
      </c>
      <c r="BH129" s="31">
        <f t="shared" si="339"/>
        <v>-129.52000000000001</v>
      </c>
      <c r="BI129" s="31">
        <f t="shared" si="340"/>
        <v>-740.91</v>
      </c>
      <c r="BJ129" s="31">
        <f t="shared" si="341"/>
        <v>-552.33000000000004</v>
      </c>
      <c r="BK129" s="31">
        <f t="shared" si="342"/>
        <v>-306.81</v>
      </c>
      <c r="BL129" s="31">
        <f t="shared" si="343"/>
        <v>0</v>
      </c>
      <c r="BM129" s="6">
        <f t="shared" ca="1" si="344"/>
        <v>-3.6499999999999998E-2</v>
      </c>
      <c r="BN129" s="6">
        <f t="shared" ca="1" si="344"/>
        <v>-3.6499999999999998E-2</v>
      </c>
      <c r="BO129" s="6">
        <f t="shared" ca="1" si="344"/>
        <v>-3.6499999999999998E-2</v>
      </c>
      <c r="BP129" s="6">
        <f t="shared" ca="1" si="344"/>
        <v>-3.6499999999999998E-2</v>
      </c>
      <c r="BQ129" s="6">
        <f t="shared" ca="1" si="344"/>
        <v>-3.6499999999999998E-2</v>
      </c>
      <c r="BR129" s="6">
        <f t="shared" ca="1" si="344"/>
        <v>-3.6499999999999998E-2</v>
      </c>
      <c r="BS129" s="6">
        <f t="shared" ca="1" si="344"/>
        <v>-3.6499999999999998E-2</v>
      </c>
      <c r="BT129" s="6">
        <f t="shared" ca="1" si="344"/>
        <v>-3.6499999999999998E-2</v>
      </c>
      <c r="BU129" s="6">
        <f t="shared" ca="1" si="344"/>
        <v>-3.6499999999999998E-2</v>
      </c>
      <c r="BV129" s="6">
        <f t="shared" ca="1" si="344"/>
        <v>-3.6499999999999998E-2</v>
      </c>
      <c r="BW129" s="6">
        <f t="shared" ca="1" si="344"/>
        <v>-3.6499999999999998E-2</v>
      </c>
      <c r="BX129" s="6">
        <f t="shared" ca="1" si="344"/>
        <v>-3.6499999999999998E-2</v>
      </c>
      <c r="BY129" s="31">
        <f t="shared" ca="1" si="305"/>
        <v>0</v>
      </c>
      <c r="BZ129" s="31">
        <f t="shared" ca="1" si="306"/>
        <v>0</v>
      </c>
      <c r="CA129" s="31">
        <f t="shared" ca="1" si="307"/>
        <v>0</v>
      </c>
      <c r="CB129" s="31">
        <f t="shared" ca="1" si="308"/>
        <v>0</v>
      </c>
      <c r="CC129" s="31">
        <f t="shared" ca="1" si="309"/>
        <v>-53.31</v>
      </c>
      <c r="CD129" s="31">
        <f t="shared" ca="1" si="310"/>
        <v>-372.87</v>
      </c>
      <c r="CE129" s="31">
        <f t="shared" ca="1" si="311"/>
        <v>-1550.76</v>
      </c>
      <c r="CF129" s="31">
        <f t="shared" ca="1" si="312"/>
        <v>-606.08000000000004</v>
      </c>
      <c r="CG129" s="31">
        <f t="shared" ca="1" si="313"/>
        <v>-3467.08</v>
      </c>
      <c r="CH129" s="31">
        <f t="shared" ca="1" si="314"/>
        <v>-3251.62</v>
      </c>
      <c r="CI129" s="31">
        <f t="shared" ca="1" si="315"/>
        <v>-1806.21</v>
      </c>
      <c r="CJ129" s="31">
        <f t="shared" ca="1" si="316"/>
        <v>0</v>
      </c>
      <c r="CK129" s="32">
        <f t="shared" ca="1" si="318"/>
        <v>0</v>
      </c>
      <c r="CL129" s="32">
        <f t="shared" ca="1" si="319"/>
        <v>0</v>
      </c>
      <c r="CM129" s="32">
        <f t="shared" ca="1" si="320"/>
        <v>0</v>
      </c>
      <c r="CN129" s="32">
        <f t="shared" ca="1" si="321"/>
        <v>0</v>
      </c>
      <c r="CO129" s="32">
        <f t="shared" ca="1" si="322"/>
        <v>4.38</v>
      </c>
      <c r="CP129" s="32">
        <f t="shared" ca="1" si="323"/>
        <v>30.65</v>
      </c>
      <c r="CQ129" s="32">
        <f t="shared" ca="1" si="324"/>
        <v>127.46</v>
      </c>
      <c r="CR129" s="32">
        <f t="shared" ca="1" si="325"/>
        <v>49.81</v>
      </c>
      <c r="CS129" s="32">
        <f t="shared" ca="1" si="326"/>
        <v>284.97000000000003</v>
      </c>
      <c r="CT129" s="32">
        <f t="shared" ca="1" si="327"/>
        <v>267.26</v>
      </c>
      <c r="CU129" s="32">
        <f t="shared" ca="1" si="328"/>
        <v>148.46</v>
      </c>
      <c r="CV129" s="32">
        <f t="shared" ca="1" si="329"/>
        <v>0</v>
      </c>
      <c r="CW129" s="31">
        <f t="shared" ca="1" si="345"/>
        <v>0</v>
      </c>
      <c r="CX129" s="31">
        <f t="shared" ca="1" si="346"/>
        <v>0</v>
      </c>
      <c r="CY129" s="31">
        <f t="shared" ca="1" si="347"/>
        <v>0</v>
      </c>
      <c r="CZ129" s="31">
        <f t="shared" ca="1" si="348"/>
        <v>0</v>
      </c>
      <c r="DA129" s="31">
        <f t="shared" ca="1" si="349"/>
        <v>-31.55</v>
      </c>
      <c r="DB129" s="31">
        <f t="shared" ca="1" si="350"/>
        <v>-220.66000000000003</v>
      </c>
      <c r="DC129" s="31">
        <f t="shared" ca="1" si="351"/>
        <v>-616.04999999999995</v>
      </c>
      <c r="DD129" s="31">
        <f t="shared" ca="1" si="352"/>
        <v>-240.77999999999994</v>
      </c>
      <c r="DE129" s="31">
        <f t="shared" ca="1" si="353"/>
        <v>-1377.33</v>
      </c>
      <c r="DF129" s="31">
        <f t="shared" ca="1" si="354"/>
        <v>-1434.2699999999995</v>
      </c>
      <c r="DG129" s="31">
        <f t="shared" ca="1" si="355"/>
        <v>-796.71</v>
      </c>
      <c r="DH129" s="31">
        <f t="shared" ca="1" si="356"/>
        <v>0</v>
      </c>
      <c r="DI129" s="32">
        <f t="shared" ca="1" si="357"/>
        <v>0</v>
      </c>
      <c r="DJ129" s="32">
        <f t="shared" ca="1" si="358"/>
        <v>0</v>
      </c>
      <c r="DK129" s="32">
        <f t="shared" ca="1" si="359"/>
        <v>0</v>
      </c>
      <c r="DL129" s="32">
        <f t="shared" ca="1" si="360"/>
        <v>0</v>
      </c>
      <c r="DM129" s="32">
        <f t="shared" ca="1" si="361"/>
        <v>-1.58</v>
      </c>
      <c r="DN129" s="32">
        <f t="shared" ca="1" si="362"/>
        <v>-11.03</v>
      </c>
      <c r="DO129" s="32">
        <f t="shared" ca="1" si="363"/>
        <v>-30.8</v>
      </c>
      <c r="DP129" s="32">
        <f t="shared" ca="1" si="364"/>
        <v>-12.04</v>
      </c>
      <c r="DQ129" s="32">
        <f t="shared" ca="1" si="365"/>
        <v>-68.87</v>
      </c>
      <c r="DR129" s="32">
        <f t="shared" ca="1" si="366"/>
        <v>-71.709999999999994</v>
      </c>
      <c r="DS129" s="32">
        <f t="shared" ca="1" si="367"/>
        <v>-39.840000000000003</v>
      </c>
      <c r="DT129" s="32">
        <f t="shared" ca="1" si="368"/>
        <v>0</v>
      </c>
      <c r="DU129" s="31">
        <f t="shared" ca="1" si="369"/>
        <v>0</v>
      </c>
      <c r="DV129" s="31">
        <f t="shared" ca="1" si="370"/>
        <v>0</v>
      </c>
      <c r="DW129" s="31">
        <f t="shared" ca="1" si="371"/>
        <v>0</v>
      </c>
      <c r="DX129" s="31">
        <f t="shared" ca="1" si="372"/>
        <v>0</v>
      </c>
      <c r="DY129" s="31">
        <f t="shared" ca="1" si="373"/>
        <v>-14.85</v>
      </c>
      <c r="DZ129" s="31">
        <f t="shared" ca="1" si="374"/>
        <v>-102.7</v>
      </c>
      <c r="EA129" s="31">
        <f t="shared" ca="1" si="375"/>
        <v>-283.7</v>
      </c>
      <c r="EB129" s="31">
        <f t="shared" ca="1" si="376"/>
        <v>-109.65</v>
      </c>
      <c r="EC129" s="31">
        <f t="shared" ca="1" si="377"/>
        <v>-620.23</v>
      </c>
      <c r="ED129" s="31">
        <f t="shared" ca="1" si="378"/>
        <v>-638.79999999999995</v>
      </c>
      <c r="EE129" s="31">
        <f t="shared" ca="1" si="379"/>
        <v>-350.78</v>
      </c>
      <c r="EF129" s="31">
        <f t="shared" ca="1" si="380"/>
        <v>0</v>
      </c>
      <c r="EG129" s="32">
        <f t="shared" ca="1" si="381"/>
        <v>0</v>
      </c>
      <c r="EH129" s="32">
        <f t="shared" ca="1" si="382"/>
        <v>0</v>
      </c>
      <c r="EI129" s="32">
        <f t="shared" ca="1" si="383"/>
        <v>0</v>
      </c>
      <c r="EJ129" s="32">
        <f t="shared" ca="1" si="384"/>
        <v>0</v>
      </c>
      <c r="EK129" s="32">
        <f t="shared" ca="1" si="385"/>
        <v>-47.980000000000004</v>
      </c>
      <c r="EL129" s="32">
        <f t="shared" ca="1" si="386"/>
        <v>-334.39000000000004</v>
      </c>
      <c r="EM129" s="32">
        <f t="shared" ca="1" si="387"/>
        <v>-930.55</v>
      </c>
      <c r="EN129" s="32">
        <f t="shared" ca="1" si="388"/>
        <v>-362.46999999999991</v>
      </c>
      <c r="EO129" s="32">
        <f t="shared" ca="1" si="389"/>
        <v>-2066.4299999999998</v>
      </c>
      <c r="EP129" s="32">
        <f t="shared" ca="1" si="390"/>
        <v>-2144.7799999999997</v>
      </c>
      <c r="EQ129" s="32">
        <f t="shared" ca="1" si="391"/>
        <v>-1187.33</v>
      </c>
      <c r="ER129" s="32">
        <f t="shared" ca="1" si="392"/>
        <v>0</v>
      </c>
    </row>
    <row r="130" spans="1:148">
      <c r="A130" t="s">
        <v>506</v>
      </c>
      <c r="B130" s="1" t="s">
        <v>281</v>
      </c>
      <c r="C130" t="str">
        <f t="shared" ca="1" si="330"/>
        <v>ST2</v>
      </c>
      <c r="D130" t="str">
        <f t="shared" ca="1" si="331"/>
        <v>Sturgeon #2</v>
      </c>
      <c r="E130" s="51">
        <v>0</v>
      </c>
      <c r="F130" s="51">
        <v>0</v>
      </c>
      <c r="G130" s="51">
        <v>0</v>
      </c>
      <c r="H130" s="51">
        <v>0</v>
      </c>
      <c r="I130" s="51">
        <v>2.9045000000000001</v>
      </c>
      <c r="J130" s="51">
        <v>22.293099999999999</v>
      </c>
      <c r="K130" s="51">
        <v>2.0918000000000001</v>
      </c>
      <c r="L130" s="51">
        <v>20.927299999999999</v>
      </c>
      <c r="M130" s="51">
        <v>78.815899999999999</v>
      </c>
      <c r="N130" s="51">
        <v>68.131500000000003</v>
      </c>
      <c r="O130" s="51">
        <v>68.444100000000006</v>
      </c>
      <c r="P130" s="51">
        <v>0</v>
      </c>
      <c r="Q130" s="32">
        <v>0</v>
      </c>
      <c r="R130" s="32">
        <v>0</v>
      </c>
      <c r="S130" s="32">
        <v>0</v>
      </c>
      <c r="T130" s="32">
        <v>0</v>
      </c>
      <c r="U130" s="32">
        <v>1715.74</v>
      </c>
      <c r="V130" s="32">
        <v>16313.77</v>
      </c>
      <c r="W130" s="32">
        <v>2090.58</v>
      </c>
      <c r="X130" s="32">
        <v>16953.28</v>
      </c>
      <c r="Y130" s="32">
        <v>22350.34</v>
      </c>
      <c r="Z130" s="32">
        <v>49313.599999999999</v>
      </c>
      <c r="AA130" s="32">
        <v>43396.24</v>
      </c>
      <c r="AB130" s="32">
        <v>0</v>
      </c>
      <c r="AC130" s="2">
        <v>-1.1200000000000001</v>
      </c>
      <c r="AD130" s="2">
        <v>-1.1200000000000001</v>
      </c>
      <c r="AE130" s="2">
        <v>-1.1200000000000001</v>
      </c>
      <c r="AF130" s="2">
        <v>-1.1200000000000001</v>
      </c>
      <c r="AG130" s="2">
        <v>-1.1200000000000001</v>
      </c>
      <c r="AH130" s="2">
        <v>-1.1200000000000001</v>
      </c>
      <c r="AI130" s="2">
        <v>-1.1200000000000001</v>
      </c>
      <c r="AJ130" s="2">
        <v>-1.1200000000000001</v>
      </c>
      <c r="AK130" s="2">
        <v>-1.1200000000000001</v>
      </c>
      <c r="AL130" s="2">
        <v>-1.1200000000000001</v>
      </c>
      <c r="AM130" s="2">
        <v>-1.1200000000000001</v>
      </c>
      <c r="AN130" s="2">
        <v>-1.1200000000000001</v>
      </c>
      <c r="AO130" s="33">
        <v>0</v>
      </c>
      <c r="AP130" s="33">
        <v>0</v>
      </c>
      <c r="AQ130" s="33">
        <v>0</v>
      </c>
      <c r="AR130" s="33">
        <v>0</v>
      </c>
      <c r="AS130" s="33">
        <v>-19.22</v>
      </c>
      <c r="AT130" s="33">
        <v>-182.71</v>
      </c>
      <c r="AU130" s="33">
        <v>-23.41</v>
      </c>
      <c r="AV130" s="33">
        <v>-189.88</v>
      </c>
      <c r="AW130" s="33">
        <v>-250.32</v>
      </c>
      <c r="AX130" s="33">
        <v>-552.30999999999995</v>
      </c>
      <c r="AY130" s="33">
        <v>-486.04</v>
      </c>
      <c r="AZ130" s="33">
        <v>0</v>
      </c>
      <c r="BA130" s="31">
        <f t="shared" si="332"/>
        <v>0</v>
      </c>
      <c r="BB130" s="31">
        <f t="shared" si="333"/>
        <v>0</v>
      </c>
      <c r="BC130" s="31">
        <f t="shared" si="334"/>
        <v>0</v>
      </c>
      <c r="BD130" s="31">
        <f t="shared" si="335"/>
        <v>0</v>
      </c>
      <c r="BE130" s="31">
        <f t="shared" si="336"/>
        <v>-1.2</v>
      </c>
      <c r="BF130" s="31">
        <f t="shared" si="337"/>
        <v>-11.42</v>
      </c>
      <c r="BG130" s="31">
        <f t="shared" si="338"/>
        <v>-16.309999999999999</v>
      </c>
      <c r="BH130" s="31">
        <f t="shared" si="339"/>
        <v>-132.24</v>
      </c>
      <c r="BI130" s="31">
        <f t="shared" si="340"/>
        <v>-174.33</v>
      </c>
      <c r="BJ130" s="31">
        <f t="shared" si="341"/>
        <v>-305.74</v>
      </c>
      <c r="BK130" s="31">
        <f t="shared" si="342"/>
        <v>-269.06</v>
      </c>
      <c r="BL130" s="31">
        <f t="shared" si="343"/>
        <v>0</v>
      </c>
      <c r="BM130" s="6">
        <f t="shared" ca="1" si="344"/>
        <v>-3.8100000000000002E-2</v>
      </c>
      <c r="BN130" s="6">
        <f t="shared" ca="1" si="344"/>
        <v>-3.8100000000000002E-2</v>
      </c>
      <c r="BO130" s="6">
        <f t="shared" ca="1" si="344"/>
        <v>-3.8100000000000002E-2</v>
      </c>
      <c r="BP130" s="6">
        <f t="shared" ca="1" si="344"/>
        <v>-3.8100000000000002E-2</v>
      </c>
      <c r="BQ130" s="6">
        <f t="shared" ca="1" si="344"/>
        <v>-3.8100000000000002E-2</v>
      </c>
      <c r="BR130" s="6">
        <f t="shared" ca="1" si="344"/>
        <v>-3.8100000000000002E-2</v>
      </c>
      <c r="BS130" s="6">
        <f t="shared" ca="1" si="344"/>
        <v>-3.8100000000000002E-2</v>
      </c>
      <c r="BT130" s="6">
        <f t="shared" ca="1" si="344"/>
        <v>-3.8100000000000002E-2</v>
      </c>
      <c r="BU130" s="6">
        <f t="shared" ca="1" si="344"/>
        <v>-3.8100000000000002E-2</v>
      </c>
      <c r="BV130" s="6">
        <f t="shared" ca="1" si="344"/>
        <v>-3.8100000000000002E-2</v>
      </c>
      <c r="BW130" s="6">
        <f t="shared" ca="1" si="344"/>
        <v>-3.8100000000000002E-2</v>
      </c>
      <c r="BX130" s="6">
        <f t="shared" ca="1" si="344"/>
        <v>-3.8100000000000002E-2</v>
      </c>
      <c r="BY130" s="31">
        <f t="shared" ca="1" si="305"/>
        <v>0</v>
      </c>
      <c r="BZ130" s="31">
        <f t="shared" ca="1" si="306"/>
        <v>0</v>
      </c>
      <c r="CA130" s="31">
        <f t="shared" ca="1" si="307"/>
        <v>0</v>
      </c>
      <c r="CB130" s="31">
        <f t="shared" ca="1" si="308"/>
        <v>0</v>
      </c>
      <c r="CC130" s="31">
        <f t="shared" ca="1" si="309"/>
        <v>-65.37</v>
      </c>
      <c r="CD130" s="31">
        <f t="shared" ca="1" si="310"/>
        <v>-621.54999999999995</v>
      </c>
      <c r="CE130" s="31">
        <f t="shared" ca="1" si="311"/>
        <v>-79.650000000000006</v>
      </c>
      <c r="CF130" s="31">
        <f t="shared" ca="1" si="312"/>
        <v>-645.91999999999996</v>
      </c>
      <c r="CG130" s="31">
        <f t="shared" ca="1" si="313"/>
        <v>-851.55</v>
      </c>
      <c r="CH130" s="31">
        <f t="shared" ca="1" si="314"/>
        <v>-1878.85</v>
      </c>
      <c r="CI130" s="31">
        <f t="shared" ca="1" si="315"/>
        <v>-1653.4</v>
      </c>
      <c r="CJ130" s="31">
        <f t="shared" ca="1" si="316"/>
        <v>0</v>
      </c>
      <c r="CK130" s="32">
        <f t="shared" ca="1" si="318"/>
        <v>0</v>
      </c>
      <c r="CL130" s="32">
        <f t="shared" ca="1" si="319"/>
        <v>0</v>
      </c>
      <c r="CM130" s="32">
        <f t="shared" ca="1" si="320"/>
        <v>0</v>
      </c>
      <c r="CN130" s="32">
        <f t="shared" ca="1" si="321"/>
        <v>0</v>
      </c>
      <c r="CO130" s="32">
        <f t="shared" ca="1" si="322"/>
        <v>5.15</v>
      </c>
      <c r="CP130" s="32">
        <f t="shared" ca="1" si="323"/>
        <v>48.94</v>
      </c>
      <c r="CQ130" s="32">
        <f t="shared" ca="1" si="324"/>
        <v>6.27</v>
      </c>
      <c r="CR130" s="32">
        <f t="shared" ca="1" si="325"/>
        <v>50.86</v>
      </c>
      <c r="CS130" s="32">
        <f t="shared" ca="1" si="326"/>
        <v>67.05</v>
      </c>
      <c r="CT130" s="32">
        <f t="shared" ca="1" si="327"/>
        <v>147.94</v>
      </c>
      <c r="CU130" s="32">
        <f t="shared" ca="1" si="328"/>
        <v>130.19</v>
      </c>
      <c r="CV130" s="32">
        <f t="shared" ca="1" si="329"/>
        <v>0</v>
      </c>
      <c r="CW130" s="31">
        <f t="shared" ca="1" si="345"/>
        <v>0</v>
      </c>
      <c r="CX130" s="31">
        <f t="shared" ca="1" si="346"/>
        <v>0</v>
      </c>
      <c r="CY130" s="31">
        <f t="shared" ca="1" si="347"/>
        <v>0</v>
      </c>
      <c r="CZ130" s="31">
        <f t="shared" ca="1" si="348"/>
        <v>0</v>
      </c>
      <c r="DA130" s="31">
        <f t="shared" ca="1" si="349"/>
        <v>-39.800000000000004</v>
      </c>
      <c r="DB130" s="31">
        <f t="shared" ca="1" si="350"/>
        <v>-378.47999999999985</v>
      </c>
      <c r="DC130" s="31">
        <f t="shared" ca="1" si="351"/>
        <v>-33.660000000000011</v>
      </c>
      <c r="DD130" s="31">
        <f t="shared" ca="1" si="352"/>
        <v>-272.93999999999994</v>
      </c>
      <c r="DE130" s="31">
        <f t="shared" ca="1" si="353"/>
        <v>-359.85</v>
      </c>
      <c r="DF130" s="31">
        <f t="shared" ca="1" si="354"/>
        <v>-872.8599999999999</v>
      </c>
      <c r="DG130" s="31">
        <f t="shared" ca="1" si="355"/>
        <v>-768.11000000000013</v>
      </c>
      <c r="DH130" s="31">
        <f t="shared" ca="1" si="356"/>
        <v>0</v>
      </c>
      <c r="DI130" s="32">
        <f t="shared" ca="1" si="357"/>
        <v>0</v>
      </c>
      <c r="DJ130" s="32">
        <f t="shared" ca="1" si="358"/>
        <v>0</v>
      </c>
      <c r="DK130" s="32">
        <f t="shared" ca="1" si="359"/>
        <v>0</v>
      </c>
      <c r="DL130" s="32">
        <f t="shared" ca="1" si="360"/>
        <v>0</v>
      </c>
      <c r="DM130" s="32">
        <f t="shared" ca="1" si="361"/>
        <v>-1.99</v>
      </c>
      <c r="DN130" s="32">
        <f t="shared" ca="1" si="362"/>
        <v>-18.920000000000002</v>
      </c>
      <c r="DO130" s="32">
        <f t="shared" ca="1" si="363"/>
        <v>-1.68</v>
      </c>
      <c r="DP130" s="32">
        <f t="shared" ca="1" si="364"/>
        <v>-13.65</v>
      </c>
      <c r="DQ130" s="32">
        <f t="shared" ca="1" si="365"/>
        <v>-17.989999999999998</v>
      </c>
      <c r="DR130" s="32">
        <f t="shared" ca="1" si="366"/>
        <v>-43.64</v>
      </c>
      <c r="DS130" s="32">
        <f t="shared" ca="1" si="367"/>
        <v>-38.409999999999997</v>
      </c>
      <c r="DT130" s="32">
        <f t="shared" ca="1" si="368"/>
        <v>0</v>
      </c>
      <c r="DU130" s="31">
        <f t="shared" ca="1" si="369"/>
        <v>0</v>
      </c>
      <c r="DV130" s="31">
        <f t="shared" ca="1" si="370"/>
        <v>0</v>
      </c>
      <c r="DW130" s="31">
        <f t="shared" ca="1" si="371"/>
        <v>0</v>
      </c>
      <c r="DX130" s="31">
        <f t="shared" ca="1" si="372"/>
        <v>0</v>
      </c>
      <c r="DY130" s="31">
        <f t="shared" ca="1" si="373"/>
        <v>-18.73</v>
      </c>
      <c r="DZ130" s="31">
        <f t="shared" ca="1" si="374"/>
        <v>-176.16</v>
      </c>
      <c r="EA130" s="31">
        <f t="shared" ca="1" si="375"/>
        <v>-15.5</v>
      </c>
      <c r="EB130" s="31">
        <f t="shared" ca="1" si="376"/>
        <v>-124.3</v>
      </c>
      <c r="EC130" s="31">
        <f t="shared" ca="1" si="377"/>
        <v>-162.05000000000001</v>
      </c>
      <c r="ED130" s="31">
        <f t="shared" ca="1" si="378"/>
        <v>-388.76</v>
      </c>
      <c r="EE130" s="31">
        <f t="shared" ca="1" si="379"/>
        <v>-338.19</v>
      </c>
      <c r="EF130" s="31">
        <f t="shared" ca="1" si="380"/>
        <v>0</v>
      </c>
      <c r="EG130" s="32">
        <f t="shared" ca="1" si="381"/>
        <v>0</v>
      </c>
      <c r="EH130" s="32">
        <f t="shared" ca="1" si="382"/>
        <v>0</v>
      </c>
      <c r="EI130" s="32">
        <f t="shared" ca="1" si="383"/>
        <v>0</v>
      </c>
      <c r="EJ130" s="32">
        <f t="shared" ca="1" si="384"/>
        <v>0</v>
      </c>
      <c r="EK130" s="32">
        <f t="shared" ca="1" si="385"/>
        <v>-60.52000000000001</v>
      </c>
      <c r="EL130" s="32">
        <f t="shared" ca="1" si="386"/>
        <v>-573.55999999999983</v>
      </c>
      <c r="EM130" s="32">
        <f t="shared" ca="1" si="387"/>
        <v>-50.840000000000011</v>
      </c>
      <c r="EN130" s="32">
        <f t="shared" ca="1" si="388"/>
        <v>-410.88999999999993</v>
      </c>
      <c r="EO130" s="32">
        <f t="shared" ca="1" si="389"/>
        <v>-539.8900000000001</v>
      </c>
      <c r="EP130" s="32">
        <f t="shared" ca="1" si="390"/>
        <v>-1305.2599999999998</v>
      </c>
      <c r="EQ130" s="32">
        <f t="shared" ca="1" si="391"/>
        <v>-1144.71</v>
      </c>
      <c r="ER130" s="32">
        <f t="shared" ca="1" si="392"/>
        <v>0</v>
      </c>
    </row>
    <row r="131" spans="1:148">
      <c r="A131" t="s">
        <v>417</v>
      </c>
      <c r="B131" s="1" t="s">
        <v>65</v>
      </c>
      <c r="C131" t="str">
        <f t="shared" ca="1" si="330"/>
        <v>TAB1</v>
      </c>
      <c r="D131" t="str">
        <f t="shared" ca="1" si="331"/>
        <v>Taber Wind Facility</v>
      </c>
      <c r="P131" s="51">
        <v>0</v>
      </c>
      <c r="Q131" s="32"/>
      <c r="R131" s="32"/>
      <c r="S131" s="32"/>
      <c r="T131" s="32"/>
      <c r="U131" s="32"/>
      <c r="V131" s="32"/>
      <c r="W131" s="32"/>
      <c r="X131" s="32"/>
      <c r="Y131" s="32"/>
      <c r="Z131" s="32"/>
      <c r="AA131" s="32"/>
      <c r="AB131" s="32">
        <v>0</v>
      </c>
      <c r="AN131" s="2">
        <v>0</v>
      </c>
      <c r="AO131" s="33"/>
      <c r="AP131" s="33"/>
      <c r="AQ131" s="33"/>
      <c r="AR131" s="33"/>
      <c r="AS131" s="33"/>
      <c r="AT131" s="33"/>
      <c r="AU131" s="33"/>
      <c r="AV131" s="33"/>
      <c r="AW131" s="33"/>
      <c r="AX131" s="33"/>
      <c r="AY131" s="33"/>
      <c r="AZ131" s="33">
        <v>0</v>
      </c>
      <c r="BA131" s="31">
        <f t="shared" si="332"/>
        <v>0</v>
      </c>
      <c r="BB131" s="31">
        <f t="shared" si="333"/>
        <v>0</v>
      </c>
      <c r="BC131" s="31">
        <f t="shared" si="334"/>
        <v>0</v>
      </c>
      <c r="BD131" s="31">
        <f t="shared" si="335"/>
        <v>0</v>
      </c>
      <c r="BE131" s="31">
        <f t="shared" si="336"/>
        <v>0</v>
      </c>
      <c r="BF131" s="31">
        <f t="shared" si="337"/>
        <v>0</v>
      </c>
      <c r="BG131" s="31">
        <f t="shared" si="338"/>
        <v>0</v>
      </c>
      <c r="BH131" s="31">
        <f t="shared" si="339"/>
        <v>0</v>
      </c>
      <c r="BI131" s="31">
        <f t="shared" si="340"/>
        <v>0</v>
      </c>
      <c r="BJ131" s="31">
        <f t="shared" si="341"/>
        <v>0</v>
      </c>
      <c r="BK131" s="31">
        <f t="shared" si="342"/>
        <v>0</v>
      </c>
      <c r="BL131" s="31">
        <f t="shared" si="343"/>
        <v>0</v>
      </c>
      <c r="BM131" s="6">
        <f t="shared" ca="1" si="344"/>
        <v>-4.9700000000000001E-2</v>
      </c>
      <c r="BN131" s="6">
        <f t="shared" ca="1" si="344"/>
        <v>-4.9700000000000001E-2</v>
      </c>
      <c r="BO131" s="6">
        <f t="shared" ca="1" si="344"/>
        <v>-4.9700000000000001E-2</v>
      </c>
      <c r="BP131" s="6">
        <f t="shared" ca="1" si="344"/>
        <v>-4.9700000000000001E-2</v>
      </c>
      <c r="BQ131" s="6">
        <f t="shared" ca="1" si="344"/>
        <v>-4.9700000000000001E-2</v>
      </c>
      <c r="BR131" s="6">
        <f t="shared" ca="1" si="344"/>
        <v>-4.9700000000000001E-2</v>
      </c>
      <c r="BS131" s="6">
        <f t="shared" ca="1" si="344"/>
        <v>-4.9700000000000001E-2</v>
      </c>
      <c r="BT131" s="6">
        <f t="shared" ca="1" si="344"/>
        <v>-4.9700000000000001E-2</v>
      </c>
      <c r="BU131" s="6">
        <f t="shared" ca="1" si="344"/>
        <v>-4.9700000000000001E-2</v>
      </c>
      <c r="BV131" s="6">
        <f t="shared" ca="1" si="344"/>
        <v>-4.9700000000000001E-2</v>
      </c>
      <c r="BW131" s="6">
        <f t="shared" ca="1" si="344"/>
        <v>-4.9700000000000001E-2</v>
      </c>
      <c r="BX131" s="6">
        <f t="shared" ca="1" si="344"/>
        <v>-4.9700000000000001E-2</v>
      </c>
      <c r="BY131" s="31">
        <f t="shared" ca="1" si="305"/>
        <v>0</v>
      </c>
      <c r="BZ131" s="31">
        <f t="shared" ca="1" si="306"/>
        <v>0</v>
      </c>
      <c r="CA131" s="31">
        <f t="shared" ca="1" si="307"/>
        <v>0</v>
      </c>
      <c r="CB131" s="31">
        <f t="shared" ca="1" si="308"/>
        <v>0</v>
      </c>
      <c r="CC131" s="31">
        <f t="shared" ca="1" si="309"/>
        <v>0</v>
      </c>
      <c r="CD131" s="31">
        <f t="shared" ca="1" si="310"/>
        <v>0</v>
      </c>
      <c r="CE131" s="31">
        <f t="shared" ca="1" si="311"/>
        <v>0</v>
      </c>
      <c r="CF131" s="31">
        <f t="shared" ca="1" si="312"/>
        <v>0</v>
      </c>
      <c r="CG131" s="31">
        <f t="shared" ca="1" si="313"/>
        <v>0</v>
      </c>
      <c r="CH131" s="31">
        <f t="shared" ca="1" si="314"/>
        <v>0</v>
      </c>
      <c r="CI131" s="31">
        <f t="shared" ca="1" si="315"/>
        <v>0</v>
      </c>
      <c r="CJ131" s="31">
        <f t="shared" ca="1" si="316"/>
        <v>0</v>
      </c>
      <c r="CK131" s="32">
        <f t="shared" ca="1" si="318"/>
        <v>0</v>
      </c>
      <c r="CL131" s="32">
        <f t="shared" ca="1" si="319"/>
        <v>0</v>
      </c>
      <c r="CM131" s="32">
        <f t="shared" ca="1" si="320"/>
        <v>0</v>
      </c>
      <c r="CN131" s="32">
        <f t="shared" ca="1" si="321"/>
        <v>0</v>
      </c>
      <c r="CO131" s="32">
        <f t="shared" ca="1" si="322"/>
        <v>0</v>
      </c>
      <c r="CP131" s="32">
        <f t="shared" ca="1" si="323"/>
        <v>0</v>
      </c>
      <c r="CQ131" s="32">
        <f t="shared" ca="1" si="324"/>
        <v>0</v>
      </c>
      <c r="CR131" s="32">
        <f t="shared" ca="1" si="325"/>
        <v>0</v>
      </c>
      <c r="CS131" s="32">
        <f t="shared" ca="1" si="326"/>
        <v>0</v>
      </c>
      <c r="CT131" s="32">
        <f t="shared" ca="1" si="327"/>
        <v>0</v>
      </c>
      <c r="CU131" s="32">
        <f t="shared" ca="1" si="328"/>
        <v>0</v>
      </c>
      <c r="CV131" s="32">
        <f t="shared" ca="1" si="329"/>
        <v>0</v>
      </c>
      <c r="CW131" s="31">
        <f t="shared" ca="1" si="345"/>
        <v>0</v>
      </c>
      <c r="CX131" s="31">
        <f t="shared" ca="1" si="346"/>
        <v>0</v>
      </c>
      <c r="CY131" s="31">
        <f t="shared" ca="1" si="347"/>
        <v>0</v>
      </c>
      <c r="CZ131" s="31">
        <f t="shared" ca="1" si="348"/>
        <v>0</v>
      </c>
      <c r="DA131" s="31">
        <f t="shared" ca="1" si="349"/>
        <v>0</v>
      </c>
      <c r="DB131" s="31">
        <f t="shared" ca="1" si="350"/>
        <v>0</v>
      </c>
      <c r="DC131" s="31">
        <f t="shared" ca="1" si="351"/>
        <v>0</v>
      </c>
      <c r="DD131" s="31">
        <f t="shared" ca="1" si="352"/>
        <v>0</v>
      </c>
      <c r="DE131" s="31">
        <f t="shared" ca="1" si="353"/>
        <v>0</v>
      </c>
      <c r="DF131" s="31">
        <f t="shared" ca="1" si="354"/>
        <v>0</v>
      </c>
      <c r="DG131" s="31">
        <f t="shared" ca="1" si="355"/>
        <v>0</v>
      </c>
      <c r="DH131" s="31">
        <f t="shared" ca="1" si="356"/>
        <v>0</v>
      </c>
      <c r="DI131" s="32">
        <f t="shared" ca="1" si="357"/>
        <v>0</v>
      </c>
      <c r="DJ131" s="32">
        <f t="shared" ca="1" si="358"/>
        <v>0</v>
      </c>
      <c r="DK131" s="32">
        <f t="shared" ca="1" si="359"/>
        <v>0</v>
      </c>
      <c r="DL131" s="32">
        <f t="shared" ca="1" si="360"/>
        <v>0</v>
      </c>
      <c r="DM131" s="32">
        <f t="shared" ca="1" si="361"/>
        <v>0</v>
      </c>
      <c r="DN131" s="32">
        <f t="shared" ca="1" si="362"/>
        <v>0</v>
      </c>
      <c r="DO131" s="32">
        <f t="shared" ca="1" si="363"/>
        <v>0</v>
      </c>
      <c r="DP131" s="32">
        <f t="shared" ca="1" si="364"/>
        <v>0</v>
      </c>
      <c r="DQ131" s="32">
        <f t="shared" ca="1" si="365"/>
        <v>0</v>
      </c>
      <c r="DR131" s="32">
        <f t="shared" ca="1" si="366"/>
        <v>0</v>
      </c>
      <c r="DS131" s="32">
        <f t="shared" ca="1" si="367"/>
        <v>0</v>
      </c>
      <c r="DT131" s="32">
        <f t="shared" ca="1" si="368"/>
        <v>0</v>
      </c>
      <c r="DU131" s="31">
        <f t="shared" ca="1" si="369"/>
        <v>0</v>
      </c>
      <c r="DV131" s="31">
        <f t="shared" ca="1" si="370"/>
        <v>0</v>
      </c>
      <c r="DW131" s="31">
        <f t="shared" ca="1" si="371"/>
        <v>0</v>
      </c>
      <c r="DX131" s="31">
        <f t="shared" ca="1" si="372"/>
        <v>0</v>
      </c>
      <c r="DY131" s="31">
        <f t="shared" ca="1" si="373"/>
        <v>0</v>
      </c>
      <c r="DZ131" s="31">
        <f t="shared" ca="1" si="374"/>
        <v>0</v>
      </c>
      <c r="EA131" s="31">
        <f t="shared" ca="1" si="375"/>
        <v>0</v>
      </c>
      <c r="EB131" s="31">
        <f t="shared" ca="1" si="376"/>
        <v>0</v>
      </c>
      <c r="EC131" s="31">
        <f t="shared" ca="1" si="377"/>
        <v>0</v>
      </c>
      <c r="ED131" s="31">
        <f t="shared" ca="1" si="378"/>
        <v>0</v>
      </c>
      <c r="EE131" s="31">
        <f t="shared" ca="1" si="379"/>
        <v>0</v>
      </c>
      <c r="EF131" s="31">
        <f t="shared" ca="1" si="380"/>
        <v>0</v>
      </c>
      <c r="EG131" s="32">
        <f t="shared" ca="1" si="381"/>
        <v>0</v>
      </c>
      <c r="EH131" s="32">
        <f t="shared" ca="1" si="382"/>
        <v>0</v>
      </c>
      <c r="EI131" s="32">
        <f t="shared" ca="1" si="383"/>
        <v>0</v>
      </c>
      <c r="EJ131" s="32">
        <f t="shared" ca="1" si="384"/>
        <v>0</v>
      </c>
      <c r="EK131" s="32">
        <f t="shared" ca="1" si="385"/>
        <v>0</v>
      </c>
      <c r="EL131" s="32">
        <f t="shared" ca="1" si="386"/>
        <v>0</v>
      </c>
      <c r="EM131" s="32">
        <f t="shared" ca="1" si="387"/>
        <v>0</v>
      </c>
      <c r="EN131" s="32">
        <f t="shared" ca="1" si="388"/>
        <v>0</v>
      </c>
      <c r="EO131" s="32">
        <f t="shared" ca="1" si="389"/>
        <v>0</v>
      </c>
      <c r="EP131" s="32">
        <f t="shared" ca="1" si="390"/>
        <v>0</v>
      </c>
      <c r="EQ131" s="32">
        <f t="shared" ca="1" si="391"/>
        <v>0</v>
      </c>
      <c r="ER131" s="32">
        <f t="shared" ca="1" si="392"/>
        <v>0</v>
      </c>
    </row>
    <row r="132" spans="1:148">
      <c r="A132" t="s">
        <v>478</v>
      </c>
      <c r="B132" s="1" t="s">
        <v>118</v>
      </c>
      <c r="C132" t="str">
        <f t="shared" ca="1" si="330"/>
        <v>TAY1</v>
      </c>
      <c r="D132" t="str">
        <f t="shared" ca="1" si="331"/>
        <v>Taylor Hydro Facility</v>
      </c>
      <c r="E132" s="51">
        <v>0</v>
      </c>
      <c r="F132" s="51">
        <v>0</v>
      </c>
      <c r="G132" s="51">
        <v>0</v>
      </c>
      <c r="H132" s="51">
        <v>0</v>
      </c>
      <c r="I132" s="51">
        <v>8243.7018000000007</v>
      </c>
      <c r="J132" s="51">
        <v>5155.8317999999999</v>
      </c>
      <c r="K132" s="51">
        <v>9878.9745999999996</v>
      </c>
      <c r="L132" s="51">
        <v>9786.6074000000008</v>
      </c>
      <c r="M132" s="51">
        <v>6929.848</v>
      </c>
      <c r="N132" s="51">
        <v>2517.1581999999999</v>
      </c>
      <c r="O132" s="51">
        <v>0</v>
      </c>
      <c r="P132" s="51">
        <v>0</v>
      </c>
      <c r="Q132" s="32">
        <v>0</v>
      </c>
      <c r="R132" s="32">
        <v>0</v>
      </c>
      <c r="S132" s="32">
        <v>0</v>
      </c>
      <c r="T132" s="32">
        <v>0</v>
      </c>
      <c r="U132" s="32">
        <v>486549.28</v>
      </c>
      <c r="V132" s="32">
        <v>281293.52</v>
      </c>
      <c r="W132" s="32">
        <v>1258406.43</v>
      </c>
      <c r="X132" s="32">
        <v>718374.27</v>
      </c>
      <c r="Y132" s="32">
        <v>578907.35</v>
      </c>
      <c r="Z132" s="32">
        <v>694327.35</v>
      </c>
      <c r="AA132" s="32">
        <v>0</v>
      </c>
      <c r="AB132" s="32">
        <v>0</v>
      </c>
      <c r="AC132" s="2">
        <v>2.19</v>
      </c>
      <c r="AD132" s="2">
        <v>2.19</v>
      </c>
      <c r="AE132" s="2">
        <v>2.19</v>
      </c>
      <c r="AF132" s="2">
        <v>2.19</v>
      </c>
      <c r="AG132" s="2">
        <v>2.19</v>
      </c>
      <c r="AH132" s="2">
        <v>2.19</v>
      </c>
      <c r="AI132" s="2">
        <v>2.19</v>
      </c>
      <c r="AJ132" s="2">
        <v>2.19</v>
      </c>
      <c r="AK132" s="2">
        <v>2.19</v>
      </c>
      <c r="AL132" s="2">
        <v>2.19</v>
      </c>
      <c r="AM132" s="2">
        <v>2.19</v>
      </c>
      <c r="AN132" s="2">
        <v>2.19</v>
      </c>
      <c r="AO132" s="33">
        <v>0</v>
      </c>
      <c r="AP132" s="33">
        <v>0</v>
      </c>
      <c r="AQ132" s="33">
        <v>0</v>
      </c>
      <c r="AR132" s="33">
        <v>0</v>
      </c>
      <c r="AS132" s="33">
        <v>10655.43</v>
      </c>
      <c r="AT132" s="33">
        <v>6160.33</v>
      </c>
      <c r="AU132" s="33">
        <v>27559.1</v>
      </c>
      <c r="AV132" s="33">
        <v>15732.4</v>
      </c>
      <c r="AW132" s="33">
        <v>12678.07</v>
      </c>
      <c r="AX132" s="33">
        <v>15205.77</v>
      </c>
      <c r="AY132" s="33">
        <v>0</v>
      </c>
      <c r="AZ132" s="33">
        <v>0</v>
      </c>
      <c r="BA132" s="31">
        <f t="shared" si="332"/>
        <v>0</v>
      </c>
      <c r="BB132" s="31">
        <f t="shared" si="333"/>
        <v>0</v>
      </c>
      <c r="BC132" s="31">
        <f t="shared" si="334"/>
        <v>0</v>
      </c>
      <c r="BD132" s="31">
        <f t="shared" si="335"/>
        <v>0</v>
      </c>
      <c r="BE132" s="31">
        <f t="shared" si="336"/>
        <v>-340.58</v>
      </c>
      <c r="BF132" s="31">
        <f t="shared" si="337"/>
        <v>-196.91</v>
      </c>
      <c r="BG132" s="31">
        <f t="shared" si="338"/>
        <v>-9815.57</v>
      </c>
      <c r="BH132" s="31">
        <f t="shared" si="339"/>
        <v>-5603.32</v>
      </c>
      <c r="BI132" s="31">
        <f t="shared" si="340"/>
        <v>-4515.4799999999996</v>
      </c>
      <c r="BJ132" s="31">
        <f t="shared" si="341"/>
        <v>-4304.83</v>
      </c>
      <c r="BK132" s="31">
        <f t="shared" si="342"/>
        <v>0</v>
      </c>
      <c r="BL132" s="31">
        <f t="shared" si="343"/>
        <v>0</v>
      </c>
      <c r="BM132" s="6">
        <f t="shared" ca="1" si="344"/>
        <v>-3.0300000000000001E-2</v>
      </c>
      <c r="BN132" s="6">
        <f t="shared" ca="1" si="344"/>
        <v>-3.0300000000000001E-2</v>
      </c>
      <c r="BO132" s="6">
        <f t="shared" ca="1" si="344"/>
        <v>-3.0300000000000001E-2</v>
      </c>
      <c r="BP132" s="6">
        <f t="shared" ca="1" si="344"/>
        <v>-3.0300000000000001E-2</v>
      </c>
      <c r="BQ132" s="6">
        <f t="shared" ca="1" si="344"/>
        <v>-3.0300000000000001E-2</v>
      </c>
      <c r="BR132" s="6">
        <f t="shared" ca="1" si="344"/>
        <v>-3.0300000000000001E-2</v>
      </c>
      <c r="BS132" s="6">
        <f t="shared" ca="1" si="344"/>
        <v>-3.0300000000000001E-2</v>
      </c>
      <c r="BT132" s="6">
        <f t="shared" ca="1" si="344"/>
        <v>-3.0300000000000001E-2</v>
      </c>
      <c r="BU132" s="6">
        <f t="shared" ca="1" si="344"/>
        <v>-3.0300000000000001E-2</v>
      </c>
      <c r="BV132" s="6">
        <f t="shared" ca="1" si="344"/>
        <v>-3.0300000000000001E-2</v>
      </c>
      <c r="BW132" s="6">
        <f t="shared" ca="1" si="344"/>
        <v>-3.0300000000000001E-2</v>
      </c>
      <c r="BX132" s="6">
        <f t="shared" ca="1" si="344"/>
        <v>-3.0300000000000001E-2</v>
      </c>
      <c r="BY132" s="31">
        <f t="shared" ca="1" si="305"/>
        <v>0</v>
      </c>
      <c r="BZ132" s="31">
        <f t="shared" ca="1" si="306"/>
        <v>0</v>
      </c>
      <c r="CA132" s="31">
        <f t="shared" ca="1" si="307"/>
        <v>0</v>
      </c>
      <c r="CB132" s="31">
        <f t="shared" ca="1" si="308"/>
        <v>0</v>
      </c>
      <c r="CC132" s="31">
        <f t="shared" ca="1" si="309"/>
        <v>-14742.44</v>
      </c>
      <c r="CD132" s="31">
        <f t="shared" ca="1" si="310"/>
        <v>-8523.19</v>
      </c>
      <c r="CE132" s="31">
        <f t="shared" ca="1" si="311"/>
        <v>-38129.71</v>
      </c>
      <c r="CF132" s="31">
        <f t="shared" ca="1" si="312"/>
        <v>-21766.74</v>
      </c>
      <c r="CG132" s="31">
        <f t="shared" ca="1" si="313"/>
        <v>-17540.89</v>
      </c>
      <c r="CH132" s="31">
        <f t="shared" ca="1" si="314"/>
        <v>-21038.12</v>
      </c>
      <c r="CI132" s="31">
        <f t="shared" ca="1" si="315"/>
        <v>0</v>
      </c>
      <c r="CJ132" s="31">
        <f t="shared" ca="1" si="316"/>
        <v>0</v>
      </c>
      <c r="CK132" s="32">
        <f t="shared" ca="1" si="318"/>
        <v>0</v>
      </c>
      <c r="CL132" s="32">
        <f t="shared" ca="1" si="319"/>
        <v>0</v>
      </c>
      <c r="CM132" s="32">
        <f t="shared" ca="1" si="320"/>
        <v>0</v>
      </c>
      <c r="CN132" s="32">
        <f t="shared" ca="1" si="321"/>
        <v>0</v>
      </c>
      <c r="CO132" s="32">
        <f t="shared" ca="1" si="322"/>
        <v>1459.65</v>
      </c>
      <c r="CP132" s="32">
        <f t="shared" ca="1" si="323"/>
        <v>843.88</v>
      </c>
      <c r="CQ132" s="32">
        <f t="shared" ca="1" si="324"/>
        <v>3775.22</v>
      </c>
      <c r="CR132" s="32">
        <f t="shared" ca="1" si="325"/>
        <v>2155.12</v>
      </c>
      <c r="CS132" s="32">
        <f t="shared" ca="1" si="326"/>
        <v>1736.72</v>
      </c>
      <c r="CT132" s="32">
        <f t="shared" ca="1" si="327"/>
        <v>2082.98</v>
      </c>
      <c r="CU132" s="32">
        <f t="shared" ca="1" si="328"/>
        <v>0</v>
      </c>
      <c r="CV132" s="32">
        <f t="shared" ca="1" si="329"/>
        <v>0</v>
      </c>
      <c r="CW132" s="31">
        <f t="shared" ca="1" si="345"/>
        <v>0</v>
      </c>
      <c r="CX132" s="31">
        <f t="shared" ca="1" si="346"/>
        <v>0</v>
      </c>
      <c r="CY132" s="31">
        <f t="shared" ca="1" si="347"/>
        <v>0</v>
      </c>
      <c r="CZ132" s="31">
        <f t="shared" ca="1" si="348"/>
        <v>0</v>
      </c>
      <c r="DA132" s="31">
        <f t="shared" ca="1" si="349"/>
        <v>-23597.64</v>
      </c>
      <c r="DB132" s="31">
        <f t="shared" ca="1" si="350"/>
        <v>-13642.73</v>
      </c>
      <c r="DC132" s="31">
        <f t="shared" ca="1" si="351"/>
        <v>-52098.02</v>
      </c>
      <c r="DD132" s="31">
        <f t="shared" ca="1" si="352"/>
        <v>-29740.700000000004</v>
      </c>
      <c r="DE132" s="31">
        <f t="shared" ca="1" si="353"/>
        <v>-23966.76</v>
      </c>
      <c r="DF132" s="31">
        <f t="shared" ca="1" si="354"/>
        <v>-29856.080000000002</v>
      </c>
      <c r="DG132" s="31">
        <f t="shared" ca="1" si="355"/>
        <v>0</v>
      </c>
      <c r="DH132" s="31">
        <f t="shared" ca="1" si="356"/>
        <v>0</v>
      </c>
      <c r="DI132" s="32">
        <f t="shared" ca="1" si="357"/>
        <v>0</v>
      </c>
      <c r="DJ132" s="32">
        <f t="shared" ca="1" si="358"/>
        <v>0</v>
      </c>
      <c r="DK132" s="32">
        <f t="shared" ca="1" si="359"/>
        <v>0</v>
      </c>
      <c r="DL132" s="32">
        <f t="shared" ca="1" si="360"/>
        <v>0</v>
      </c>
      <c r="DM132" s="32">
        <f t="shared" ca="1" si="361"/>
        <v>-1179.8800000000001</v>
      </c>
      <c r="DN132" s="32">
        <f t="shared" ca="1" si="362"/>
        <v>-682.14</v>
      </c>
      <c r="DO132" s="32">
        <f t="shared" ca="1" si="363"/>
        <v>-2604.9</v>
      </c>
      <c r="DP132" s="32">
        <f t="shared" ca="1" si="364"/>
        <v>-1487.04</v>
      </c>
      <c r="DQ132" s="32">
        <f t="shared" ca="1" si="365"/>
        <v>-1198.3399999999999</v>
      </c>
      <c r="DR132" s="32">
        <f t="shared" ca="1" si="366"/>
        <v>-1492.8</v>
      </c>
      <c r="DS132" s="32">
        <f t="shared" ca="1" si="367"/>
        <v>0</v>
      </c>
      <c r="DT132" s="32">
        <f t="shared" ca="1" si="368"/>
        <v>0</v>
      </c>
      <c r="DU132" s="31">
        <f t="shared" ca="1" si="369"/>
        <v>0</v>
      </c>
      <c r="DV132" s="31">
        <f t="shared" ca="1" si="370"/>
        <v>0</v>
      </c>
      <c r="DW132" s="31">
        <f t="shared" ca="1" si="371"/>
        <v>0</v>
      </c>
      <c r="DX132" s="31">
        <f t="shared" ca="1" si="372"/>
        <v>0</v>
      </c>
      <c r="DY132" s="31">
        <f t="shared" ca="1" si="373"/>
        <v>-11103.5</v>
      </c>
      <c r="DZ132" s="31">
        <f t="shared" ca="1" si="374"/>
        <v>-6349.85</v>
      </c>
      <c r="EA132" s="31">
        <f t="shared" ca="1" si="375"/>
        <v>-23991.51</v>
      </c>
      <c r="EB132" s="31">
        <f t="shared" ca="1" si="376"/>
        <v>-13544.25</v>
      </c>
      <c r="EC132" s="31">
        <f t="shared" ca="1" si="377"/>
        <v>-10792.6</v>
      </c>
      <c r="ED132" s="31">
        <f t="shared" ca="1" si="378"/>
        <v>-13297.41</v>
      </c>
      <c r="EE132" s="31">
        <f t="shared" ca="1" si="379"/>
        <v>0</v>
      </c>
      <c r="EF132" s="31">
        <f t="shared" ca="1" si="380"/>
        <v>0</v>
      </c>
      <c r="EG132" s="32">
        <f t="shared" ca="1" si="381"/>
        <v>0</v>
      </c>
      <c r="EH132" s="32">
        <f t="shared" ca="1" si="382"/>
        <v>0</v>
      </c>
      <c r="EI132" s="32">
        <f t="shared" ca="1" si="383"/>
        <v>0</v>
      </c>
      <c r="EJ132" s="32">
        <f t="shared" ca="1" si="384"/>
        <v>0</v>
      </c>
      <c r="EK132" s="32">
        <f t="shared" ca="1" si="385"/>
        <v>-35881.020000000004</v>
      </c>
      <c r="EL132" s="32">
        <f t="shared" ca="1" si="386"/>
        <v>-20674.72</v>
      </c>
      <c r="EM132" s="32">
        <f t="shared" ca="1" si="387"/>
        <v>-78694.429999999993</v>
      </c>
      <c r="EN132" s="32">
        <f t="shared" ca="1" si="388"/>
        <v>-44771.990000000005</v>
      </c>
      <c r="EO132" s="32">
        <f t="shared" ca="1" si="389"/>
        <v>-35957.699999999997</v>
      </c>
      <c r="EP132" s="32">
        <f t="shared" ca="1" si="390"/>
        <v>-44646.29</v>
      </c>
      <c r="EQ132" s="32">
        <f t="shared" ca="1" si="391"/>
        <v>0</v>
      </c>
      <c r="ER132" s="32">
        <f t="shared" ca="1" si="392"/>
        <v>0</v>
      </c>
    </row>
    <row r="133" spans="1:148">
      <c r="A133" t="s">
        <v>478</v>
      </c>
      <c r="B133" s="1" t="s">
        <v>282</v>
      </c>
      <c r="C133" t="str">
        <f t="shared" ca="1" si="330"/>
        <v>TAY2</v>
      </c>
      <c r="D133" t="str">
        <f t="shared" ca="1" si="331"/>
        <v>Taylor Wind Facility</v>
      </c>
      <c r="E133" s="51">
        <v>860.28380000000004</v>
      </c>
      <c r="F133" s="51">
        <v>616.08309999999994</v>
      </c>
      <c r="G133" s="51">
        <v>382.86009999999999</v>
      </c>
      <c r="H133" s="51">
        <v>409.90890000000002</v>
      </c>
      <c r="I133" s="51">
        <v>496.93610000000001</v>
      </c>
      <c r="J133" s="51">
        <v>406.07589999999999</v>
      </c>
      <c r="K133" s="51">
        <v>215.80019999999999</v>
      </c>
      <c r="L133" s="51">
        <v>161.6078</v>
      </c>
      <c r="M133" s="51">
        <v>349.3141</v>
      </c>
      <c r="N133" s="51">
        <v>446.65019999999998</v>
      </c>
      <c r="O133" s="51">
        <v>724.7002</v>
      </c>
      <c r="P133" s="51">
        <v>888.32839999999999</v>
      </c>
      <c r="Q133" s="32">
        <v>62244.55</v>
      </c>
      <c r="R133" s="32">
        <v>31706.34</v>
      </c>
      <c r="S133" s="32">
        <v>15514.01</v>
      </c>
      <c r="T133" s="32">
        <v>13387.89</v>
      </c>
      <c r="U133" s="32">
        <v>24943.82</v>
      </c>
      <c r="V133" s="32">
        <v>18742</v>
      </c>
      <c r="W133" s="32">
        <v>12028.5</v>
      </c>
      <c r="X133" s="32">
        <v>9989.17</v>
      </c>
      <c r="Y133" s="32">
        <v>27601.84</v>
      </c>
      <c r="Z133" s="32">
        <v>53042.52</v>
      </c>
      <c r="AA133" s="32">
        <v>67229.16</v>
      </c>
      <c r="AB133" s="32">
        <v>53254.02</v>
      </c>
      <c r="AC133" s="2">
        <v>2.19</v>
      </c>
      <c r="AD133" s="2">
        <v>2.19</v>
      </c>
      <c r="AE133" s="2">
        <v>2.19</v>
      </c>
      <c r="AF133" s="2">
        <v>2.19</v>
      </c>
      <c r="AG133" s="2">
        <v>2.19</v>
      </c>
      <c r="AH133" s="2">
        <v>2.19</v>
      </c>
      <c r="AI133" s="2">
        <v>2.19</v>
      </c>
      <c r="AJ133" s="2">
        <v>2.19</v>
      </c>
      <c r="AK133" s="2">
        <v>2.19</v>
      </c>
      <c r="AL133" s="2">
        <v>2.19</v>
      </c>
      <c r="AM133" s="2">
        <v>2.19</v>
      </c>
      <c r="AN133" s="2">
        <v>2.19</v>
      </c>
      <c r="AO133" s="33">
        <v>1363.16</v>
      </c>
      <c r="AP133" s="33">
        <v>694.37</v>
      </c>
      <c r="AQ133" s="33">
        <v>339.76</v>
      </c>
      <c r="AR133" s="33">
        <v>293.19</v>
      </c>
      <c r="AS133" s="33">
        <v>546.27</v>
      </c>
      <c r="AT133" s="33">
        <v>410.45</v>
      </c>
      <c r="AU133" s="33">
        <v>263.42</v>
      </c>
      <c r="AV133" s="33">
        <v>218.76</v>
      </c>
      <c r="AW133" s="33">
        <v>604.48</v>
      </c>
      <c r="AX133" s="33">
        <v>1161.6300000000001</v>
      </c>
      <c r="AY133" s="33">
        <v>1472.32</v>
      </c>
      <c r="AZ133" s="33">
        <v>1166.26</v>
      </c>
      <c r="BA133" s="31">
        <f t="shared" ref="BA133:BA136" si="393">ROUND(Q133*BA$3,2)</f>
        <v>0</v>
      </c>
      <c r="BB133" s="31">
        <f t="shared" ref="BB133:BB136" si="394">ROUND(R133*BB$3,2)</f>
        <v>0</v>
      </c>
      <c r="BC133" s="31">
        <f t="shared" ref="BC133:BC136" si="395">ROUND(S133*BC$3,2)</f>
        <v>0</v>
      </c>
      <c r="BD133" s="31">
        <f t="shared" ref="BD133:BD136" si="396">ROUND(T133*BD$3,2)</f>
        <v>-9.3699999999999992</v>
      </c>
      <c r="BE133" s="31">
        <f t="shared" ref="BE133:BE136" si="397">ROUND(U133*BE$3,2)</f>
        <v>-17.46</v>
      </c>
      <c r="BF133" s="31">
        <f t="shared" ref="BF133:BF136" si="398">ROUND(V133*BF$3,2)</f>
        <v>-13.12</v>
      </c>
      <c r="BG133" s="31">
        <f t="shared" ref="BG133:BG136" si="399">ROUND(W133*BG$3,2)</f>
        <v>-93.82</v>
      </c>
      <c r="BH133" s="31">
        <f t="shared" ref="BH133:BH136" si="400">ROUND(X133*BH$3,2)</f>
        <v>-77.92</v>
      </c>
      <c r="BI133" s="31">
        <f t="shared" ref="BI133:BI136" si="401">ROUND(Y133*BI$3,2)</f>
        <v>-215.29</v>
      </c>
      <c r="BJ133" s="31">
        <f t="shared" ref="BJ133:BJ136" si="402">ROUND(Z133*BJ$3,2)</f>
        <v>-328.86</v>
      </c>
      <c r="BK133" s="31">
        <f t="shared" ref="BK133:BK136" si="403">ROUND(AA133*BK$3,2)</f>
        <v>-416.82</v>
      </c>
      <c r="BL133" s="31">
        <f t="shared" ref="BL133:BL136" si="404">ROUND(AB133*BL$3,2)</f>
        <v>-330.17</v>
      </c>
      <c r="BM133" s="6">
        <f t="shared" ca="1" si="344"/>
        <v>-4.9700000000000001E-2</v>
      </c>
      <c r="BN133" s="6">
        <f t="shared" ca="1" si="344"/>
        <v>-4.9700000000000001E-2</v>
      </c>
      <c r="BO133" s="6">
        <f t="shared" ca="1" si="344"/>
        <v>-4.9700000000000001E-2</v>
      </c>
      <c r="BP133" s="6">
        <f t="shared" ref="BM133:BX140" ca="1" si="405">VLOOKUP($C133,LossFactorLookup,3,FALSE)</f>
        <v>-4.9700000000000001E-2</v>
      </c>
      <c r="BQ133" s="6">
        <f t="shared" ca="1" si="405"/>
        <v>-4.9700000000000001E-2</v>
      </c>
      <c r="BR133" s="6">
        <f t="shared" ca="1" si="405"/>
        <v>-4.9700000000000001E-2</v>
      </c>
      <c r="BS133" s="6">
        <f t="shared" ca="1" si="405"/>
        <v>-4.9700000000000001E-2</v>
      </c>
      <c r="BT133" s="6">
        <f t="shared" ca="1" si="405"/>
        <v>-4.9700000000000001E-2</v>
      </c>
      <c r="BU133" s="6">
        <f t="shared" ca="1" si="405"/>
        <v>-4.9700000000000001E-2</v>
      </c>
      <c r="BV133" s="6">
        <f t="shared" ca="1" si="405"/>
        <v>-4.9700000000000001E-2</v>
      </c>
      <c r="BW133" s="6">
        <f t="shared" ca="1" si="405"/>
        <v>-4.9700000000000001E-2</v>
      </c>
      <c r="BX133" s="6">
        <f t="shared" ca="1" si="405"/>
        <v>-4.9700000000000001E-2</v>
      </c>
      <c r="BY133" s="31">
        <f t="shared" ref="BY133:BY136" ca="1" si="406">IFERROR(VLOOKUP($C133,DOSDetail,CELL("col",BY$4)+58,FALSE),ROUND(Q133*BM133,2))</f>
        <v>-3093.55</v>
      </c>
      <c r="BZ133" s="31">
        <f t="shared" ref="BZ133:BZ136" ca="1" si="407">IFERROR(VLOOKUP($C133,DOSDetail,CELL("col",BZ$4)+58,FALSE),ROUND(R133*BN133,2))</f>
        <v>-1575.81</v>
      </c>
      <c r="CA133" s="31">
        <f t="shared" ref="CA133:CA136" ca="1" si="408">IFERROR(VLOOKUP($C133,DOSDetail,CELL("col",CA$4)+58,FALSE),ROUND(S133*BO133,2))</f>
        <v>-771.05</v>
      </c>
      <c r="CB133" s="31">
        <f t="shared" ref="CB133:CB136" ca="1" si="409">IFERROR(VLOOKUP($C133,DOSDetail,CELL("col",CB$4)+58,FALSE),ROUND(T133*BP133,2))</f>
        <v>-665.38</v>
      </c>
      <c r="CC133" s="31">
        <f t="shared" ref="CC133:CC136" ca="1" si="410">IFERROR(VLOOKUP($C133,DOSDetail,CELL("col",CC$4)+58,FALSE),ROUND(U133*BQ133,2))</f>
        <v>-1239.71</v>
      </c>
      <c r="CD133" s="31">
        <f t="shared" ref="CD133:CD136" ca="1" si="411">IFERROR(VLOOKUP($C133,DOSDetail,CELL("col",CD$4)+58,FALSE),ROUND(V133*BR133,2))</f>
        <v>-931.48</v>
      </c>
      <c r="CE133" s="31">
        <f t="shared" ref="CE133:CE136" ca="1" si="412">IFERROR(VLOOKUP($C133,DOSDetail,CELL("col",CE$4)+58,FALSE),ROUND(W133*BS133,2))</f>
        <v>-597.82000000000005</v>
      </c>
      <c r="CF133" s="31">
        <f t="shared" ref="CF133:CF136" ca="1" si="413">IFERROR(VLOOKUP($C133,DOSDetail,CELL("col",CF$4)+58,FALSE),ROUND(X133*BT133,2))</f>
        <v>-496.46</v>
      </c>
      <c r="CG133" s="31">
        <f t="shared" ref="CG133:CG136" ca="1" si="414">IFERROR(VLOOKUP($C133,DOSDetail,CELL("col",CG$4)+58,FALSE),ROUND(Y133*BU133,2))</f>
        <v>-1371.81</v>
      </c>
      <c r="CH133" s="31">
        <f t="shared" ref="CH133:CH136" ca="1" si="415">IFERROR(VLOOKUP($C133,DOSDetail,CELL("col",CH$4)+58,FALSE),ROUND(Z133*BV133,2))</f>
        <v>-2636.21</v>
      </c>
      <c r="CI133" s="31">
        <f t="shared" ref="CI133:CI136" ca="1" si="416">IFERROR(VLOOKUP($C133,DOSDetail,CELL("col",CI$4)+58,FALSE),ROUND(AA133*BW133,2))</f>
        <v>-3341.29</v>
      </c>
      <c r="CJ133" s="31">
        <f t="shared" ref="CJ133:CJ136" ca="1" si="417">IFERROR(VLOOKUP($C133,DOSDetail,CELL("col",CJ$4)+58,FALSE),ROUND(AB133*BX133,2))</f>
        <v>-2646.72</v>
      </c>
      <c r="CK133" s="32">
        <f t="shared" ref="CK133:CK136" ca="1" si="418">ROUND(Q133*$CV$3,2)</f>
        <v>186.73</v>
      </c>
      <c r="CL133" s="32">
        <f t="shared" ref="CL133:CL136" ca="1" si="419">ROUND(R133*$CV$3,2)</f>
        <v>95.12</v>
      </c>
      <c r="CM133" s="32">
        <f t="shared" ref="CM133:CM136" ca="1" si="420">ROUND(S133*$CV$3,2)</f>
        <v>46.54</v>
      </c>
      <c r="CN133" s="32">
        <f t="shared" ref="CN133:CN136" ca="1" si="421">ROUND(T133*$CV$3,2)</f>
        <v>40.159999999999997</v>
      </c>
      <c r="CO133" s="32">
        <f t="shared" ref="CO133:CO136" ca="1" si="422">ROUND(U133*$CV$3,2)</f>
        <v>74.83</v>
      </c>
      <c r="CP133" s="32">
        <f t="shared" ref="CP133:CP136" ca="1" si="423">ROUND(V133*$CV$3,2)</f>
        <v>56.23</v>
      </c>
      <c r="CQ133" s="32">
        <f t="shared" ref="CQ133:CQ136" ca="1" si="424">ROUND(W133*$CV$3,2)</f>
        <v>36.090000000000003</v>
      </c>
      <c r="CR133" s="32">
        <f t="shared" ref="CR133:CR136" ca="1" si="425">ROUND(X133*$CV$3,2)</f>
        <v>29.97</v>
      </c>
      <c r="CS133" s="32">
        <f t="shared" ref="CS133:CS136" ca="1" si="426">ROUND(Y133*$CV$3,2)</f>
        <v>82.81</v>
      </c>
      <c r="CT133" s="32">
        <f t="shared" ref="CT133:CT136" ca="1" si="427">ROUND(Z133*$CV$3,2)</f>
        <v>159.13</v>
      </c>
      <c r="CU133" s="32">
        <f t="shared" ref="CU133:CU136" ca="1" si="428">ROUND(AA133*$CV$3,2)</f>
        <v>201.69</v>
      </c>
      <c r="CV133" s="32">
        <f t="shared" ref="CV133:CV136" ca="1" si="429">ROUND(AB133*$CV$3,2)</f>
        <v>159.76</v>
      </c>
      <c r="CW133" s="31">
        <f t="shared" ref="CW133:CW136" ca="1" si="430">BY133+CK133-AO133-BA133</f>
        <v>-4269.9800000000005</v>
      </c>
      <c r="CX133" s="31">
        <f t="shared" ref="CX133:CX136" ca="1" si="431">BZ133+CL133-AP133-BB133</f>
        <v>-2175.06</v>
      </c>
      <c r="CY133" s="31">
        <f t="shared" ref="CY133:CY136" ca="1" si="432">CA133+CM133-AQ133-BC133</f>
        <v>-1064.27</v>
      </c>
      <c r="CZ133" s="31">
        <f t="shared" ref="CZ133:CZ136" ca="1" si="433">CB133+CN133-AR133-BD133</f>
        <v>-909.04000000000008</v>
      </c>
      <c r="DA133" s="31">
        <f t="shared" ref="DA133:DA136" ca="1" si="434">CC133+CO133-AS133-BE133</f>
        <v>-1693.69</v>
      </c>
      <c r="DB133" s="31">
        <f t="shared" ref="DB133:DB136" ca="1" si="435">CD133+CP133-AT133-BF133</f>
        <v>-1272.5800000000002</v>
      </c>
      <c r="DC133" s="31">
        <f t="shared" ref="DC133:DC136" ca="1" si="436">CE133+CQ133-AU133-BG133</f>
        <v>-731.33000000000015</v>
      </c>
      <c r="DD133" s="31">
        <f t="shared" ref="DD133:DD136" ca="1" si="437">CF133+CR133-AV133-BH133</f>
        <v>-607.33000000000004</v>
      </c>
      <c r="DE133" s="31">
        <f t="shared" ref="DE133:DE136" ca="1" si="438">CG133+CS133-AW133-BI133</f>
        <v>-1678.19</v>
      </c>
      <c r="DF133" s="31">
        <f t="shared" ref="DF133:DF136" ca="1" si="439">CH133+CT133-AX133-BJ133</f>
        <v>-3309.85</v>
      </c>
      <c r="DG133" s="31">
        <f t="shared" ref="DG133:DG136" ca="1" si="440">CI133+CU133-AY133-BK133</f>
        <v>-4195.1000000000004</v>
      </c>
      <c r="DH133" s="31">
        <f t="shared" ref="DH133:DH136" ca="1" si="441">CJ133+CV133-AZ133-BL133</f>
        <v>-3323.05</v>
      </c>
      <c r="DI133" s="32">
        <f t="shared" ref="DI133:DI136" ca="1" si="442">ROUND(CW133*5%,2)</f>
        <v>-213.5</v>
      </c>
      <c r="DJ133" s="32">
        <f t="shared" ref="DJ133:DJ136" ca="1" si="443">ROUND(CX133*5%,2)</f>
        <v>-108.75</v>
      </c>
      <c r="DK133" s="32">
        <f t="shared" ref="DK133:DK136" ca="1" si="444">ROUND(CY133*5%,2)</f>
        <v>-53.21</v>
      </c>
      <c r="DL133" s="32">
        <f t="shared" ref="DL133:DL136" ca="1" si="445">ROUND(CZ133*5%,2)</f>
        <v>-45.45</v>
      </c>
      <c r="DM133" s="32">
        <f t="shared" ref="DM133:DM136" ca="1" si="446">ROUND(DA133*5%,2)</f>
        <v>-84.68</v>
      </c>
      <c r="DN133" s="32">
        <f t="shared" ref="DN133:DN136" ca="1" si="447">ROUND(DB133*5%,2)</f>
        <v>-63.63</v>
      </c>
      <c r="DO133" s="32">
        <f t="shared" ref="DO133:DO136" ca="1" si="448">ROUND(DC133*5%,2)</f>
        <v>-36.57</v>
      </c>
      <c r="DP133" s="32">
        <f t="shared" ref="DP133:DP136" ca="1" si="449">ROUND(DD133*5%,2)</f>
        <v>-30.37</v>
      </c>
      <c r="DQ133" s="32">
        <f t="shared" ref="DQ133:DQ136" ca="1" si="450">ROUND(DE133*5%,2)</f>
        <v>-83.91</v>
      </c>
      <c r="DR133" s="32">
        <f t="shared" ref="DR133:DR136" ca="1" si="451">ROUND(DF133*5%,2)</f>
        <v>-165.49</v>
      </c>
      <c r="DS133" s="32">
        <f t="shared" ref="DS133:DS136" ca="1" si="452">ROUND(DG133*5%,2)</f>
        <v>-209.76</v>
      </c>
      <c r="DT133" s="32">
        <f t="shared" ref="DT133:DT136" ca="1" si="453">ROUND(DH133*5%,2)</f>
        <v>-166.15</v>
      </c>
      <c r="DU133" s="31">
        <f t="shared" ref="DU133:DU136" ca="1" si="454">ROUND(CW133*DU$3,2)</f>
        <v>-2085.54</v>
      </c>
      <c r="DV133" s="31">
        <f t="shared" ref="DV133:DV136" ca="1" si="455">ROUND(CX133*DV$3,2)</f>
        <v>-1052.6400000000001</v>
      </c>
      <c r="DW133" s="31">
        <f t="shared" ref="DW133:DW136" ca="1" si="456">ROUND(CY133*DW$3,2)</f>
        <v>-510.78</v>
      </c>
      <c r="DX133" s="31">
        <f t="shared" ref="DX133:DX136" ca="1" si="457">ROUND(CZ133*DX$3,2)</f>
        <v>-432.03</v>
      </c>
      <c r="DY133" s="31">
        <f t="shared" ref="DY133:DY136" ca="1" si="458">ROUND(DA133*DY$3,2)</f>
        <v>-796.94</v>
      </c>
      <c r="DZ133" s="31">
        <f t="shared" ref="DZ133:DZ136" ca="1" si="459">ROUND(DB133*DZ$3,2)</f>
        <v>-592.30999999999995</v>
      </c>
      <c r="EA133" s="31">
        <f t="shared" ref="EA133:EA136" ca="1" si="460">ROUND(DC133*EA$3,2)</f>
        <v>-336.78</v>
      </c>
      <c r="EB133" s="31">
        <f t="shared" ref="EB133:EB136" ca="1" si="461">ROUND(DD133*EB$3,2)</f>
        <v>-276.58</v>
      </c>
      <c r="EC133" s="31">
        <f t="shared" ref="EC133:EC136" ca="1" si="462">ROUND(DE133*EC$3,2)</f>
        <v>-755.71</v>
      </c>
      <c r="ED133" s="31">
        <f t="shared" ref="ED133:ED136" ca="1" si="463">ROUND(DF133*ED$3,2)</f>
        <v>-1474.15</v>
      </c>
      <c r="EE133" s="31">
        <f t="shared" ref="EE133:EE136" ca="1" si="464">ROUND(DG133*EE$3,2)</f>
        <v>-1847.05</v>
      </c>
      <c r="EF133" s="31">
        <f t="shared" ref="EF133:EF136" ca="1" si="465">ROUND(DH133*EF$3,2)</f>
        <v>-1446.71</v>
      </c>
      <c r="EG133" s="32">
        <f t="shared" ref="EG133:EG136" ca="1" si="466">CW133+DI133+DU133</f>
        <v>-6569.02</v>
      </c>
      <c r="EH133" s="32">
        <f t="shared" ref="EH133:EH136" ca="1" si="467">CX133+DJ133+DV133</f>
        <v>-3336.45</v>
      </c>
      <c r="EI133" s="32">
        <f t="shared" ref="EI133:EI136" ca="1" si="468">CY133+DK133+DW133</f>
        <v>-1628.26</v>
      </c>
      <c r="EJ133" s="32">
        <f t="shared" ref="EJ133:EJ136" ca="1" si="469">CZ133+DL133+DX133</f>
        <v>-1386.52</v>
      </c>
      <c r="EK133" s="32">
        <f t="shared" ref="EK133:EK136" ca="1" si="470">DA133+DM133+DY133</f>
        <v>-2575.3100000000004</v>
      </c>
      <c r="EL133" s="32">
        <f t="shared" ref="EL133:EL136" ca="1" si="471">DB133+DN133+DZ133</f>
        <v>-1928.5200000000002</v>
      </c>
      <c r="EM133" s="32">
        <f t="shared" ref="EM133:EM136" ca="1" si="472">DC133+DO133+EA133</f>
        <v>-1104.6800000000003</v>
      </c>
      <c r="EN133" s="32">
        <f t="shared" ref="EN133:EN136" ca="1" si="473">DD133+DP133+EB133</f>
        <v>-914.28</v>
      </c>
      <c r="EO133" s="32">
        <f t="shared" ref="EO133:EO136" ca="1" si="474">DE133+DQ133+EC133</f>
        <v>-2517.8100000000004</v>
      </c>
      <c r="EP133" s="32">
        <f t="shared" ref="EP133:EP136" ca="1" si="475">DF133+DR133+ED133</f>
        <v>-4949.49</v>
      </c>
      <c r="EQ133" s="32">
        <f t="shared" ref="EQ133:EQ136" ca="1" si="476">DG133+DS133+EE133</f>
        <v>-6251.9100000000008</v>
      </c>
      <c r="ER133" s="32">
        <f t="shared" ref="ER133:ER136" ca="1" si="477">DH133+DT133+EF133</f>
        <v>-4935.91</v>
      </c>
    </row>
    <row r="134" spans="1:148">
      <c r="A134" t="s">
        <v>420</v>
      </c>
      <c r="B134" s="1" t="s">
        <v>141</v>
      </c>
      <c r="C134" t="str">
        <f t="shared" ca="1" si="330"/>
        <v>TC01</v>
      </c>
      <c r="D134" t="str">
        <f t="shared" ca="1" si="331"/>
        <v>Carseland Industrial System</v>
      </c>
      <c r="E134" s="51">
        <v>49032.738499999999</v>
      </c>
      <c r="F134" s="51">
        <v>45505.126400000001</v>
      </c>
      <c r="G134" s="51">
        <v>49640.539700000001</v>
      </c>
      <c r="H134" s="51">
        <v>43570.214599999999</v>
      </c>
      <c r="I134" s="51">
        <v>42380.672500000001</v>
      </c>
      <c r="J134" s="51">
        <v>46982.441500000001</v>
      </c>
      <c r="K134" s="51">
        <v>46115.505899999996</v>
      </c>
      <c r="L134" s="51">
        <v>46693.605199999998</v>
      </c>
      <c r="M134" s="51">
        <v>45325.992700000003</v>
      </c>
      <c r="N134" s="51">
        <v>52544.924400000004</v>
      </c>
      <c r="O134" s="51">
        <v>46054.083700000003</v>
      </c>
      <c r="P134" s="51">
        <v>46218.829700000002</v>
      </c>
      <c r="Q134" s="32">
        <v>3729497.73</v>
      </c>
      <c r="R134" s="32">
        <v>2549283.0699999998</v>
      </c>
      <c r="S134" s="32">
        <v>2278874.2000000002</v>
      </c>
      <c r="T134" s="32">
        <v>1932211.5</v>
      </c>
      <c r="U134" s="32">
        <v>2370740.89</v>
      </c>
      <c r="V134" s="32">
        <v>3114514.18</v>
      </c>
      <c r="W134" s="32">
        <v>6563966.0099999998</v>
      </c>
      <c r="X134" s="32">
        <v>3594732.5</v>
      </c>
      <c r="Y134" s="32">
        <v>3939027.87</v>
      </c>
      <c r="Z134" s="32">
        <v>9965555.6300000008</v>
      </c>
      <c r="AA134" s="32">
        <v>5355488.54</v>
      </c>
      <c r="AB134" s="32">
        <v>3483008.59</v>
      </c>
      <c r="AC134" s="2">
        <v>0.85</v>
      </c>
      <c r="AD134" s="2">
        <v>0.85</v>
      </c>
      <c r="AE134" s="2">
        <v>0.85</v>
      </c>
      <c r="AF134" s="2">
        <v>0.85</v>
      </c>
      <c r="AG134" s="2">
        <v>0.85</v>
      </c>
      <c r="AH134" s="2">
        <v>0.85</v>
      </c>
      <c r="AI134" s="2">
        <v>0.85</v>
      </c>
      <c r="AJ134" s="2">
        <v>0.85</v>
      </c>
      <c r="AK134" s="2">
        <v>0.85</v>
      </c>
      <c r="AL134" s="2">
        <v>0.85</v>
      </c>
      <c r="AM134" s="2">
        <v>0.85</v>
      </c>
      <c r="AN134" s="2">
        <v>0.85</v>
      </c>
      <c r="AO134" s="33">
        <v>31700.73</v>
      </c>
      <c r="AP134" s="33">
        <v>21668.91</v>
      </c>
      <c r="AQ134" s="33">
        <v>19370.43</v>
      </c>
      <c r="AR134" s="33">
        <v>16423.8</v>
      </c>
      <c r="AS134" s="33">
        <v>20151.3</v>
      </c>
      <c r="AT134" s="33">
        <v>26473.37</v>
      </c>
      <c r="AU134" s="33">
        <v>55793.71</v>
      </c>
      <c r="AV134" s="33">
        <v>30555.23</v>
      </c>
      <c r="AW134" s="33">
        <v>33481.74</v>
      </c>
      <c r="AX134" s="33">
        <v>84707.22</v>
      </c>
      <c r="AY134" s="33">
        <v>45521.65</v>
      </c>
      <c r="AZ134" s="33">
        <v>29605.57</v>
      </c>
      <c r="BA134" s="31">
        <f t="shared" si="393"/>
        <v>0</v>
      </c>
      <c r="BB134" s="31">
        <f t="shared" si="394"/>
        <v>0</v>
      </c>
      <c r="BC134" s="31">
        <f t="shared" si="395"/>
        <v>0</v>
      </c>
      <c r="BD134" s="31">
        <f t="shared" si="396"/>
        <v>-1352.55</v>
      </c>
      <c r="BE134" s="31">
        <f t="shared" si="397"/>
        <v>-1659.52</v>
      </c>
      <c r="BF134" s="31">
        <f t="shared" si="398"/>
        <v>-2180.16</v>
      </c>
      <c r="BG134" s="31">
        <f t="shared" si="399"/>
        <v>-51198.93</v>
      </c>
      <c r="BH134" s="31">
        <f t="shared" si="400"/>
        <v>-28038.91</v>
      </c>
      <c r="BI134" s="31">
        <f t="shared" si="401"/>
        <v>-30724.42</v>
      </c>
      <c r="BJ134" s="31">
        <f t="shared" si="402"/>
        <v>-61786.44</v>
      </c>
      <c r="BK134" s="31">
        <f t="shared" si="403"/>
        <v>-33204.03</v>
      </c>
      <c r="BL134" s="31">
        <f t="shared" si="404"/>
        <v>-21594.65</v>
      </c>
      <c r="BM134" s="6">
        <f t="shared" ca="1" si="405"/>
        <v>-4.9700000000000001E-2</v>
      </c>
      <c r="BN134" s="6">
        <f t="shared" ca="1" si="405"/>
        <v>-4.9700000000000001E-2</v>
      </c>
      <c r="BO134" s="6">
        <f t="shared" ca="1" si="405"/>
        <v>-4.9700000000000001E-2</v>
      </c>
      <c r="BP134" s="6">
        <f t="shared" ca="1" si="405"/>
        <v>-4.9700000000000001E-2</v>
      </c>
      <c r="BQ134" s="6">
        <f t="shared" ca="1" si="405"/>
        <v>-4.9700000000000001E-2</v>
      </c>
      <c r="BR134" s="6">
        <f t="shared" ca="1" si="405"/>
        <v>-4.9700000000000001E-2</v>
      </c>
      <c r="BS134" s="6">
        <f t="shared" ca="1" si="405"/>
        <v>-4.9700000000000001E-2</v>
      </c>
      <c r="BT134" s="6">
        <f t="shared" ca="1" si="405"/>
        <v>-4.9700000000000001E-2</v>
      </c>
      <c r="BU134" s="6">
        <f t="shared" ca="1" si="405"/>
        <v>-4.9700000000000001E-2</v>
      </c>
      <c r="BV134" s="6">
        <f t="shared" ca="1" si="405"/>
        <v>-4.9700000000000001E-2</v>
      </c>
      <c r="BW134" s="6">
        <f t="shared" ca="1" si="405"/>
        <v>-4.9700000000000001E-2</v>
      </c>
      <c r="BX134" s="6">
        <f t="shared" ca="1" si="405"/>
        <v>-4.9700000000000001E-2</v>
      </c>
      <c r="BY134" s="31">
        <f t="shared" ca="1" si="406"/>
        <v>-185356.04</v>
      </c>
      <c r="BZ134" s="31">
        <f t="shared" ca="1" si="407"/>
        <v>-126699.37</v>
      </c>
      <c r="CA134" s="31">
        <f t="shared" ca="1" si="408"/>
        <v>-113260.05</v>
      </c>
      <c r="CB134" s="31">
        <f t="shared" ca="1" si="409"/>
        <v>-96030.91</v>
      </c>
      <c r="CC134" s="31">
        <f t="shared" ca="1" si="410"/>
        <v>-117825.82</v>
      </c>
      <c r="CD134" s="31">
        <f t="shared" ca="1" si="411"/>
        <v>-154791.35</v>
      </c>
      <c r="CE134" s="31">
        <f t="shared" ca="1" si="412"/>
        <v>-326229.11</v>
      </c>
      <c r="CF134" s="31">
        <f t="shared" ca="1" si="413"/>
        <v>-178658.21</v>
      </c>
      <c r="CG134" s="31">
        <f t="shared" ca="1" si="414"/>
        <v>-195769.69</v>
      </c>
      <c r="CH134" s="31">
        <f t="shared" ca="1" si="415"/>
        <v>-495288.11</v>
      </c>
      <c r="CI134" s="31">
        <f t="shared" ca="1" si="416"/>
        <v>-266167.78000000003</v>
      </c>
      <c r="CJ134" s="31">
        <f t="shared" ca="1" si="417"/>
        <v>-173105.53</v>
      </c>
      <c r="CK134" s="32">
        <f t="shared" ca="1" si="418"/>
        <v>11188.49</v>
      </c>
      <c r="CL134" s="32">
        <f t="shared" ca="1" si="419"/>
        <v>7647.85</v>
      </c>
      <c r="CM134" s="32">
        <f t="shared" ca="1" si="420"/>
        <v>6836.62</v>
      </c>
      <c r="CN134" s="32">
        <f t="shared" ca="1" si="421"/>
        <v>5796.63</v>
      </c>
      <c r="CO134" s="32">
        <f t="shared" ca="1" si="422"/>
        <v>7112.22</v>
      </c>
      <c r="CP134" s="32">
        <f t="shared" ca="1" si="423"/>
        <v>9343.5400000000009</v>
      </c>
      <c r="CQ134" s="32">
        <f t="shared" ca="1" si="424"/>
        <v>19691.900000000001</v>
      </c>
      <c r="CR134" s="32">
        <f t="shared" ca="1" si="425"/>
        <v>10784.2</v>
      </c>
      <c r="CS134" s="32">
        <f t="shared" ca="1" si="426"/>
        <v>11817.08</v>
      </c>
      <c r="CT134" s="32">
        <f t="shared" ca="1" si="427"/>
        <v>29896.67</v>
      </c>
      <c r="CU134" s="32">
        <f t="shared" ca="1" si="428"/>
        <v>16066.47</v>
      </c>
      <c r="CV134" s="32">
        <f t="shared" ca="1" si="429"/>
        <v>10449.030000000001</v>
      </c>
      <c r="CW134" s="31">
        <f t="shared" ca="1" si="430"/>
        <v>-205868.28000000003</v>
      </c>
      <c r="CX134" s="31">
        <f t="shared" ca="1" si="431"/>
        <v>-140720.43</v>
      </c>
      <c r="CY134" s="31">
        <f t="shared" ca="1" si="432"/>
        <v>-125793.86000000002</v>
      </c>
      <c r="CZ134" s="31">
        <f t="shared" ca="1" si="433"/>
        <v>-105305.53</v>
      </c>
      <c r="DA134" s="31">
        <f t="shared" ca="1" si="434"/>
        <v>-129205.38</v>
      </c>
      <c r="DB134" s="31">
        <f t="shared" ca="1" si="435"/>
        <v>-169741.02</v>
      </c>
      <c r="DC134" s="31">
        <f t="shared" ca="1" si="436"/>
        <v>-311131.99</v>
      </c>
      <c r="DD134" s="31">
        <f t="shared" ca="1" si="437"/>
        <v>-170390.33</v>
      </c>
      <c r="DE134" s="31">
        <f t="shared" ca="1" si="438"/>
        <v>-186709.93</v>
      </c>
      <c r="DF134" s="31">
        <f t="shared" ca="1" si="439"/>
        <v>-488312.22000000003</v>
      </c>
      <c r="DG134" s="31">
        <f t="shared" ca="1" si="440"/>
        <v>-262418.93000000005</v>
      </c>
      <c r="DH134" s="31">
        <f t="shared" ca="1" si="441"/>
        <v>-170667.42</v>
      </c>
      <c r="DI134" s="32">
        <f t="shared" ca="1" si="442"/>
        <v>-10293.41</v>
      </c>
      <c r="DJ134" s="32">
        <f t="shared" ca="1" si="443"/>
        <v>-7036.02</v>
      </c>
      <c r="DK134" s="32">
        <f t="shared" ca="1" si="444"/>
        <v>-6289.69</v>
      </c>
      <c r="DL134" s="32">
        <f t="shared" ca="1" si="445"/>
        <v>-5265.28</v>
      </c>
      <c r="DM134" s="32">
        <f t="shared" ca="1" si="446"/>
        <v>-6460.27</v>
      </c>
      <c r="DN134" s="32">
        <f t="shared" ca="1" si="447"/>
        <v>-8487.0499999999993</v>
      </c>
      <c r="DO134" s="32">
        <f t="shared" ca="1" si="448"/>
        <v>-15556.6</v>
      </c>
      <c r="DP134" s="32">
        <f t="shared" ca="1" si="449"/>
        <v>-8519.52</v>
      </c>
      <c r="DQ134" s="32">
        <f t="shared" ca="1" si="450"/>
        <v>-9335.5</v>
      </c>
      <c r="DR134" s="32">
        <f t="shared" ca="1" si="451"/>
        <v>-24415.61</v>
      </c>
      <c r="DS134" s="32">
        <f t="shared" ca="1" si="452"/>
        <v>-13120.95</v>
      </c>
      <c r="DT134" s="32">
        <f t="shared" ca="1" si="453"/>
        <v>-8533.3700000000008</v>
      </c>
      <c r="DU134" s="31">
        <f t="shared" ca="1" si="454"/>
        <v>-100549.78</v>
      </c>
      <c r="DV134" s="31">
        <f t="shared" ca="1" si="455"/>
        <v>-68102.929999999993</v>
      </c>
      <c r="DW134" s="31">
        <f t="shared" ca="1" si="456"/>
        <v>-60372.46</v>
      </c>
      <c r="DX134" s="31">
        <f t="shared" ca="1" si="457"/>
        <v>-50047.56</v>
      </c>
      <c r="DY134" s="31">
        <f t="shared" ca="1" si="458"/>
        <v>-60795.58</v>
      </c>
      <c r="DZ134" s="31">
        <f t="shared" ca="1" si="459"/>
        <v>-79004.02</v>
      </c>
      <c r="EA134" s="31">
        <f t="shared" ca="1" si="460"/>
        <v>-143278.48000000001</v>
      </c>
      <c r="EB134" s="31">
        <f t="shared" ca="1" si="461"/>
        <v>-77597.66</v>
      </c>
      <c r="EC134" s="31">
        <f t="shared" ca="1" si="462"/>
        <v>-84078.33</v>
      </c>
      <c r="ED134" s="31">
        <f t="shared" ca="1" si="463"/>
        <v>-217486.34</v>
      </c>
      <c r="EE134" s="31">
        <f t="shared" ca="1" si="464"/>
        <v>-115539.87</v>
      </c>
      <c r="EF134" s="31">
        <f t="shared" ca="1" si="465"/>
        <v>-74301.149999999994</v>
      </c>
      <c r="EG134" s="32">
        <f t="shared" ca="1" si="466"/>
        <v>-316711.47000000003</v>
      </c>
      <c r="EH134" s="32">
        <f t="shared" ca="1" si="467"/>
        <v>-215859.37999999998</v>
      </c>
      <c r="EI134" s="32">
        <f t="shared" ca="1" si="468"/>
        <v>-192456.01</v>
      </c>
      <c r="EJ134" s="32">
        <f t="shared" ca="1" si="469"/>
        <v>-160618.37</v>
      </c>
      <c r="EK134" s="32">
        <f t="shared" ca="1" si="470"/>
        <v>-196461.22999999998</v>
      </c>
      <c r="EL134" s="32">
        <f t="shared" ca="1" si="471"/>
        <v>-257232.08999999997</v>
      </c>
      <c r="EM134" s="32">
        <f t="shared" ca="1" si="472"/>
        <v>-469967.06999999995</v>
      </c>
      <c r="EN134" s="32">
        <f t="shared" ca="1" si="473"/>
        <v>-256507.50999999998</v>
      </c>
      <c r="EO134" s="32">
        <f t="shared" ca="1" si="474"/>
        <v>-280123.76</v>
      </c>
      <c r="EP134" s="32">
        <f t="shared" ca="1" si="475"/>
        <v>-730214.17</v>
      </c>
      <c r="EQ134" s="32">
        <f t="shared" ca="1" si="476"/>
        <v>-391079.75000000006</v>
      </c>
      <c r="ER134" s="32">
        <f t="shared" ca="1" si="477"/>
        <v>-253501.94</v>
      </c>
    </row>
    <row r="135" spans="1:148">
      <c r="A135" t="s">
        <v>420</v>
      </c>
      <c r="B135" s="1" t="s">
        <v>142</v>
      </c>
      <c r="C135" t="str">
        <f t="shared" ca="1" si="330"/>
        <v>TC02</v>
      </c>
      <c r="D135" t="str">
        <f t="shared" ca="1" si="331"/>
        <v>Redwater Industrial System</v>
      </c>
      <c r="E135" s="51">
        <v>13513.9092</v>
      </c>
      <c r="F135" s="51">
        <v>13033.261399999999</v>
      </c>
      <c r="G135" s="51">
        <v>11651.5412</v>
      </c>
      <c r="H135" s="51">
        <v>10587.185799999999</v>
      </c>
      <c r="I135" s="51">
        <v>8831.1628000000001</v>
      </c>
      <c r="J135" s="51">
        <v>11624.6829</v>
      </c>
      <c r="K135" s="51">
        <v>11312.5214</v>
      </c>
      <c r="L135" s="51">
        <v>10957.569299999999</v>
      </c>
      <c r="M135" s="51">
        <v>11470.535900000001</v>
      </c>
      <c r="N135" s="51">
        <v>14974.625899999999</v>
      </c>
      <c r="O135" s="51">
        <v>14996.630499999999</v>
      </c>
      <c r="P135" s="51">
        <v>12885.1078</v>
      </c>
      <c r="Q135" s="32">
        <v>1084124.06</v>
      </c>
      <c r="R135" s="32">
        <v>753447.61</v>
      </c>
      <c r="S135" s="32">
        <v>510132.95</v>
      </c>
      <c r="T135" s="32">
        <v>509618.34</v>
      </c>
      <c r="U135" s="32">
        <v>593878.94999999995</v>
      </c>
      <c r="V135" s="32">
        <v>800716.19</v>
      </c>
      <c r="W135" s="32">
        <v>1521581.04</v>
      </c>
      <c r="X135" s="32">
        <v>858564.89</v>
      </c>
      <c r="Y135" s="32">
        <v>1048911.49</v>
      </c>
      <c r="Z135" s="32">
        <v>3000295.17</v>
      </c>
      <c r="AA135" s="32">
        <v>1815918.87</v>
      </c>
      <c r="AB135" s="32">
        <v>1039701.69</v>
      </c>
      <c r="AC135" s="2">
        <v>4.6900000000000004</v>
      </c>
      <c r="AD135" s="2">
        <v>4.6900000000000004</v>
      </c>
      <c r="AE135" s="2">
        <v>4.6900000000000004</v>
      </c>
      <c r="AF135" s="2">
        <v>4.6900000000000004</v>
      </c>
      <c r="AG135" s="2">
        <v>4.6900000000000004</v>
      </c>
      <c r="AH135" s="2">
        <v>4.6900000000000004</v>
      </c>
      <c r="AI135" s="2">
        <v>4.6900000000000004</v>
      </c>
      <c r="AJ135" s="2">
        <v>4.6900000000000004</v>
      </c>
      <c r="AK135" s="2">
        <v>4.6900000000000004</v>
      </c>
      <c r="AL135" s="2">
        <v>4.6900000000000004</v>
      </c>
      <c r="AM135" s="2">
        <v>4.6900000000000004</v>
      </c>
      <c r="AN135" s="2">
        <v>4.6900000000000004</v>
      </c>
      <c r="AO135" s="33">
        <v>50845.42</v>
      </c>
      <c r="AP135" s="33">
        <v>35336.69</v>
      </c>
      <c r="AQ135" s="33">
        <v>23925.24</v>
      </c>
      <c r="AR135" s="33">
        <v>23901.1</v>
      </c>
      <c r="AS135" s="33">
        <v>27852.92</v>
      </c>
      <c r="AT135" s="33">
        <v>37553.589999999997</v>
      </c>
      <c r="AU135" s="33">
        <v>71362.149999999994</v>
      </c>
      <c r="AV135" s="33">
        <v>40266.69</v>
      </c>
      <c r="AW135" s="33">
        <v>49193.95</v>
      </c>
      <c r="AX135" s="33">
        <v>140713.84</v>
      </c>
      <c r="AY135" s="33">
        <v>85166.6</v>
      </c>
      <c r="AZ135" s="33">
        <v>48762.01</v>
      </c>
      <c r="BA135" s="31">
        <f t="shared" si="393"/>
        <v>0</v>
      </c>
      <c r="BB135" s="31">
        <f t="shared" si="394"/>
        <v>0</v>
      </c>
      <c r="BC135" s="31">
        <f t="shared" si="395"/>
        <v>0</v>
      </c>
      <c r="BD135" s="31">
        <f t="shared" si="396"/>
        <v>-356.73</v>
      </c>
      <c r="BE135" s="31">
        <f t="shared" si="397"/>
        <v>-415.72</v>
      </c>
      <c r="BF135" s="31">
        <f t="shared" si="398"/>
        <v>-560.5</v>
      </c>
      <c r="BG135" s="31">
        <f t="shared" si="399"/>
        <v>-11868.33</v>
      </c>
      <c r="BH135" s="31">
        <f t="shared" si="400"/>
        <v>-6696.81</v>
      </c>
      <c r="BI135" s="31">
        <f t="shared" si="401"/>
        <v>-8181.51</v>
      </c>
      <c r="BJ135" s="31">
        <f t="shared" si="402"/>
        <v>-18601.830000000002</v>
      </c>
      <c r="BK135" s="31">
        <f t="shared" si="403"/>
        <v>-11258.7</v>
      </c>
      <c r="BL135" s="31">
        <f t="shared" si="404"/>
        <v>-6446.15</v>
      </c>
      <c r="BM135" s="6">
        <f t="shared" ca="1" si="405"/>
        <v>4.0599999999999997E-2</v>
      </c>
      <c r="BN135" s="6">
        <f t="shared" ca="1" si="405"/>
        <v>4.0599999999999997E-2</v>
      </c>
      <c r="BO135" s="6">
        <f t="shared" ca="1" si="405"/>
        <v>4.0599999999999997E-2</v>
      </c>
      <c r="BP135" s="6">
        <f t="shared" ca="1" si="405"/>
        <v>4.0599999999999997E-2</v>
      </c>
      <c r="BQ135" s="6">
        <f t="shared" ca="1" si="405"/>
        <v>4.0599999999999997E-2</v>
      </c>
      <c r="BR135" s="6">
        <f t="shared" ca="1" si="405"/>
        <v>4.0599999999999997E-2</v>
      </c>
      <c r="BS135" s="6">
        <f t="shared" ca="1" si="405"/>
        <v>4.0599999999999997E-2</v>
      </c>
      <c r="BT135" s="6">
        <f t="shared" ca="1" si="405"/>
        <v>4.0599999999999997E-2</v>
      </c>
      <c r="BU135" s="6">
        <f t="shared" ca="1" si="405"/>
        <v>4.0599999999999997E-2</v>
      </c>
      <c r="BV135" s="6">
        <f t="shared" ca="1" si="405"/>
        <v>4.0599999999999997E-2</v>
      </c>
      <c r="BW135" s="6">
        <f t="shared" ca="1" si="405"/>
        <v>4.0599999999999997E-2</v>
      </c>
      <c r="BX135" s="6">
        <f t="shared" ca="1" si="405"/>
        <v>4.0599999999999997E-2</v>
      </c>
      <c r="BY135" s="31">
        <f t="shared" ca="1" si="406"/>
        <v>44015.44</v>
      </c>
      <c r="BZ135" s="31">
        <f t="shared" ca="1" si="407"/>
        <v>30589.97</v>
      </c>
      <c r="CA135" s="31">
        <f t="shared" ca="1" si="408"/>
        <v>20711.400000000001</v>
      </c>
      <c r="CB135" s="31">
        <f t="shared" ca="1" si="409"/>
        <v>20690.5</v>
      </c>
      <c r="CC135" s="31">
        <f t="shared" ca="1" si="410"/>
        <v>24111.49</v>
      </c>
      <c r="CD135" s="31">
        <f t="shared" ca="1" si="411"/>
        <v>32509.08</v>
      </c>
      <c r="CE135" s="31">
        <f t="shared" ca="1" si="412"/>
        <v>61776.19</v>
      </c>
      <c r="CF135" s="31">
        <f t="shared" ca="1" si="413"/>
        <v>34857.730000000003</v>
      </c>
      <c r="CG135" s="31">
        <f t="shared" ca="1" si="414"/>
        <v>42585.81</v>
      </c>
      <c r="CH135" s="31">
        <f t="shared" ca="1" si="415"/>
        <v>121811.98</v>
      </c>
      <c r="CI135" s="31">
        <f t="shared" ca="1" si="416"/>
        <v>73726.31</v>
      </c>
      <c r="CJ135" s="31">
        <f t="shared" ca="1" si="417"/>
        <v>42211.89</v>
      </c>
      <c r="CK135" s="32">
        <f t="shared" ca="1" si="418"/>
        <v>3252.37</v>
      </c>
      <c r="CL135" s="32">
        <f t="shared" ca="1" si="419"/>
        <v>2260.34</v>
      </c>
      <c r="CM135" s="32">
        <f t="shared" ca="1" si="420"/>
        <v>1530.4</v>
      </c>
      <c r="CN135" s="32">
        <f t="shared" ca="1" si="421"/>
        <v>1528.86</v>
      </c>
      <c r="CO135" s="32">
        <f t="shared" ca="1" si="422"/>
        <v>1781.64</v>
      </c>
      <c r="CP135" s="32">
        <f t="shared" ca="1" si="423"/>
        <v>2402.15</v>
      </c>
      <c r="CQ135" s="32">
        <f t="shared" ca="1" si="424"/>
        <v>4564.74</v>
      </c>
      <c r="CR135" s="32">
        <f t="shared" ca="1" si="425"/>
        <v>2575.69</v>
      </c>
      <c r="CS135" s="32">
        <f t="shared" ca="1" si="426"/>
        <v>3146.73</v>
      </c>
      <c r="CT135" s="32">
        <f t="shared" ca="1" si="427"/>
        <v>9000.89</v>
      </c>
      <c r="CU135" s="32">
        <f t="shared" ca="1" si="428"/>
        <v>5447.76</v>
      </c>
      <c r="CV135" s="32">
        <f t="shared" ca="1" si="429"/>
        <v>3119.11</v>
      </c>
      <c r="CW135" s="31">
        <f t="shared" ca="1" si="430"/>
        <v>-3577.6099999999933</v>
      </c>
      <c r="CX135" s="31">
        <f t="shared" ca="1" si="431"/>
        <v>-2486.3800000000047</v>
      </c>
      <c r="CY135" s="31">
        <f t="shared" ca="1" si="432"/>
        <v>-1683.4399999999987</v>
      </c>
      <c r="CZ135" s="31">
        <f t="shared" ca="1" si="433"/>
        <v>-1325.0099999999979</v>
      </c>
      <c r="DA135" s="31">
        <f t="shared" ca="1" si="434"/>
        <v>-1544.0699999999972</v>
      </c>
      <c r="DB135" s="31">
        <f t="shared" ca="1" si="435"/>
        <v>-2081.8599999999933</v>
      </c>
      <c r="DC135" s="31">
        <f t="shared" ca="1" si="436"/>
        <v>6847.1100000000133</v>
      </c>
      <c r="DD135" s="31">
        <f t="shared" ca="1" si="437"/>
        <v>3863.5400000000036</v>
      </c>
      <c r="DE135" s="31">
        <f t="shared" ca="1" si="438"/>
        <v>4720.100000000004</v>
      </c>
      <c r="DF135" s="31">
        <f t="shared" ca="1" si="439"/>
        <v>8700.86</v>
      </c>
      <c r="DG135" s="31">
        <f t="shared" ca="1" si="440"/>
        <v>5266.1699999999873</v>
      </c>
      <c r="DH135" s="31">
        <f t="shared" ca="1" si="441"/>
        <v>3015.1399999999976</v>
      </c>
      <c r="DI135" s="32">
        <f t="shared" ca="1" si="442"/>
        <v>-178.88</v>
      </c>
      <c r="DJ135" s="32">
        <f t="shared" ca="1" si="443"/>
        <v>-124.32</v>
      </c>
      <c r="DK135" s="32">
        <f t="shared" ca="1" si="444"/>
        <v>-84.17</v>
      </c>
      <c r="DL135" s="32">
        <f t="shared" ca="1" si="445"/>
        <v>-66.25</v>
      </c>
      <c r="DM135" s="32">
        <f t="shared" ca="1" si="446"/>
        <v>-77.2</v>
      </c>
      <c r="DN135" s="32">
        <f t="shared" ca="1" si="447"/>
        <v>-104.09</v>
      </c>
      <c r="DO135" s="32">
        <f t="shared" ca="1" si="448"/>
        <v>342.36</v>
      </c>
      <c r="DP135" s="32">
        <f t="shared" ca="1" si="449"/>
        <v>193.18</v>
      </c>
      <c r="DQ135" s="32">
        <f t="shared" ca="1" si="450"/>
        <v>236.01</v>
      </c>
      <c r="DR135" s="32">
        <f t="shared" ca="1" si="451"/>
        <v>435.04</v>
      </c>
      <c r="DS135" s="32">
        <f t="shared" ca="1" si="452"/>
        <v>263.31</v>
      </c>
      <c r="DT135" s="32">
        <f t="shared" ca="1" si="453"/>
        <v>150.76</v>
      </c>
      <c r="DU135" s="31">
        <f t="shared" ca="1" si="454"/>
        <v>-1747.37</v>
      </c>
      <c r="DV135" s="31">
        <f t="shared" ca="1" si="455"/>
        <v>-1203.31</v>
      </c>
      <c r="DW135" s="31">
        <f t="shared" ca="1" si="456"/>
        <v>-807.94</v>
      </c>
      <c r="DX135" s="31">
        <f t="shared" ca="1" si="457"/>
        <v>-629.72</v>
      </c>
      <c r="DY135" s="31">
        <f t="shared" ca="1" si="458"/>
        <v>-726.54</v>
      </c>
      <c r="DZ135" s="31">
        <f t="shared" ca="1" si="459"/>
        <v>-968.98</v>
      </c>
      <c r="EA135" s="31">
        <f t="shared" ca="1" si="460"/>
        <v>3153.14</v>
      </c>
      <c r="EB135" s="31">
        <f t="shared" ca="1" si="461"/>
        <v>1759.5</v>
      </c>
      <c r="EC135" s="31">
        <f t="shared" ca="1" si="462"/>
        <v>2125.5300000000002</v>
      </c>
      <c r="ED135" s="31">
        <f t="shared" ca="1" si="463"/>
        <v>3875.22</v>
      </c>
      <c r="EE135" s="31">
        <f t="shared" ca="1" si="464"/>
        <v>2318.63</v>
      </c>
      <c r="EF135" s="31">
        <f t="shared" ca="1" si="465"/>
        <v>1312.66</v>
      </c>
      <c r="EG135" s="32">
        <f t="shared" ca="1" si="466"/>
        <v>-5503.8599999999933</v>
      </c>
      <c r="EH135" s="32">
        <f t="shared" ca="1" si="467"/>
        <v>-3814.0100000000048</v>
      </c>
      <c r="EI135" s="32">
        <f t="shared" ca="1" si="468"/>
        <v>-2575.5499999999988</v>
      </c>
      <c r="EJ135" s="32">
        <f t="shared" ca="1" si="469"/>
        <v>-2020.979999999998</v>
      </c>
      <c r="EK135" s="32">
        <f t="shared" ca="1" si="470"/>
        <v>-2347.8099999999972</v>
      </c>
      <c r="EL135" s="32">
        <f t="shared" ca="1" si="471"/>
        <v>-3154.9299999999935</v>
      </c>
      <c r="EM135" s="32">
        <f t="shared" ca="1" si="472"/>
        <v>10342.610000000013</v>
      </c>
      <c r="EN135" s="32">
        <f t="shared" ca="1" si="473"/>
        <v>5816.220000000003</v>
      </c>
      <c r="EO135" s="32">
        <f t="shared" ca="1" si="474"/>
        <v>7081.6400000000049</v>
      </c>
      <c r="EP135" s="32">
        <f t="shared" ca="1" si="475"/>
        <v>13011.12</v>
      </c>
      <c r="EQ135" s="32">
        <f t="shared" ca="1" si="476"/>
        <v>7848.1099999999878</v>
      </c>
      <c r="ER135" s="32">
        <f t="shared" ca="1" si="477"/>
        <v>4478.5599999999977</v>
      </c>
    </row>
    <row r="136" spans="1:148">
      <c r="A136" t="s">
        <v>420</v>
      </c>
      <c r="B136" s="1" t="s">
        <v>387</v>
      </c>
      <c r="C136" t="str">
        <f t="shared" ca="1" si="330"/>
        <v>BCHIMP</v>
      </c>
      <c r="D136" t="str">
        <f t="shared" ca="1" si="331"/>
        <v>Alberta-BC Intertie - Import</v>
      </c>
      <c r="E136" s="51">
        <v>3666</v>
      </c>
      <c r="F136" s="51">
        <v>565</v>
      </c>
      <c r="G136" s="51">
        <v>318</v>
      </c>
      <c r="H136" s="51">
        <v>3611</v>
      </c>
      <c r="I136" s="51">
        <v>10234</v>
      </c>
      <c r="J136" s="51">
        <v>11682</v>
      </c>
      <c r="K136" s="51">
        <v>8515</v>
      </c>
      <c r="L136" s="51">
        <v>1175</v>
      </c>
      <c r="M136" s="51">
        <v>1840</v>
      </c>
      <c r="N136" s="51">
        <v>12539</v>
      </c>
      <c r="O136" s="51">
        <v>6930</v>
      </c>
      <c r="P136" s="51">
        <v>1076</v>
      </c>
      <c r="Q136" s="32">
        <v>580157.06999999995</v>
      </c>
      <c r="R136" s="32">
        <v>43385.4</v>
      </c>
      <c r="S136" s="32">
        <v>26628.84</v>
      </c>
      <c r="T136" s="32">
        <v>359498.22</v>
      </c>
      <c r="U136" s="32">
        <v>1114244.51</v>
      </c>
      <c r="V136" s="32">
        <v>1369663.61</v>
      </c>
      <c r="W136" s="32">
        <v>3926480.82</v>
      </c>
      <c r="X136" s="32">
        <v>662240.5</v>
      </c>
      <c r="Y136" s="32">
        <v>382956.83</v>
      </c>
      <c r="Z136" s="32">
        <v>4895833.88</v>
      </c>
      <c r="AA136" s="32">
        <v>1893387.95</v>
      </c>
      <c r="AB136" s="32">
        <v>364537.93</v>
      </c>
      <c r="AC136" s="2">
        <v>0.89</v>
      </c>
      <c r="AD136" s="2">
        <v>0.89</v>
      </c>
      <c r="AE136" s="2">
        <v>0.89</v>
      </c>
      <c r="AF136" s="2">
        <v>0.89</v>
      </c>
      <c r="AG136" s="2">
        <v>0.89</v>
      </c>
      <c r="AH136" s="2">
        <v>0.89</v>
      </c>
      <c r="AI136" s="2">
        <v>0.89</v>
      </c>
      <c r="AJ136" s="2">
        <v>0.89</v>
      </c>
      <c r="AK136" s="2">
        <v>0.89</v>
      </c>
      <c r="AL136" s="2">
        <v>0.89</v>
      </c>
      <c r="AM136" s="2">
        <v>0.89</v>
      </c>
      <c r="AN136" s="2">
        <v>0.89</v>
      </c>
      <c r="AO136" s="33">
        <v>5163.3999999999996</v>
      </c>
      <c r="AP136" s="33">
        <v>386.13</v>
      </c>
      <c r="AQ136" s="33">
        <v>237</v>
      </c>
      <c r="AR136" s="33">
        <v>3199.53</v>
      </c>
      <c r="AS136" s="33">
        <v>9916.7800000000007</v>
      </c>
      <c r="AT136" s="33">
        <v>12190.01</v>
      </c>
      <c r="AU136" s="33">
        <v>34945.68</v>
      </c>
      <c r="AV136" s="33">
        <v>5893.94</v>
      </c>
      <c r="AW136" s="33">
        <v>3408.32</v>
      </c>
      <c r="AX136" s="33">
        <v>43572.92</v>
      </c>
      <c r="AY136" s="33">
        <v>16851.150000000001</v>
      </c>
      <c r="AZ136" s="33">
        <v>3244.39</v>
      </c>
      <c r="BA136" s="31">
        <f t="shared" si="393"/>
        <v>0</v>
      </c>
      <c r="BB136" s="31">
        <f t="shared" si="394"/>
        <v>0</v>
      </c>
      <c r="BC136" s="31">
        <f t="shared" si="395"/>
        <v>0</v>
      </c>
      <c r="BD136" s="31">
        <f t="shared" si="396"/>
        <v>-251.65</v>
      </c>
      <c r="BE136" s="31">
        <f t="shared" si="397"/>
        <v>-779.97</v>
      </c>
      <c r="BF136" s="31">
        <f t="shared" si="398"/>
        <v>-958.76</v>
      </c>
      <c r="BG136" s="31">
        <f t="shared" si="399"/>
        <v>-30626.55</v>
      </c>
      <c r="BH136" s="31">
        <f t="shared" si="400"/>
        <v>-5165.4799999999996</v>
      </c>
      <c r="BI136" s="31">
        <f t="shared" si="401"/>
        <v>-2987.06</v>
      </c>
      <c r="BJ136" s="31">
        <f t="shared" si="402"/>
        <v>-30354.17</v>
      </c>
      <c r="BK136" s="31">
        <f t="shared" si="403"/>
        <v>-11739.01</v>
      </c>
      <c r="BL136" s="31">
        <f t="shared" si="404"/>
        <v>-2260.14</v>
      </c>
      <c r="BM136" s="6">
        <f t="shared" ca="1" si="405"/>
        <v>-2.4500000000000001E-2</v>
      </c>
      <c r="BN136" s="6">
        <f t="shared" ca="1" si="405"/>
        <v>-2.4500000000000001E-2</v>
      </c>
      <c r="BO136" s="6">
        <f t="shared" ca="1" si="405"/>
        <v>-2.4500000000000001E-2</v>
      </c>
      <c r="BP136" s="6">
        <f t="shared" ca="1" si="405"/>
        <v>-2.4500000000000001E-2</v>
      </c>
      <c r="BQ136" s="6">
        <f t="shared" ca="1" si="405"/>
        <v>-2.4500000000000001E-2</v>
      </c>
      <c r="BR136" s="6">
        <f t="shared" ca="1" si="405"/>
        <v>-2.4500000000000001E-2</v>
      </c>
      <c r="BS136" s="6">
        <f t="shared" ca="1" si="405"/>
        <v>-2.4500000000000001E-2</v>
      </c>
      <c r="BT136" s="6">
        <f t="shared" ca="1" si="405"/>
        <v>-2.4500000000000001E-2</v>
      </c>
      <c r="BU136" s="6">
        <f t="shared" ca="1" si="405"/>
        <v>-2.4500000000000001E-2</v>
      </c>
      <c r="BV136" s="6">
        <f t="shared" ca="1" si="405"/>
        <v>-2.4500000000000001E-2</v>
      </c>
      <c r="BW136" s="6">
        <f t="shared" ca="1" si="405"/>
        <v>-2.4500000000000001E-2</v>
      </c>
      <c r="BX136" s="6">
        <f t="shared" ca="1" si="405"/>
        <v>-2.4500000000000001E-2</v>
      </c>
      <c r="BY136" s="31">
        <f t="shared" ca="1" si="406"/>
        <v>-14213.85</v>
      </c>
      <c r="BZ136" s="31">
        <f t="shared" ca="1" si="407"/>
        <v>-1062.94</v>
      </c>
      <c r="CA136" s="31">
        <f t="shared" ca="1" si="408"/>
        <v>-652.41</v>
      </c>
      <c r="CB136" s="31">
        <f t="shared" ca="1" si="409"/>
        <v>-8807.7099999999991</v>
      </c>
      <c r="CC136" s="31">
        <f t="shared" ca="1" si="410"/>
        <v>-27298.99</v>
      </c>
      <c r="CD136" s="31">
        <f t="shared" ca="1" si="411"/>
        <v>-33556.76</v>
      </c>
      <c r="CE136" s="31">
        <f t="shared" ca="1" si="412"/>
        <v>-96198.78</v>
      </c>
      <c r="CF136" s="31">
        <f t="shared" ca="1" si="413"/>
        <v>-16224.89</v>
      </c>
      <c r="CG136" s="31">
        <f t="shared" ca="1" si="414"/>
        <v>-9382.44</v>
      </c>
      <c r="CH136" s="31">
        <f t="shared" ca="1" si="415"/>
        <v>-119947.93</v>
      </c>
      <c r="CI136" s="31">
        <f t="shared" ca="1" si="416"/>
        <v>-46388</v>
      </c>
      <c r="CJ136" s="31">
        <f t="shared" ca="1" si="417"/>
        <v>-8931.18</v>
      </c>
      <c r="CK136" s="32">
        <f t="shared" ca="1" si="418"/>
        <v>1740.47</v>
      </c>
      <c r="CL136" s="32">
        <f t="shared" ca="1" si="419"/>
        <v>130.16</v>
      </c>
      <c r="CM136" s="32">
        <f t="shared" ca="1" si="420"/>
        <v>79.89</v>
      </c>
      <c r="CN136" s="32">
        <f t="shared" ca="1" si="421"/>
        <v>1078.49</v>
      </c>
      <c r="CO136" s="32">
        <f t="shared" ca="1" si="422"/>
        <v>3342.73</v>
      </c>
      <c r="CP136" s="32">
        <f t="shared" ca="1" si="423"/>
        <v>4108.99</v>
      </c>
      <c r="CQ136" s="32">
        <f t="shared" ca="1" si="424"/>
        <v>11779.44</v>
      </c>
      <c r="CR136" s="32">
        <f t="shared" ca="1" si="425"/>
        <v>1986.72</v>
      </c>
      <c r="CS136" s="32">
        <f t="shared" ca="1" si="426"/>
        <v>1148.8699999999999</v>
      </c>
      <c r="CT136" s="32">
        <f t="shared" ca="1" si="427"/>
        <v>14687.5</v>
      </c>
      <c r="CU136" s="32">
        <f t="shared" ca="1" si="428"/>
        <v>5680.16</v>
      </c>
      <c r="CV136" s="32">
        <f t="shared" ca="1" si="429"/>
        <v>1093.6099999999999</v>
      </c>
      <c r="CW136" s="31">
        <f t="shared" ca="1" si="430"/>
        <v>-17636.78</v>
      </c>
      <c r="CX136" s="31">
        <f t="shared" ca="1" si="431"/>
        <v>-1318.91</v>
      </c>
      <c r="CY136" s="31">
        <f t="shared" ca="1" si="432"/>
        <v>-809.52</v>
      </c>
      <c r="CZ136" s="31">
        <f t="shared" ca="1" si="433"/>
        <v>-10677.1</v>
      </c>
      <c r="DA136" s="31">
        <f t="shared" ca="1" si="434"/>
        <v>-33093.07</v>
      </c>
      <c r="DB136" s="31">
        <f t="shared" ca="1" si="435"/>
        <v>-40679.020000000004</v>
      </c>
      <c r="DC136" s="31">
        <f t="shared" ca="1" si="436"/>
        <v>-88738.469999999987</v>
      </c>
      <c r="DD136" s="31">
        <f t="shared" ca="1" si="437"/>
        <v>-14966.630000000001</v>
      </c>
      <c r="DE136" s="31">
        <f t="shared" ca="1" si="438"/>
        <v>-8654.83</v>
      </c>
      <c r="DF136" s="31">
        <f t="shared" ca="1" si="439"/>
        <v>-118479.17999999998</v>
      </c>
      <c r="DG136" s="31">
        <f t="shared" ca="1" si="440"/>
        <v>-45819.979999999996</v>
      </c>
      <c r="DH136" s="31">
        <f t="shared" ca="1" si="441"/>
        <v>-8821.8200000000015</v>
      </c>
      <c r="DI136" s="32">
        <f t="shared" ca="1" si="442"/>
        <v>-881.84</v>
      </c>
      <c r="DJ136" s="32">
        <f t="shared" ca="1" si="443"/>
        <v>-65.95</v>
      </c>
      <c r="DK136" s="32">
        <f t="shared" ca="1" si="444"/>
        <v>-40.479999999999997</v>
      </c>
      <c r="DL136" s="32">
        <f t="shared" ca="1" si="445"/>
        <v>-533.86</v>
      </c>
      <c r="DM136" s="32">
        <f t="shared" ca="1" si="446"/>
        <v>-1654.65</v>
      </c>
      <c r="DN136" s="32">
        <f t="shared" ca="1" si="447"/>
        <v>-2033.95</v>
      </c>
      <c r="DO136" s="32">
        <f t="shared" ca="1" si="448"/>
        <v>-4436.92</v>
      </c>
      <c r="DP136" s="32">
        <f t="shared" ca="1" si="449"/>
        <v>-748.33</v>
      </c>
      <c r="DQ136" s="32">
        <f t="shared" ca="1" si="450"/>
        <v>-432.74</v>
      </c>
      <c r="DR136" s="32">
        <f t="shared" ca="1" si="451"/>
        <v>-5923.96</v>
      </c>
      <c r="DS136" s="32">
        <f t="shared" ca="1" si="452"/>
        <v>-2291</v>
      </c>
      <c r="DT136" s="32">
        <f t="shared" ca="1" si="453"/>
        <v>-441.09</v>
      </c>
      <c r="DU136" s="31">
        <f t="shared" ca="1" si="454"/>
        <v>-8614.1200000000008</v>
      </c>
      <c r="DV136" s="31">
        <f t="shared" ca="1" si="455"/>
        <v>-638.29999999999995</v>
      </c>
      <c r="DW136" s="31">
        <f t="shared" ca="1" si="456"/>
        <v>-388.51</v>
      </c>
      <c r="DX136" s="31">
        <f t="shared" ca="1" si="457"/>
        <v>-5074.3999999999996</v>
      </c>
      <c r="DY136" s="31">
        <f t="shared" ca="1" si="458"/>
        <v>-15571.43</v>
      </c>
      <c r="DZ136" s="31">
        <f t="shared" ca="1" si="459"/>
        <v>-18933.580000000002</v>
      </c>
      <c r="EA136" s="31">
        <f t="shared" ca="1" si="460"/>
        <v>-40864.69</v>
      </c>
      <c r="EB136" s="31">
        <f t="shared" ca="1" si="461"/>
        <v>-6815.97</v>
      </c>
      <c r="EC136" s="31">
        <f t="shared" ca="1" si="462"/>
        <v>-3897.4</v>
      </c>
      <c r="ED136" s="31">
        <f t="shared" ca="1" si="463"/>
        <v>-52768.7</v>
      </c>
      <c r="EE136" s="31">
        <f t="shared" ca="1" si="464"/>
        <v>-20173.98</v>
      </c>
      <c r="EF136" s="31">
        <f t="shared" ca="1" si="465"/>
        <v>-3840.64</v>
      </c>
      <c r="EG136" s="32">
        <f t="shared" ca="1" si="466"/>
        <v>-27132.739999999998</v>
      </c>
      <c r="EH136" s="32">
        <f t="shared" ca="1" si="467"/>
        <v>-2023.16</v>
      </c>
      <c r="EI136" s="32">
        <f t="shared" ca="1" si="468"/>
        <v>-1238.51</v>
      </c>
      <c r="EJ136" s="32">
        <f t="shared" ca="1" si="469"/>
        <v>-16285.36</v>
      </c>
      <c r="EK136" s="32">
        <f t="shared" ca="1" si="470"/>
        <v>-50319.15</v>
      </c>
      <c r="EL136" s="32">
        <f t="shared" ca="1" si="471"/>
        <v>-61646.55</v>
      </c>
      <c r="EM136" s="32">
        <f t="shared" ca="1" si="472"/>
        <v>-134040.07999999999</v>
      </c>
      <c r="EN136" s="32">
        <f t="shared" ca="1" si="473"/>
        <v>-22530.93</v>
      </c>
      <c r="EO136" s="32">
        <f t="shared" ca="1" si="474"/>
        <v>-12984.97</v>
      </c>
      <c r="EP136" s="32">
        <f t="shared" ca="1" si="475"/>
        <v>-177171.83999999997</v>
      </c>
      <c r="EQ136" s="32">
        <f t="shared" ca="1" si="476"/>
        <v>-68284.959999999992</v>
      </c>
      <c r="ER136" s="32">
        <f t="shared" ca="1" si="477"/>
        <v>-13103.550000000001</v>
      </c>
    </row>
    <row r="137" spans="1:148">
      <c r="A137" t="s">
        <v>420</v>
      </c>
      <c r="B137" s="1" t="s">
        <v>331</v>
      </c>
      <c r="C137" t="str">
        <f t="shared" ca="1" si="330"/>
        <v>BCHEXP</v>
      </c>
      <c r="D137" t="str">
        <f t="shared" ca="1" si="331"/>
        <v>Alberta-BC Intertie - Export</v>
      </c>
      <c r="E137" s="51">
        <v>50</v>
      </c>
      <c r="F137" s="51">
        <v>1659.25</v>
      </c>
      <c r="G137" s="51">
        <v>1009.5</v>
      </c>
      <c r="H137" s="51">
        <v>1292.5</v>
      </c>
      <c r="I137" s="51">
        <v>75</v>
      </c>
      <c r="J137" s="51">
        <v>835.75</v>
      </c>
      <c r="K137" s="51">
        <v>1285</v>
      </c>
      <c r="L137" s="51">
        <v>2037</v>
      </c>
      <c r="M137" s="51">
        <v>2353.75</v>
      </c>
      <c r="N137" s="51">
        <v>1767.5</v>
      </c>
      <c r="O137" s="51">
        <v>4229.25</v>
      </c>
      <c r="P137" s="51">
        <v>8493</v>
      </c>
      <c r="Q137" s="32">
        <v>420.5</v>
      </c>
      <c r="R137" s="32">
        <v>71117.16</v>
      </c>
      <c r="S137" s="32">
        <v>28292.44</v>
      </c>
      <c r="T137" s="32">
        <v>56383.02</v>
      </c>
      <c r="U137" s="32">
        <v>3573</v>
      </c>
      <c r="V137" s="32">
        <v>62717.4</v>
      </c>
      <c r="W137" s="32">
        <v>51531.8</v>
      </c>
      <c r="X137" s="32">
        <v>84342.56</v>
      </c>
      <c r="Y137" s="32">
        <v>81970.350000000006</v>
      </c>
      <c r="Z137" s="32">
        <v>165194.12</v>
      </c>
      <c r="AA137" s="32">
        <v>174844.42</v>
      </c>
      <c r="AB137" s="32">
        <v>339066.2</v>
      </c>
      <c r="AC137" s="2">
        <v>5.58</v>
      </c>
      <c r="AD137" s="2">
        <v>5.58</v>
      </c>
      <c r="AE137" s="2">
        <v>5.58</v>
      </c>
      <c r="AF137" s="2">
        <v>5.58</v>
      </c>
      <c r="AG137" s="2">
        <v>5.58</v>
      </c>
      <c r="AH137" s="2">
        <v>5.58</v>
      </c>
      <c r="AI137" s="2">
        <v>5.58</v>
      </c>
      <c r="AJ137" s="2">
        <v>5.58</v>
      </c>
      <c r="AK137" s="2">
        <v>5.58</v>
      </c>
      <c r="AL137" s="2">
        <v>5.58</v>
      </c>
      <c r="AM137" s="2">
        <v>5.58</v>
      </c>
      <c r="AN137" s="2">
        <v>5.58</v>
      </c>
      <c r="AO137" s="33">
        <v>23.46</v>
      </c>
      <c r="AP137" s="33">
        <v>3968.34</v>
      </c>
      <c r="AQ137" s="33">
        <v>1578.72</v>
      </c>
      <c r="AR137" s="33">
        <v>3146.17</v>
      </c>
      <c r="AS137" s="33">
        <v>199.37</v>
      </c>
      <c r="AT137" s="33">
        <v>3499.63</v>
      </c>
      <c r="AU137" s="33">
        <v>2875.47</v>
      </c>
      <c r="AV137" s="33">
        <v>4706.32</v>
      </c>
      <c r="AW137" s="33">
        <v>4573.95</v>
      </c>
      <c r="AX137" s="33">
        <v>9217.83</v>
      </c>
      <c r="AY137" s="33">
        <v>9756.32</v>
      </c>
      <c r="AZ137" s="33">
        <v>18919.89</v>
      </c>
      <c r="BA137" s="31">
        <f t="shared" ref="BA137:BA140" si="478">ROUND(Q137*BA$3,2)</f>
        <v>0</v>
      </c>
      <c r="BB137" s="31">
        <f t="shared" ref="BB137:BB140" si="479">ROUND(R137*BB$3,2)</f>
        <v>0</v>
      </c>
      <c r="BC137" s="31">
        <f t="shared" ref="BC137:BC140" si="480">ROUND(S137*BC$3,2)</f>
        <v>0</v>
      </c>
      <c r="BD137" s="31">
        <f t="shared" ref="BD137:BD140" si="481">ROUND(T137*BD$3,2)</f>
        <v>-39.47</v>
      </c>
      <c r="BE137" s="31">
        <f t="shared" ref="BE137:BE140" si="482">ROUND(U137*BE$3,2)</f>
        <v>-2.5</v>
      </c>
      <c r="BF137" s="31">
        <f t="shared" ref="BF137:BF140" si="483">ROUND(V137*BF$3,2)</f>
        <v>-43.9</v>
      </c>
      <c r="BG137" s="31">
        <f t="shared" ref="BG137:BG140" si="484">ROUND(W137*BG$3,2)</f>
        <v>-401.95</v>
      </c>
      <c r="BH137" s="31">
        <f t="shared" ref="BH137:BH140" si="485">ROUND(X137*BH$3,2)</f>
        <v>-657.87</v>
      </c>
      <c r="BI137" s="31">
        <f t="shared" ref="BI137:BI140" si="486">ROUND(Y137*BI$3,2)</f>
        <v>-639.37</v>
      </c>
      <c r="BJ137" s="31">
        <f t="shared" ref="BJ137:BJ140" si="487">ROUND(Z137*BJ$3,2)</f>
        <v>-1024.2</v>
      </c>
      <c r="BK137" s="31">
        <f t="shared" ref="BK137:BK140" si="488">ROUND(AA137*BK$3,2)</f>
        <v>-1084.04</v>
      </c>
      <c r="BL137" s="31">
        <f t="shared" ref="BL137:BL140" si="489">ROUND(AB137*BL$3,2)</f>
        <v>-2102.21</v>
      </c>
      <c r="BM137" s="6">
        <f t="shared" ca="1" si="405"/>
        <v>7.1999999999999998E-3</v>
      </c>
      <c r="BN137" s="6">
        <f t="shared" ca="1" si="405"/>
        <v>7.1999999999999998E-3</v>
      </c>
      <c r="BO137" s="6">
        <f t="shared" ca="1" si="405"/>
        <v>7.1999999999999998E-3</v>
      </c>
      <c r="BP137" s="6">
        <f t="shared" ca="1" si="405"/>
        <v>7.1999999999999998E-3</v>
      </c>
      <c r="BQ137" s="6">
        <f t="shared" ca="1" si="405"/>
        <v>7.1999999999999998E-3</v>
      </c>
      <c r="BR137" s="6">
        <f t="shared" ca="1" si="405"/>
        <v>7.1999999999999998E-3</v>
      </c>
      <c r="BS137" s="6">
        <f t="shared" ca="1" si="405"/>
        <v>7.1999999999999998E-3</v>
      </c>
      <c r="BT137" s="6">
        <f t="shared" ca="1" si="405"/>
        <v>7.1999999999999998E-3</v>
      </c>
      <c r="BU137" s="6">
        <f t="shared" ca="1" si="405"/>
        <v>7.1999999999999998E-3</v>
      </c>
      <c r="BV137" s="6">
        <f t="shared" ca="1" si="405"/>
        <v>7.1999999999999998E-3</v>
      </c>
      <c r="BW137" s="6">
        <f t="shared" ca="1" si="405"/>
        <v>7.1999999999999998E-3</v>
      </c>
      <c r="BX137" s="6">
        <f t="shared" ca="1" si="405"/>
        <v>7.1999999999999998E-3</v>
      </c>
      <c r="BY137" s="31">
        <f t="shared" ref="BY137:BY140" ca="1" si="490">IFERROR(VLOOKUP($C137,DOSDetail,CELL("col",BY$4)+58,FALSE),ROUND(Q137*BM137,2))</f>
        <v>3.03</v>
      </c>
      <c r="BZ137" s="31">
        <f t="shared" ref="BZ137:BZ140" ca="1" si="491">IFERROR(VLOOKUP($C137,DOSDetail,CELL("col",BZ$4)+58,FALSE),ROUND(R137*BN137,2))</f>
        <v>512.04</v>
      </c>
      <c r="CA137" s="31">
        <f t="shared" ref="CA137:CA140" ca="1" si="492">IFERROR(VLOOKUP($C137,DOSDetail,CELL("col",CA$4)+58,FALSE),ROUND(S137*BO137,2))</f>
        <v>203.71</v>
      </c>
      <c r="CB137" s="31">
        <f t="shared" ref="CB137:CB140" ca="1" si="493">IFERROR(VLOOKUP($C137,DOSDetail,CELL("col",CB$4)+58,FALSE),ROUND(T137*BP137,2))</f>
        <v>405.96</v>
      </c>
      <c r="CC137" s="31">
        <f t="shared" ref="CC137:CC140" ca="1" si="494">IFERROR(VLOOKUP($C137,DOSDetail,CELL("col",CC$4)+58,FALSE),ROUND(U137*BQ137,2))</f>
        <v>25.73</v>
      </c>
      <c r="CD137" s="31">
        <f t="shared" ref="CD137:CD140" ca="1" si="495">IFERROR(VLOOKUP($C137,DOSDetail,CELL("col",CD$4)+58,FALSE),ROUND(V137*BR137,2))</f>
        <v>451.57</v>
      </c>
      <c r="CE137" s="31">
        <f t="shared" ref="CE137:CE140" ca="1" si="496">IFERROR(VLOOKUP($C137,DOSDetail,CELL("col",CE$4)+58,FALSE),ROUND(W137*BS137,2))</f>
        <v>371.03</v>
      </c>
      <c r="CF137" s="31">
        <f t="shared" ref="CF137:CF140" ca="1" si="497">IFERROR(VLOOKUP($C137,DOSDetail,CELL("col",CF$4)+58,FALSE),ROUND(X137*BT137,2))</f>
        <v>607.27</v>
      </c>
      <c r="CG137" s="31">
        <f t="shared" ref="CG137:CG140" ca="1" si="498">IFERROR(VLOOKUP($C137,DOSDetail,CELL("col",CG$4)+58,FALSE),ROUND(Y137*BU137,2))</f>
        <v>590.19000000000005</v>
      </c>
      <c r="CH137" s="31">
        <f t="shared" ref="CH137:CH140" ca="1" si="499">IFERROR(VLOOKUP($C137,DOSDetail,CELL("col",CH$4)+58,FALSE),ROUND(Z137*BV137,2))</f>
        <v>1189.4000000000001</v>
      </c>
      <c r="CI137" s="31">
        <f t="shared" ref="CI137:CI140" ca="1" si="500">IFERROR(VLOOKUP($C137,DOSDetail,CELL("col",CI$4)+58,FALSE),ROUND(AA137*BW137,2))</f>
        <v>1258.8800000000001</v>
      </c>
      <c r="CJ137" s="31">
        <f t="shared" ref="CJ137:CJ140" ca="1" si="501">IFERROR(VLOOKUP($C137,DOSDetail,CELL("col",CJ$4)+58,FALSE),ROUND(AB137*BX137,2))</f>
        <v>2441.2800000000002</v>
      </c>
      <c r="CK137" s="32">
        <f t="shared" ref="CK137:CK140" ca="1" si="502">ROUND(Q137*$CV$3,2)</f>
        <v>1.26</v>
      </c>
      <c r="CL137" s="32">
        <f t="shared" ref="CL137:CL140" ca="1" si="503">ROUND(R137*$CV$3,2)</f>
        <v>213.35</v>
      </c>
      <c r="CM137" s="32">
        <f t="shared" ref="CM137:CM140" ca="1" si="504">ROUND(S137*$CV$3,2)</f>
        <v>84.88</v>
      </c>
      <c r="CN137" s="32">
        <f t="shared" ref="CN137:CN140" ca="1" si="505">ROUND(T137*$CV$3,2)</f>
        <v>169.15</v>
      </c>
      <c r="CO137" s="32">
        <f t="shared" ref="CO137:CO140" ca="1" si="506">ROUND(U137*$CV$3,2)</f>
        <v>10.72</v>
      </c>
      <c r="CP137" s="32">
        <f t="shared" ref="CP137:CP140" ca="1" si="507">ROUND(V137*$CV$3,2)</f>
        <v>188.15</v>
      </c>
      <c r="CQ137" s="32">
        <f t="shared" ref="CQ137:CQ140" ca="1" si="508">ROUND(W137*$CV$3,2)</f>
        <v>154.6</v>
      </c>
      <c r="CR137" s="32">
        <f t="shared" ref="CR137:CR140" ca="1" si="509">ROUND(X137*$CV$3,2)</f>
        <v>253.03</v>
      </c>
      <c r="CS137" s="32">
        <f t="shared" ref="CS137:CS140" ca="1" si="510">ROUND(Y137*$CV$3,2)</f>
        <v>245.91</v>
      </c>
      <c r="CT137" s="32">
        <f t="shared" ref="CT137:CT140" ca="1" si="511">ROUND(Z137*$CV$3,2)</f>
        <v>495.58</v>
      </c>
      <c r="CU137" s="32">
        <f t="shared" ref="CU137:CU140" ca="1" si="512">ROUND(AA137*$CV$3,2)</f>
        <v>524.53</v>
      </c>
      <c r="CV137" s="32">
        <f t="shared" ref="CV137:CV140" ca="1" si="513">ROUND(AB137*$CV$3,2)</f>
        <v>1017.2</v>
      </c>
      <c r="CW137" s="31">
        <f t="shared" ref="CW137:CW140" ca="1" si="514">BY137+CK137-AO137-BA137</f>
        <v>-19.170000000000002</v>
      </c>
      <c r="CX137" s="31">
        <f t="shared" ref="CX137:CX140" ca="1" si="515">BZ137+CL137-AP137-BB137</f>
        <v>-3242.9500000000003</v>
      </c>
      <c r="CY137" s="31">
        <f t="shared" ref="CY137:CY140" ca="1" si="516">CA137+CM137-AQ137-BC137</f>
        <v>-1290.1300000000001</v>
      </c>
      <c r="CZ137" s="31">
        <f t="shared" ref="CZ137:CZ140" ca="1" si="517">CB137+CN137-AR137-BD137</f>
        <v>-2531.59</v>
      </c>
      <c r="DA137" s="31">
        <f t="shared" ref="DA137:DA140" ca="1" si="518">CC137+CO137-AS137-BE137</f>
        <v>-160.42000000000002</v>
      </c>
      <c r="DB137" s="31">
        <f t="shared" ref="DB137:DB140" ca="1" si="519">CD137+CP137-AT137-BF137</f>
        <v>-2816.0099999999998</v>
      </c>
      <c r="DC137" s="31">
        <f t="shared" ref="DC137:DC140" ca="1" si="520">CE137+CQ137-AU137-BG137</f>
        <v>-1947.8899999999996</v>
      </c>
      <c r="DD137" s="31">
        <f t="shared" ref="DD137:DD140" ca="1" si="521">CF137+CR137-AV137-BH137</f>
        <v>-3188.1499999999996</v>
      </c>
      <c r="DE137" s="31">
        <f t="shared" ref="DE137:DE140" ca="1" si="522">CG137+CS137-AW137-BI137</f>
        <v>-3098.48</v>
      </c>
      <c r="DF137" s="31">
        <f t="shared" ref="DF137:DF140" ca="1" si="523">CH137+CT137-AX137-BJ137</f>
        <v>-6508.6500000000005</v>
      </c>
      <c r="DG137" s="31">
        <f t="shared" ref="DG137:DG140" ca="1" si="524">CI137+CU137-AY137-BK137</f>
        <v>-6888.87</v>
      </c>
      <c r="DH137" s="31">
        <f t="shared" ref="DH137:DH140" ca="1" si="525">CJ137+CV137-AZ137-BL137</f>
        <v>-13359.2</v>
      </c>
      <c r="DI137" s="32">
        <f t="shared" ref="DI137:DI140" ca="1" si="526">ROUND(CW137*5%,2)</f>
        <v>-0.96</v>
      </c>
      <c r="DJ137" s="32">
        <f t="shared" ref="DJ137:DJ140" ca="1" si="527">ROUND(CX137*5%,2)</f>
        <v>-162.15</v>
      </c>
      <c r="DK137" s="32">
        <f t="shared" ref="DK137:DK140" ca="1" si="528">ROUND(CY137*5%,2)</f>
        <v>-64.510000000000005</v>
      </c>
      <c r="DL137" s="32">
        <f t="shared" ref="DL137:DL140" ca="1" si="529">ROUND(CZ137*5%,2)</f>
        <v>-126.58</v>
      </c>
      <c r="DM137" s="32">
        <f t="shared" ref="DM137:DM140" ca="1" si="530">ROUND(DA137*5%,2)</f>
        <v>-8.02</v>
      </c>
      <c r="DN137" s="32">
        <f t="shared" ref="DN137:DN140" ca="1" si="531">ROUND(DB137*5%,2)</f>
        <v>-140.80000000000001</v>
      </c>
      <c r="DO137" s="32">
        <f t="shared" ref="DO137:DO140" ca="1" si="532">ROUND(DC137*5%,2)</f>
        <v>-97.39</v>
      </c>
      <c r="DP137" s="32">
        <f t="shared" ref="DP137:DP140" ca="1" si="533">ROUND(DD137*5%,2)</f>
        <v>-159.41</v>
      </c>
      <c r="DQ137" s="32">
        <f t="shared" ref="DQ137:DQ140" ca="1" si="534">ROUND(DE137*5%,2)</f>
        <v>-154.91999999999999</v>
      </c>
      <c r="DR137" s="32">
        <f t="shared" ref="DR137:DR140" ca="1" si="535">ROUND(DF137*5%,2)</f>
        <v>-325.43</v>
      </c>
      <c r="DS137" s="32">
        <f t="shared" ref="DS137:DS140" ca="1" si="536">ROUND(DG137*5%,2)</f>
        <v>-344.44</v>
      </c>
      <c r="DT137" s="32">
        <f t="shared" ref="DT137:DT140" ca="1" si="537">ROUND(DH137*5%,2)</f>
        <v>-667.96</v>
      </c>
      <c r="DU137" s="31">
        <f t="shared" ref="DU137:DU140" ca="1" si="538">ROUND(CW137*DU$3,2)</f>
        <v>-9.36</v>
      </c>
      <c r="DV137" s="31">
        <f t="shared" ref="DV137:DV140" ca="1" si="539">ROUND(CX137*DV$3,2)</f>
        <v>-1569.46</v>
      </c>
      <c r="DW137" s="31">
        <f t="shared" ref="DW137:DW140" ca="1" si="540">ROUND(CY137*DW$3,2)</f>
        <v>-619.16999999999996</v>
      </c>
      <c r="DX137" s="31">
        <f t="shared" ref="DX137:DX140" ca="1" si="541">ROUND(CZ137*DX$3,2)</f>
        <v>-1203.1600000000001</v>
      </c>
      <c r="DY137" s="31">
        <f t="shared" ref="DY137:DY140" ca="1" si="542">ROUND(DA137*DY$3,2)</f>
        <v>-75.48</v>
      </c>
      <c r="DZ137" s="31">
        <f t="shared" ref="DZ137:DZ140" ca="1" si="543">ROUND(DB137*DZ$3,2)</f>
        <v>-1310.68</v>
      </c>
      <c r="EA137" s="31">
        <f t="shared" ref="EA137:EA140" ca="1" si="544">ROUND(DC137*EA$3,2)</f>
        <v>-897.02</v>
      </c>
      <c r="EB137" s="31">
        <f t="shared" ref="EB137:EB140" ca="1" si="545">ROUND(DD137*EB$3,2)</f>
        <v>-1451.92</v>
      </c>
      <c r="EC137" s="31">
        <f t="shared" ref="EC137:EC140" ca="1" si="546">ROUND(DE137*EC$3,2)</f>
        <v>-1395.29</v>
      </c>
      <c r="ED137" s="31">
        <f t="shared" ref="ED137:ED140" ca="1" si="547">ROUND(DF137*ED$3,2)</f>
        <v>-2898.85</v>
      </c>
      <c r="EE137" s="31">
        <f t="shared" ref="EE137:EE140" ca="1" si="548">ROUND(DG137*EE$3,2)</f>
        <v>-3033.09</v>
      </c>
      <c r="EF137" s="31">
        <f t="shared" ref="EF137:EF140" ca="1" si="549">ROUND(DH137*EF$3,2)</f>
        <v>-5816.01</v>
      </c>
      <c r="EG137" s="32">
        <f t="shared" ref="EG137:EG140" ca="1" si="550">CW137+DI137+DU137</f>
        <v>-29.490000000000002</v>
      </c>
      <c r="EH137" s="32">
        <f t="shared" ref="EH137:EH140" ca="1" si="551">CX137+DJ137+DV137</f>
        <v>-4974.5600000000004</v>
      </c>
      <c r="EI137" s="32">
        <f t="shared" ref="EI137:EI140" ca="1" si="552">CY137+DK137+DW137</f>
        <v>-1973.81</v>
      </c>
      <c r="EJ137" s="32">
        <f t="shared" ref="EJ137:EJ140" ca="1" si="553">CZ137+DL137+DX137</f>
        <v>-3861.33</v>
      </c>
      <c r="EK137" s="32">
        <f t="shared" ref="EK137:EK140" ca="1" si="554">DA137+DM137+DY137</f>
        <v>-243.92000000000002</v>
      </c>
      <c r="EL137" s="32">
        <f t="shared" ref="EL137:EL140" ca="1" si="555">DB137+DN137+DZ137</f>
        <v>-4267.49</v>
      </c>
      <c r="EM137" s="32">
        <f t="shared" ref="EM137:EM140" ca="1" si="556">DC137+DO137+EA137</f>
        <v>-2942.2999999999997</v>
      </c>
      <c r="EN137" s="32">
        <f t="shared" ref="EN137:EN140" ca="1" si="557">DD137+DP137+EB137</f>
        <v>-4799.4799999999996</v>
      </c>
      <c r="EO137" s="32">
        <f t="shared" ref="EO137:EO140" ca="1" si="558">DE137+DQ137+EC137</f>
        <v>-4648.6900000000005</v>
      </c>
      <c r="EP137" s="32">
        <f t="shared" ref="EP137:EP140" ca="1" si="559">DF137+DR137+ED137</f>
        <v>-9732.93</v>
      </c>
      <c r="EQ137" s="32">
        <f t="shared" ref="EQ137:EQ140" ca="1" si="560">DG137+DS137+EE137</f>
        <v>-10266.4</v>
      </c>
      <c r="ER137" s="32">
        <f t="shared" ref="ER137:ER140" ca="1" si="561">DH137+DT137+EF137</f>
        <v>-19843.169999999998</v>
      </c>
    </row>
    <row r="138" spans="1:148">
      <c r="A138" t="s">
        <v>444</v>
      </c>
      <c r="B138" s="1" t="s">
        <v>144</v>
      </c>
      <c r="C138" t="str">
        <f t="shared" ca="1" si="330"/>
        <v>BCHIMP</v>
      </c>
      <c r="D138" t="str">
        <f t="shared" ca="1" si="331"/>
        <v>Alberta-BC Intertie - Import</v>
      </c>
      <c r="E138" s="51">
        <v>80</v>
      </c>
      <c r="F138" s="51">
        <v>30</v>
      </c>
      <c r="G138" s="51">
        <v>510</v>
      </c>
      <c r="H138" s="51">
        <v>1405</v>
      </c>
      <c r="I138" s="51">
        <v>6373</v>
      </c>
      <c r="J138" s="51">
        <v>7135</v>
      </c>
      <c r="K138" s="51">
        <v>5962</v>
      </c>
      <c r="L138" s="51">
        <v>2357</v>
      </c>
      <c r="M138" s="51">
        <v>271</v>
      </c>
      <c r="N138" s="51">
        <v>1163</v>
      </c>
      <c r="O138" s="51">
        <v>4451</v>
      </c>
      <c r="P138" s="51">
        <v>955</v>
      </c>
      <c r="Q138" s="32">
        <v>10959.6</v>
      </c>
      <c r="R138" s="32">
        <v>1823.2</v>
      </c>
      <c r="S138" s="32">
        <v>32949.199999999997</v>
      </c>
      <c r="T138" s="32">
        <v>96489.64</v>
      </c>
      <c r="U138" s="32">
        <v>369372.49</v>
      </c>
      <c r="V138" s="32">
        <v>374911.19</v>
      </c>
      <c r="W138" s="32">
        <v>1100039.55</v>
      </c>
      <c r="X138" s="32">
        <v>168662.21</v>
      </c>
      <c r="Y138" s="32">
        <v>32523.24</v>
      </c>
      <c r="Z138" s="32">
        <v>195560.77</v>
      </c>
      <c r="AA138" s="32">
        <v>574071.79</v>
      </c>
      <c r="AB138" s="32">
        <v>137699.74</v>
      </c>
      <c r="AC138" s="2">
        <v>0.89</v>
      </c>
      <c r="AD138" s="2">
        <v>0.89</v>
      </c>
      <c r="AE138" s="2">
        <v>0.89</v>
      </c>
      <c r="AF138" s="2">
        <v>0.89</v>
      </c>
      <c r="AG138" s="2">
        <v>0.89</v>
      </c>
      <c r="AH138" s="2">
        <v>0.89</v>
      </c>
      <c r="AI138" s="2">
        <v>0.89</v>
      </c>
      <c r="AJ138" s="2">
        <v>0.89</v>
      </c>
      <c r="AK138" s="2">
        <v>0.89</v>
      </c>
      <c r="AL138" s="2">
        <v>0.89</v>
      </c>
      <c r="AM138" s="2">
        <v>0.89</v>
      </c>
      <c r="AN138" s="2">
        <v>0.89</v>
      </c>
      <c r="AO138" s="33">
        <v>97.54</v>
      </c>
      <c r="AP138" s="33">
        <v>16.23</v>
      </c>
      <c r="AQ138" s="33">
        <v>293.25</v>
      </c>
      <c r="AR138" s="33">
        <v>858.76</v>
      </c>
      <c r="AS138" s="33">
        <v>3287.42</v>
      </c>
      <c r="AT138" s="33">
        <v>3336.71</v>
      </c>
      <c r="AU138" s="33">
        <v>9790.35</v>
      </c>
      <c r="AV138" s="33">
        <v>1501.09</v>
      </c>
      <c r="AW138" s="33">
        <v>289.45999999999998</v>
      </c>
      <c r="AX138" s="33">
        <v>1740.49</v>
      </c>
      <c r="AY138" s="33">
        <v>5109.24</v>
      </c>
      <c r="AZ138" s="33">
        <v>1225.53</v>
      </c>
      <c r="BA138" s="31">
        <f t="shared" si="478"/>
        <v>0</v>
      </c>
      <c r="BB138" s="31">
        <f t="shared" si="479"/>
        <v>0</v>
      </c>
      <c r="BC138" s="31">
        <f t="shared" si="480"/>
        <v>0</v>
      </c>
      <c r="BD138" s="31">
        <f t="shared" si="481"/>
        <v>-67.540000000000006</v>
      </c>
      <c r="BE138" s="31">
        <f t="shared" si="482"/>
        <v>-258.56</v>
      </c>
      <c r="BF138" s="31">
        <f t="shared" si="483"/>
        <v>-262.44</v>
      </c>
      <c r="BG138" s="31">
        <f t="shared" si="484"/>
        <v>-8580.31</v>
      </c>
      <c r="BH138" s="31">
        <f t="shared" si="485"/>
        <v>-1315.57</v>
      </c>
      <c r="BI138" s="31">
        <f t="shared" si="486"/>
        <v>-253.68</v>
      </c>
      <c r="BJ138" s="31">
        <f t="shared" si="487"/>
        <v>-1212.48</v>
      </c>
      <c r="BK138" s="31">
        <f t="shared" si="488"/>
        <v>-3559.25</v>
      </c>
      <c r="BL138" s="31">
        <f t="shared" si="489"/>
        <v>-853.74</v>
      </c>
      <c r="BM138" s="6">
        <f t="shared" ca="1" si="405"/>
        <v>-2.4500000000000001E-2</v>
      </c>
      <c r="BN138" s="6">
        <f t="shared" ca="1" si="405"/>
        <v>-2.4500000000000001E-2</v>
      </c>
      <c r="BO138" s="6">
        <f t="shared" ca="1" si="405"/>
        <v>-2.4500000000000001E-2</v>
      </c>
      <c r="BP138" s="6">
        <f t="shared" ca="1" si="405"/>
        <v>-2.4500000000000001E-2</v>
      </c>
      <c r="BQ138" s="6">
        <f t="shared" ca="1" si="405"/>
        <v>-2.4500000000000001E-2</v>
      </c>
      <c r="BR138" s="6">
        <f t="shared" ca="1" si="405"/>
        <v>-2.4500000000000001E-2</v>
      </c>
      <c r="BS138" s="6">
        <f t="shared" ca="1" si="405"/>
        <v>-2.4500000000000001E-2</v>
      </c>
      <c r="BT138" s="6">
        <f t="shared" ca="1" si="405"/>
        <v>-2.4500000000000001E-2</v>
      </c>
      <c r="BU138" s="6">
        <f t="shared" ca="1" si="405"/>
        <v>-2.4500000000000001E-2</v>
      </c>
      <c r="BV138" s="6">
        <f t="shared" ca="1" si="405"/>
        <v>-2.4500000000000001E-2</v>
      </c>
      <c r="BW138" s="6">
        <f t="shared" ca="1" si="405"/>
        <v>-2.4500000000000001E-2</v>
      </c>
      <c r="BX138" s="6">
        <f t="shared" ca="1" si="405"/>
        <v>-2.4500000000000001E-2</v>
      </c>
      <c r="BY138" s="31">
        <f t="shared" ca="1" si="490"/>
        <v>-268.51</v>
      </c>
      <c r="BZ138" s="31">
        <f t="shared" ca="1" si="491"/>
        <v>-44.67</v>
      </c>
      <c r="CA138" s="31">
        <f t="shared" ca="1" si="492"/>
        <v>-807.26</v>
      </c>
      <c r="CB138" s="31">
        <f t="shared" ca="1" si="493"/>
        <v>-2364</v>
      </c>
      <c r="CC138" s="31">
        <f t="shared" ca="1" si="494"/>
        <v>-9049.6299999999992</v>
      </c>
      <c r="CD138" s="31">
        <f t="shared" ca="1" si="495"/>
        <v>-9185.32</v>
      </c>
      <c r="CE138" s="31">
        <f t="shared" ca="1" si="496"/>
        <v>-26950.97</v>
      </c>
      <c r="CF138" s="31">
        <f t="shared" ca="1" si="497"/>
        <v>-4132.22</v>
      </c>
      <c r="CG138" s="31">
        <f t="shared" ca="1" si="498"/>
        <v>-796.82</v>
      </c>
      <c r="CH138" s="31">
        <f t="shared" ca="1" si="499"/>
        <v>-4791.24</v>
      </c>
      <c r="CI138" s="31">
        <f t="shared" ca="1" si="500"/>
        <v>-14064.76</v>
      </c>
      <c r="CJ138" s="31">
        <f t="shared" ca="1" si="501"/>
        <v>-3373.64</v>
      </c>
      <c r="CK138" s="32">
        <f t="shared" ca="1" si="502"/>
        <v>32.880000000000003</v>
      </c>
      <c r="CL138" s="32">
        <f t="shared" ca="1" si="503"/>
        <v>5.47</v>
      </c>
      <c r="CM138" s="32">
        <f t="shared" ca="1" si="504"/>
        <v>98.85</v>
      </c>
      <c r="CN138" s="32">
        <f t="shared" ca="1" si="505"/>
        <v>289.47000000000003</v>
      </c>
      <c r="CO138" s="32">
        <f t="shared" ca="1" si="506"/>
        <v>1108.1199999999999</v>
      </c>
      <c r="CP138" s="32">
        <f t="shared" ca="1" si="507"/>
        <v>1124.73</v>
      </c>
      <c r="CQ138" s="32">
        <f t="shared" ca="1" si="508"/>
        <v>3300.12</v>
      </c>
      <c r="CR138" s="32">
        <f t="shared" ca="1" si="509"/>
        <v>505.99</v>
      </c>
      <c r="CS138" s="32">
        <f t="shared" ca="1" si="510"/>
        <v>97.57</v>
      </c>
      <c r="CT138" s="32">
        <f t="shared" ca="1" si="511"/>
        <v>586.67999999999995</v>
      </c>
      <c r="CU138" s="32">
        <f t="shared" ca="1" si="512"/>
        <v>1722.22</v>
      </c>
      <c r="CV138" s="32">
        <f t="shared" ca="1" si="513"/>
        <v>413.1</v>
      </c>
      <c r="CW138" s="31">
        <f t="shared" ca="1" si="514"/>
        <v>-333.17</v>
      </c>
      <c r="CX138" s="31">
        <f t="shared" ca="1" si="515"/>
        <v>-55.430000000000007</v>
      </c>
      <c r="CY138" s="31">
        <f t="shared" ca="1" si="516"/>
        <v>-1001.66</v>
      </c>
      <c r="CZ138" s="31">
        <f t="shared" ca="1" si="517"/>
        <v>-2865.75</v>
      </c>
      <c r="DA138" s="31">
        <f t="shared" ca="1" si="518"/>
        <v>-10970.37</v>
      </c>
      <c r="DB138" s="31">
        <f t="shared" ca="1" si="519"/>
        <v>-11134.859999999999</v>
      </c>
      <c r="DC138" s="31">
        <f t="shared" ca="1" si="520"/>
        <v>-24860.890000000007</v>
      </c>
      <c r="DD138" s="31">
        <f t="shared" ca="1" si="521"/>
        <v>-3811.7500000000009</v>
      </c>
      <c r="DE138" s="31">
        <f t="shared" ca="1" si="522"/>
        <v>-735.03</v>
      </c>
      <c r="DF138" s="31">
        <f t="shared" ca="1" si="523"/>
        <v>-4732.57</v>
      </c>
      <c r="DG138" s="31">
        <f t="shared" ca="1" si="524"/>
        <v>-13892.529999999999</v>
      </c>
      <c r="DH138" s="31">
        <f t="shared" ca="1" si="525"/>
        <v>-3332.33</v>
      </c>
      <c r="DI138" s="32">
        <f t="shared" ca="1" si="526"/>
        <v>-16.66</v>
      </c>
      <c r="DJ138" s="32">
        <f t="shared" ca="1" si="527"/>
        <v>-2.77</v>
      </c>
      <c r="DK138" s="32">
        <f t="shared" ca="1" si="528"/>
        <v>-50.08</v>
      </c>
      <c r="DL138" s="32">
        <f t="shared" ca="1" si="529"/>
        <v>-143.29</v>
      </c>
      <c r="DM138" s="32">
        <f t="shared" ca="1" si="530"/>
        <v>-548.52</v>
      </c>
      <c r="DN138" s="32">
        <f t="shared" ca="1" si="531"/>
        <v>-556.74</v>
      </c>
      <c r="DO138" s="32">
        <f t="shared" ca="1" si="532"/>
        <v>-1243.04</v>
      </c>
      <c r="DP138" s="32">
        <f t="shared" ca="1" si="533"/>
        <v>-190.59</v>
      </c>
      <c r="DQ138" s="32">
        <f t="shared" ca="1" si="534"/>
        <v>-36.75</v>
      </c>
      <c r="DR138" s="32">
        <f t="shared" ca="1" si="535"/>
        <v>-236.63</v>
      </c>
      <c r="DS138" s="32">
        <f t="shared" ca="1" si="536"/>
        <v>-694.63</v>
      </c>
      <c r="DT138" s="32">
        <f t="shared" ca="1" si="537"/>
        <v>-166.62</v>
      </c>
      <c r="DU138" s="31">
        <f t="shared" ca="1" si="538"/>
        <v>-162.72999999999999</v>
      </c>
      <c r="DV138" s="31">
        <f t="shared" ca="1" si="539"/>
        <v>-26.83</v>
      </c>
      <c r="DW138" s="31">
        <f t="shared" ca="1" si="540"/>
        <v>-480.73</v>
      </c>
      <c r="DX138" s="31">
        <f t="shared" ca="1" si="541"/>
        <v>-1361.98</v>
      </c>
      <c r="DY138" s="31">
        <f t="shared" ca="1" si="542"/>
        <v>-5161.9399999999996</v>
      </c>
      <c r="DZ138" s="31">
        <f t="shared" ca="1" si="543"/>
        <v>-5182.59</v>
      </c>
      <c r="EA138" s="31">
        <f t="shared" ca="1" si="544"/>
        <v>-11448.62</v>
      </c>
      <c r="EB138" s="31">
        <f t="shared" ca="1" si="545"/>
        <v>-1735.91</v>
      </c>
      <c r="EC138" s="31">
        <f t="shared" ca="1" si="546"/>
        <v>-331</v>
      </c>
      <c r="ED138" s="31">
        <f t="shared" ca="1" si="547"/>
        <v>-2107.81</v>
      </c>
      <c r="EE138" s="31">
        <f t="shared" ca="1" si="548"/>
        <v>-6116.71</v>
      </c>
      <c r="EF138" s="31">
        <f t="shared" ca="1" si="549"/>
        <v>-1450.75</v>
      </c>
      <c r="EG138" s="32">
        <f t="shared" ca="1" si="550"/>
        <v>-512.56000000000006</v>
      </c>
      <c r="EH138" s="32">
        <f t="shared" ca="1" si="551"/>
        <v>-85.03</v>
      </c>
      <c r="EI138" s="32">
        <f t="shared" ca="1" si="552"/>
        <v>-1532.47</v>
      </c>
      <c r="EJ138" s="32">
        <f t="shared" ca="1" si="553"/>
        <v>-4371.0200000000004</v>
      </c>
      <c r="EK138" s="32">
        <f t="shared" ca="1" si="554"/>
        <v>-16680.830000000002</v>
      </c>
      <c r="EL138" s="32">
        <f t="shared" ca="1" si="555"/>
        <v>-16874.189999999999</v>
      </c>
      <c r="EM138" s="32">
        <f t="shared" ca="1" si="556"/>
        <v>-37552.55000000001</v>
      </c>
      <c r="EN138" s="32">
        <f t="shared" ca="1" si="557"/>
        <v>-5738.2500000000009</v>
      </c>
      <c r="EO138" s="32">
        <f t="shared" ca="1" si="558"/>
        <v>-1102.78</v>
      </c>
      <c r="EP138" s="32">
        <f t="shared" ca="1" si="559"/>
        <v>-7077.01</v>
      </c>
      <c r="EQ138" s="32">
        <f t="shared" ca="1" si="560"/>
        <v>-20703.87</v>
      </c>
      <c r="ER138" s="32">
        <f t="shared" ca="1" si="561"/>
        <v>-4949.7</v>
      </c>
    </row>
    <row r="139" spans="1:148">
      <c r="A139" t="s">
        <v>444</v>
      </c>
      <c r="B139" s="1" t="s">
        <v>145</v>
      </c>
      <c r="C139" t="str">
        <f t="shared" ca="1" si="330"/>
        <v>BCHEXP</v>
      </c>
      <c r="D139" t="str">
        <f t="shared" ca="1" si="331"/>
        <v>Alberta-BC Intertie - Export</v>
      </c>
      <c r="G139" s="51">
        <v>25.75</v>
      </c>
      <c r="H139" s="51">
        <v>153.75</v>
      </c>
      <c r="I139" s="51">
        <v>90.5</v>
      </c>
      <c r="J139" s="51">
        <v>243</v>
      </c>
      <c r="K139" s="51">
        <v>84.75</v>
      </c>
      <c r="M139" s="51">
        <v>112</v>
      </c>
      <c r="N139" s="51">
        <v>3265</v>
      </c>
      <c r="O139" s="51">
        <v>4955</v>
      </c>
      <c r="P139" s="51">
        <v>4248.25</v>
      </c>
      <c r="Q139" s="32"/>
      <c r="R139" s="32"/>
      <c r="S139" s="32">
        <v>866.57</v>
      </c>
      <c r="T139" s="32">
        <v>7292.02</v>
      </c>
      <c r="U139" s="32">
        <v>7742.02</v>
      </c>
      <c r="V139" s="32">
        <v>6566.68</v>
      </c>
      <c r="W139" s="32">
        <v>2957.78</v>
      </c>
      <c r="X139" s="32"/>
      <c r="Y139" s="32">
        <v>1666.42</v>
      </c>
      <c r="Z139" s="32">
        <v>169529.94</v>
      </c>
      <c r="AA139" s="32">
        <v>211288.1</v>
      </c>
      <c r="AB139" s="32">
        <v>206734.17</v>
      </c>
      <c r="AE139" s="2">
        <v>5.58</v>
      </c>
      <c r="AF139" s="2">
        <v>5.58</v>
      </c>
      <c r="AG139" s="2">
        <v>5.58</v>
      </c>
      <c r="AH139" s="2">
        <v>5.58</v>
      </c>
      <c r="AI139" s="2">
        <v>5.58</v>
      </c>
      <c r="AK139" s="2">
        <v>5.58</v>
      </c>
      <c r="AL139" s="2">
        <v>5.58</v>
      </c>
      <c r="AM139" s="2">
        <v>5.58</v>
      </c>
      <c r="AN139" s="2">
        <v>5.58</v>
      </c>
      <c r="AO139" s="33"/>
      <c r="AP139" s="33"/>
      <c r="AQ139" s="33">
        <v>48.35</v>
      </c>
      <c r="AR139" s="33">
        <v>406.89</v>
      </c>
      <c r="AS139" s="33">
        <v>432</v>
      </c>
      <c r="AT139" s="33">
        <v>366.42</v>
      </c>
      <c r="AU139" s="33">
        <v>165.04</v>
      </c>
      <c r="AV139" s="33"/>
      <c r="AW139" s="33">
        <v>92.99</v>
      </c>
      <c r="AX139" s="33">
        <v>9459.77</v>
      </c>
      <c r="AY139" s="33">
        <v>11789.88</v>
      </c>
      <c r="AZ139" s="33">
        <v>11535.77</v>
      </c>
      <c r="BA139" s="31">
        <f t="shared" si="478"/>
        <v>0</v>
      </c>
      <c r="BB139" s="31">
        <f t="shared" si="479"/>
        <v>0</v>
      </c>
      <c r="BC139" s="31">
        <f t="shared" si="480"/>
        <v>0</v>
      </c>
      <c r="BD139" s="31">
        <f t="shared" si="481"/>
        <v>-5.0999999999999996</v>
      </c>
      <c r="BE139" s="31">
        <f t="shared" si="482"/>
        <v>-5.42</v>
      </c>
      <c r="BF139" s="31">
        <f t="shared" si="483"/>
        <v>-4.5999999999999996</v>
      </c>
      <c r="BG139" s="31">
        <f t="shared" si="484"/>
        <v>-23.07</v>
      </c>
      <c r="BH139" s="31">
        <f t="shared" si="485"/>
        <v>0</v>
      </c>
      <c r="BI139" s="31">
        <f t="shared" si="486"/>
        <v>-13</v>
      </c>
      <c r="BJ139" s="31">
        <f t="shared" si="487"/>
        <v>-1051.0899999999999</v>
      </c>
      <c r="BK139" s="31">
        <f t="shared" si="488"/>
        <v>-1309.99</v>
      </c>
      <c r="BL139" s="31">
        <f t="shared" si="489"/>
        <v>-1281.75</v>
      </c>
      <c r="BM139" s="6">
        <f t="shared" ca="1" si="405"/>
        <v>7.1999999999999998E-3</v>
      </c>
      <c r="BN139" s="6">
        <f t="shared" ca="1" si="405"/>
        <v>7.1999999999999998E-3</v>
      </c>
      <c r="BO139" s="6">
        <f t="shared" ca="1" si="405"/>
        <v>7.1999999999999998E-3</v>
      </c>
      <c r="BP139" s="6">
        <f t="shared" ca="1" si="405"/>
        <v>7.1999999999999998E-3</v>
      </c>
      <c r="BQ139" s="6">
        <f t="shared" ca="1" si="405"/>
        <v>7.1999999999999998E-3</v>
      </c>
      <c r="BR139" s="6">
        <f t="shared" ca="1" si="405"/>
        <v>7.1999999999999998E-3</v>
      </c>
      <c r="BS139" s="6">
        <f t="shared" ca="1" si="405"/>
        <v>7.1999999999999998E-3</v>
      </c>
      <c r="BT139" s="6">
        <f t="shared" ca="1" si="405"/>
        <v>7.1999999999999998E-3</v>
      </c>
      <c r="BU139" s="6">
        <f t="shared" ca="1" si="405"/>
        <v>7.1999999999999998E-3</v>
      </c>
      <c r="BV139" s="6">
        <f t="shared" ca="1" si="405"/>
        <v>7.1999999999999998E-3</v>
      </c>
      <c r="BW139" s="6">
        <f t="shared" ca="1" si="405"/>
        <v>7.1999999999999998E-3</v>
      </c>
      <c r="BX139" s="6">
        <f t="shared" ca="1" si="405"/>
        <v>7.1999999999999998E-3</v>
      </c>
      <c r="BY139" s="31">
        <f t="shared" ca="1" si="490"/>
        <v>0</v>
      </c>
      <c r="BZ139" s="31">
        <f t="shared" ca="1" si="491"/>
        <v>0</v>
      </c>
      <c r="CA139" s="31">
        <f t="shared" ca="1" si="492"/>
        <v>6.24</v>
      </c>
      <c r="CB139" s="31">
        <f t="shared" ca="1" si="493"/>
        <v>52.5</v>
      </c>
      <c r="CC139" s="31">
        <f t="shared" ca="1" si="494"/>
        <v>55.74</v>
      </c>
      <c r="CD139" s="31">
        <f t="shared" ca="1" si="495"/>
        <v>47.28</v>
      </c>
      <c r="CE139" s="31">
        <f t="shared" ca="1" si="496"/>
        <v>21.3</v>
      </c>
      <c r="CF139" s="31">
        <f t="shared" ca="1" si="497"/>
        <v>0</v>
      </c>
      <c r="CG139" s="31">
        <f t="shared" ca="1" si="498"/>
        <v>12</v>
      </c>
      <c r="CH139" s="31">
        <f t="shared" ca="1" si="499"/>
        <v>1220.6199999999999</v>
      </c>
      <c r="CI139" s="31">
        <f t="shared" ca="1" si="500"/>
        <v>1521.27</v>
      </c>
      <c r="CJ139" s="31">
        <f t="shared" ca="1" si="501"/>
        <v>1488.49</v>
      </c>
      <c r="CK139" s="32">
        <f t="shared" ca="1" si="502"/>
        <v>0</v>
      </c>
      <c r="CL139" s="32">
        <f t="shared" ca="1" si="503"/>
        <v>0</v>
      </c>
      <c r="CM139" s="32">
        <f t="shared" ca="1" si="504"/>
        <v>2.6</v>
      </c>
      <c r="CN139" s="32">
        <f t="shared" ca="1" si="505"/>
        <v>21.88</v>
      </c>
      <c r="CO139" s="32">
        <f t="shared" ca="1" si="506"/>
        <v>23.23</v>
      </c>
      <c r="CP139" s="32">
        <f t="shared" ca="1" si="507"/>
        <v>19.7</v>
      </c>
      <c r="CQ139" s="32">
        <f t="shared" ca="1" si="508"/>
        <v>8.8699999999999992</v>
      </c>
      <c r="CR139" s="32">
        <f t="shared" ca="1" si="509"/>
        <v>0</v>
      </c>
      <c r="CS139" s="32">
        <f t="shared" ca="1" si="510"/>
        <v>5</v>
      </c>
      <c r="CT139" s="32">
        <f t="shared" ca="1" si="511"/>
        <v>508.59</v>
      </c>
      <c r="CU139" s="32">
        <f t="shared" ca="1" si="512"/>
        <v>633.86</v>
      </c>
      <c r="CV139" s="32">
        <f t="shared" ca="1" si="513"/>
        <v>620.20000000000005</v>
      </c>
      <c r="CW139" s="31">
        <f t="shared" ca="1" si="514"/>
        <v>0</v>
      </c>
      <c r="CX139" s="31">
        <f t="shared" ca="1" si="515"/>
        <v>0</v>
      </c>
      <c r="CY139" s="31">
        <f t="shared" ca="1" si="516"/>
        <v>-39.510000000000005</v>
      </c>
      <c r="CZ139" s="31">
        <f t="shared" ca="1" si="517"/>
        <v>-327.40999999999997</v>
      </c>
      <c r="DA139" s="31">
        <f t="shared" ca="1" si="518"/>
        <v>-347.60999999999996</v>
      </c>
      <c r="DB139" s="31">
        <f t="shared" ca="1" si="519"/>
        <v>-294.83999999999997</v>
      </c>
      <c r="DC139" s="31">
        <f t="shared" ca="1" si="520"/>
        <v>-111.80000000000001</v>
      </c>
      <c r="DD139" s="31">
        <f t="shared" ca="1" si="521"/>
        <v>0</v>
      </c>
      <c r="DE139" s="31">
        <f t="shared" ca="1" si="522"/>
        <v>-62.989999999999995</v>
      </c>
      <c r="DF139" s="31">
        <f t="shared" ca="1" si="523"/>
        <v>-6679.47</v>
      </c>
      <c r="DG139" s="31">
        <f t="shared" ca="1" si="524"/>
        <v>-8324.76</v>
      </c>
      <c r="DH139" s="31">
        <f t="shared" ca="1" si="525"/>
        <v>-8145.33</v>
      </c>
      <c r="DI139" s="32">
        <f t="shared" ca="1" si="526"/>
        <v>0</v>
      </c>
      <c r="DJ139" s="32">
        <f t="shared" ca="1" si="527"/>
        <v>0</v>
      </c>
      <c r="DK139" s="32">
        <f t="shared" ca="1" si="528"/>
        <v>-1.98</v>
      </c>
      <c r="DL139" s="32">
        <f t="shared" ca="1" si="529"/>
        <v>-16.37</v>
      </c>
      <c r="DM139" s="32">
        <f t="shared" ca="1" si="530"/>
        <v>-17.38</v>
      </c>
      <c r="DN139" s="32">
        <f t="shared" ca="1" si="531"/>
        <v>-14.74</v>
      </c>
      <c r="DO139" s="32">
        <f t="shared" ca="1" si="532"/>
        <v>-5.59</v>
      </c>
      <c r="DP139" s="32">
        <f t="shared" ca="1" si="533"/>
        <v>0</v>
      </c>
      <c r="DQ139" s="32">
        <f t="shared" ca="1" si="534"/>
        <v>-3.15</v>
      </c>
      <c r="DR139" s="32">
        <f t="shared" ca="1" si="535"/>
        <v>-333.97</v>
      </c>
      <c r="DS139" s="32">
        <f t="shared" ca="1" si="536"/>
        <v>-416.24</v>
      </c>
      <c r="DT139" s="32">
        <f t="shared" ca="1" si="537"/>
        <v>-407.27</v>
      </c>
      <c r="DU139" s="31">
        <f t="shared" ca="1" si="538"/>
        <v>0</v>
      </c>
      <c r="DV139" s="31">
        <f t="shared" ca="1" si="539"/>
        <v>0</v>
      </c>
      <c r="DW139" s="31">
        <f t="shared" ca="1" si="540"/>
        <v>-18.96</v>
      </c>
      <c r="DX139" s="31">
        <f t="shared" ca="1" si="541"/>
        <v>-155.61000000000001</v>
      </c>
      <c r="DY139" s="31">
        <f t="shared" ca="1" si="542"/>
        <v>-163.56</v>
      </c>
      <c r="DZ139" s="31">
        <f t="shared" ca="1" si="543"/>
        <v>-137.22999999999999</v>
      </c>
      <c r="EA139" s="31">
        <f t="shared" ca="1" si="544"/>
        <v>-51.48</v>
      </c>
      <c r="EB139" s="31">
        <f t="shared" ca="1" si="545"/>
        <v>0</v>
      </c>
      <c r="EC139" s="31">
        <f t="shared" ca="1" si="546"/>
        <v>-28.37</v>
      </c>
      <c r="ED139" s="31">
        <f t="shared" ca="1" si="547"/>
        <v>-2974.93</v>
      </c>
      <c r="EE139" s="31">
        <f t="shared" ca="1" si="548"/>
        <v>-3665.29</v>
      </c>
      <c r="EF139" s="31">
        <f t="shared" ca="1" si="549"/>
        <v>-3546.12</v>
      </c>
      <c r="EG139" s="32">
        <f t="shared" ca="1" si="550"/>
        <v>0</v>
      </c>
      <c r="EH139" s="32">
        <f t="shared" ca="1" si="551"/>
        <v>0</v>
      </c>
      <c r="EI139" s="32">
        <f t="shared" ca="1" si="552"/>
        <v>-60.45</v>
      </c>
      <c r="EJ139" s="32">
        <f t="shared" ca="1" si="553"/>
        <v>-499.39</v>
      </c>
      <c r="EK139" s="32">
        <f t="shared" ca="1" si="554"/>
        <v>-528.54999999999995</v>
      </c>
      <c r="EL139" s="32">
        <f t="shared" ca="1" si="555"/>
        <v>-446.80999999999995</v>
      </c>
      <c r="EM139" s="32">
        <f t="shared" ca="1" si="556"/>
        <v>-168.87</v>
      </c>
      <c r="EN139" s="32">
        <f t="shared" ca="1" si="557"/>
        <v>0</v>
      </c>
      <c r="EO139" s="32">
        <f t="shared" ca="1" si="558"/>
        <v>-94.51</v>
      </c>
      <c r="EP139" s="32">
        <f t="shared" ca="1" si="559"/>
        <v>-9988.3700000000008</v>
      </c>
      <c r="EQ139" s="32">
        <f t="shared" ca="1" si="560"/>
        <v>-12406.29</v>
      </c>
      <c r="ER139" s="32">
        <f t="shared" ca="1" si="561"/>
        <v>-12098.720000000001</v>
      </c>
    </row>
    <row r="140" spans="1:148">
      <c r="A140" t="s">
        <v>444</v>
      </c>
      <c r="B140" s="1" t="s">
        <v>389</v>
      </c>
      <c r="C140" t="str">
        <f t="shared" ca="1" si="330"/>
        <v>SPCIMP</v>
      </c>
      <c r="D140" t="str">
        <f t="shared" ca="1" si="331"/>
        <v>Alberta-Saskatchewan Intertie - Import</v>
      </c>
      <c r="G140" s="51">
        <v>24</v>
      </c>
      <c r="Q140" s="32"/>
      <c r="R140" s="32"/>
      <c r="S140" s="32">
        <v>287.04000000000002</v>
      </c>
      <c r="T140" s="32"/>
      <c r="U140" s="32"/>
      <c r="V140" s="32"/>
      <c r="W140" s="32"/>
      <c r="X140" s="32"/>
      <c r="Y140" s="32"/>
      <c r="Z140" s="32"/>
      <c r="AA140" s="32"/>
      <c r="AB140" s="32"/>
      <c r="AE140" s="2">
        <v>0.17</v>
      </c>
      <c r="AO140" s="33"/>
      <c r="AP140" s="33"/>
      <c r="AQ140" s="33">
        <v>0.49</v>
      </c>
      <c r="AR140" s="33"/>
      <c r="AS140" s="33"/>
      <c r="AT140" s="33"/>
      <c r="AU140" s="33"/>
      <c r="AV140" s="33"/>
      <c r="AW140" s="33"/>
      <c r="AX140" s="33"/>
      <c r="AY140" s="33"/>
      <c r="AZ140" s="33"/>
      <c r="BA140" s="31">
        <f t="shared" si="478"/>
        <v>0</v>
      </c>
      <c r="BB140" s="31">
        <f t="shared" si="479"/>
        <v>0</v>
      </c>
      <c r="BC140" s="31">
        <f t="shared" si="480"/>
        <v>0</v>
      </c>
      <c r="BD140" s="31">
        <f t="shared" si="481"/>
        <v>0</v>
      </c>
      <c r="BE140" s="31">
        <f t="shared" si="482"/>
        <v>0</v>
      </c>
      <c r="BF140" s="31">
        <f t="shared" si="483"/>
        <v>0</v>
      </c>
      <c r="BG140" s="31">
        <f t="shared" si="484"/>
        <v>0</v>
      </c>
      <c r="BH140" s="31">
        <f t="shared" si="485"/>
        <v>0</v>
      </c>
      <c r="BI140" s="31">
        <f t="shared" si="486"/>
        <v>0</v>
      </c>
      <c r="BJ140" s="31">
        <f t="shared" si="487"/>
        <v>0</v>
      </c>
      <c r="BK140" s="31">
        <f t="shared" si="488"/>
        <v>0</v>
      </c>
      <c r="BL140" s="31">
        <f t="shared" si="489"/>
        <v>0</v>
      </c>
      <c r="BM140" s="6">
        <f t="shared" ca="1" si="405"/>
        <v>-1.0500000000000001E-2</v>
      </c>
      <c r="BN140" s="6">
        <f t="shared" ca="1" si="405"/>
        <v>-1.0500000000000001E-2</v>
      </c>
      <c r="BO140" s="6">
        <f t="shared" ca="1" si="405"/>
        <v>-1.0500000000000001E-2</v>
      </c>
      <c r="BP140" s="6">
        <f t="shared" ca="1" si="405"/>
        <v>-1.0500000000000001E-2</v>
      </c>
      <c r="BQ140" s="6">
        <f t="shared" ca="1" si="405"/>
        <v>-1.0500000000000001E-2</v>
      </c>
      <c r="BR140" s="6">
        <f t="shared" ca="1" si="405"/>
        <v>-1.0500000000000001E-2</v>
      </c>
      <c r="BS140" s="6">
        <f t="shared" ca="1" si="405"/>
        <v>-1.0500000000000001E-2</v>
      </c>
      <c r="BT140" s="6">
        <f t="shared" ca="1" si="405"/>
        <v>-1.0500000000000001E-2</v>
      </c>
      <c r="BU140" s="6">
        <f t="shared" ca="1" si="405"/>
        <v>-1.0500000000000001E-2</v>
      </c>
      <c r="BV140" s="6">
        <f t="shared" ca="1" si="405"/>
        <v>-1.0500000000000001E-2</v>
      </c>
      <c r="BW140" s="6">
        <f t="shared" ca="1" si="405"/>
        <v>-1.0500000000000001E-2</v>
      </c>
      <c r="BX140" s="6">
        <f t="shared" ca="1" si="405"/>
        <v>-1.0500000000000001E-2</v>
      </c>
      <c r="BY140" s="31">
        <f t="shared" ca="1" si="490"/>
        <v>0</v>
      </c>
      <c r="BZ140" s="31">
        <f t="shared" ca="1" si="491"/>
        <v>0</v>
      </c>
      <c r="CA140" s="31">
        <f t="shared" ca="1" si="492"/>
        <v>-3.01</v>
      </c>
      <c r="CB140" s="31">
        <f t="shared" ca="1" si="493"/>
        <v>0</v>
      </c>
      <c r="CC140" s="31">
        <f t="shared" ca="1" si="494"/>
        <v>0</v>
      </c>
      <c r="CD140" s="31">
        <f t="shared" ca="1" si="495"/>
        <v>0</v>
      </c>
      <c r="CE140" s="31">
        <f t="shared" ca="1" si="496"/>
        <v>0</v>
      </c>
      <c r="CF140" s="31">
        <f t="shared" ca="1" si="497"/>
        <v>0</v>
      </c>
      <c r="CG140" s="31">
        <f t="shared" ca="1" si="498"/>
        <v>0</v>
      </c>
      <c r="CH140" s="31">
        <f t="shared" ca="1" si="499"/>
        <v>0</v>
      </c>
      <c r="CI140" s="31">
        <f t="shared" ca="1" si="500"/>
        <v>0</v>
      </c>
      <c r="CJ140" s="31">
        <f t="shared" ca="1" si="501"/>
        <v>0</v>
      </c>
      <c r="CK140" s="32">
        <f t="shared" ca="1" si="502"/>
        <v>0</v>
      </c>
      <c r="CL140" s="32">
        <f t="shared" ca="1" si="503"/>
        <v>0</v>
      </c>
      <c r="CM140" s="32">
        <f t="shared" ca="1" si="504"/>
        <v>0.86</v>
      </c>
      <c r="CN140" s="32">
        <f t="shared" ca="1" si="505"/>
        <v>0</v>
      </c>
      <c r="CO140" s="32">
        <f t="shared" ca="1" si="506"/>
        <v>0</v>
      </c>
      <c r="CP140" s="32">
        <f t="shared" ca="1" si="507"/>
        <v>0</v>
      </c>
      <c r="CQ140" s="32">
        <f t="shared" ca="1" si="508"/>
        <v>0</v>
      </c>
      <c r="CR140" s="32">
        <f t="shared" ca="1" si="509"/>
        <v>0</v>
      </c>
      <c r="CS140" s="32">
        <f t="shared" ca="1" si="510"/>
        <v>0</v>
      </c>
      <c r="CT140" s="32">
        <f t="shared" ca="1" si="511"/>
        <v>0</v>
      </c>
      <c r="CU140" s="32">
        <f t="shared" ca="1" si="512"/>
        <v>0</v>
      </c>
      <c r="CV140" s="32">
        <f t="shared" ca="1" si="513"/>
        <v>0</v>
      </c>
      <c r="CW140" s="31">
        <f t="shared" ca="1" si="514"/>
        <v>0</v>
      </c>
      <c r="CX140" s="31">
        <f t="shared" ca="1" si="515"/>
        <v>0</v>
      </c>
      <c r="CY140" s="31">
        <f t="shared" ca="1" si="516"/>
        <v>-2.6399999999999997</v>
      </c>
      <c r="CZ140" s="31">
        <f t="shared" ca="1" si="517"/>
        <v>0</v>
      </c>
      <c r="DA140" s="31">
        <f t="shared" ca="1" si="518"/>
        <v>0</v>
      </c>
      <c r="DB140" s="31">
        <f t="shared" ca="1" si="519"/>
        <v>0</v>
      </c>
      <c r="DC140" s="31">
        <f t="shared" ca="1" si="520"/>
        <v>0</v>
      </c>
      <c r="DD140" s="31">
        <f t="shared" ca="1" si="521"/>
        <v>0</v>
      </c>
      <c r="DE140" s="31">
        <f t="shared" ca="1" si="522"/>
        <v>0</v>
      </c>
      <c r="DF140" s="31">
        <f t="shared" ca="1" si="523"/>
        <v>0</v>
      </c>
      <c r="DG140" s="31">
        <f t="shared" ca="1" si="524"/>
        <v>0</v>
      </c>
      <c r="DH140" s="31">
        <f t="shared" ca="1" si="525"/>
        <v>0</v>
      </c>
      <c r="DI140" s="32">
        <f t="shared" ca="1" si="526"/>
        <v>0</v>
      </c>
      <c r="DJ140" s="32">
        <f t="shared" ca="1" si="527"/>
        <v>0</v>
      </c>
      <c r="DK140" s="32">
        <f t="shared" ca="1" si="528"/>
        <v>-0.13</v>
      </c>
      <c r="DL140" s="32">
        <f t="shared" ca="1" si="529"/>
        <v>0</v>
      </c>
      <c r="DM140" s="32">
        <f t="shared" ca="1" si="530"/>
        <v>0</v>
      </c>
      <c r="DN140" s="32">
        <f t="shared" ca="1" si="531"/>
        <v>0</v>
      </c>
      <c r="DO140" s="32">
        <f t="shared" ca="1" si="532"/>
        <v>0</v>
      </c>
      <c r="DP140" s="32">
        <f t="shared" ca="1" si="533"/>
        <v>0</v>
      </c>
      <c r="DQ140" s="32">
        <f t="shared" ca="1" si="534"/>
        <v>0</v>
      </c>
      <c r="DR140" s="32">
        <f t="shared" ca="1" si="535"/>
        <v>0</v>
      </c>
      <c r="DS140" s="32">
        <f t="shared" ca="1" si="536"/>
        <v>0</v>
      </c>
      <c r="DT140" s="32">
        <f t="shared" ca="1" si="537"/>
        <v>0</v>
      </c>
      <c r="DU140" s="31">
        <f t="shared" ca="1" si="538"/>
        <v>0</v>
      </c>
      <c r="DV140" s="31">
        <f t="shared" ca="1" si="539"/>
        <v>0</v>
      </c>
      <c r="DW140" s="31">
        <f t="shared" ca="1" si="540"/>
        <v>-1.27</v>
      </c>
      <c r="DX140" s="31">
        <f t="shared" ca="1" si="541"/>
        <v>0</v>
      </c>
      <c r="DY140" s="31">
        <f t="shared" ca="1" si="542"/>
        <v>0</v>
      </c>
      <c r="DZ140" s="31">
        <f t="shared" ca="1" si="543"/>
        <v>0</v>
      </c>
      <c r="EA140" s="31">
        <f t="shared" ca="1" si="544"/>
        <v>0</v>
      </c>
      <c r="EB140" s="31">
        <f t="shared" ca="1" si="545"/>
        <v>0</v>
      </c>
      <c r="EC140" s="31">
        <f t="shared" ca="1" si="546"/>
        <v>0</v>
      </c>
      <c r="ED140" s="31">
        <f t="shared" ca="1" si="547"/>
        <v>0</v>
      </c>
      <c r="EE140" s="31">
        <f t="shared" ca="1" si="548"/>
        <v>0</v>
      </c>
      <c r="EF140" s="31">
        <f t="shared" ca="1" si="549"/>
        <v>0</v>
      </c>
      <c r="EG140" s="32">
        <f t="shared" ca="1" si="550"/>
        <v>0</v>
      </c>
      <c r="EH140" s="32">
        <f t="shared" ca="1" si="551"/>
        <v>0</v>
      </c>
      <c r="EI140" s="32">
        <f t="shared" ca="1" si="552"/>
        <v>-4.0399999999999991</v>
      </c>
      <c r="EJ140" s="32">
        <f t="shared" ca="1" si="553"/>
        <v>0</v>
      </c>
      <c r="EK140" s="32">
        <f t="shared" ca="1" si="554"/>
        <v>0</v>
      </c>
      <c r="EL140" s="32">
        <f t="shared" ca="1" si="555"/>
        <v>0</v>
      </c>
      <c r="EM140" s="32">
        <f t="shared" ca="1" si="556"/>
        <v>0</v>
      </c>
      <c r="EN140" s="32">
        <f t="shared" ca="1" si="557"/>
        <v>0</v>
      </c>
      <c r="EO140" s="32">
        <f t="shared" ca="1" si="558"/>
        <v>0</v>
      </c>
      <c r="EP140" s="32">
        <f t="shared" ca="1" si="559"/>
        <v>0</v>
      </c>
      <c r="EQ140" s="32">
        <f t="shared" ca="1" si="560"/>
        <v>0</v>
      </c>
      <c r="ER140" s="32">
        <f t="shared" ca="1" si="561"/>
        <v>0</v>
      </c>
    </row>
    <row r="141" spans="1:148">
      <c r="A141" t="s">
        <v>419</v>
      </c>
      <c r="B141" s="1" t="s">
        <v>134</v>
      </c>
      <c r="C141" t="str">
        <f t="shared" ca="1" si="330"/>
        <v>THS</v>
      </c>
      <c r="D141" t="str">
        <f t="shared" ca="1" si="331"/>
        <v>Three Sisters Hydro Plant</v>
      </c>
      <c r="E141" s="51">
        <v>654.3383</v>
      </c>
      <c r="F141" s="51">
        <v>437.53870000000001</v>
      </c>
      <c r="G141" s="51">
        <v>312.16860000000003</v>
      </c>
      <c r="H141" s="51">
        <v>13.652900000000001</v>
      </c>
      <c r="I141" s="51">
        <v>48.868099999999998</v>
      </c>
      <c r="J141" s="51">
        <v>493.90199999999999</v>
      </c>
      <c r="K141" s="51">
        <v>841.56920000000002</v>
      </c>
      <c r="L141" s="51">
        <v>469.22699999999998</v>
      </c>
      <c r="M141" s="51">
        <v>272.92180000000002</v>
      </c>
      <c r="N141" s="51">
        <v>384.65449999999998</v>
      </c>
      <c r="O141" s="51">
        <v>415.50889999999998</v>
      </c>
      <c r="P141" s="51">
        <v>517.34349999999995</v>
      </c>
      <c r="Q141" s="32">
        <v>53870.93</v>
      </c>
      <c r="R141" s="32">
        <v>25747.16</v>
      </c>
      <c r="S141" s="32">
        <v>14277.54</v>
      </c>
      <c r="T141" s="32">
        <v>1345.1</v>
      </c>
      <c r="U141" s="32">
        <v>4263.63</v>
      </c>
      <c r="V141" s="32">
        <v>42115.16</v>
      </c>
      <c r="W141" s="32">
        <v>133422.39999999999</v>
      </c>
      <c r="X141" s="32">
        <v>43990.52</v>
      </c>
      <c r="Y141" s="32">
        <v>35554.199999999997</v>
      </c>
      <c r="Z141" s="32">
        <v>83605.77</v>
      </c>
      <c r="AA141" s="32">
        <v>47532.1</v>
      </c>
      <c r="AB141" s="32">
        <v>41826.639999999999</v>
      </c>
      <c r="AC141" s="2">
        <v>0.33</v>
      </c>
      <c r="AD141" s="2">
        <v>0.33</v>
      </c>
      <c r="AE141" s="2">
        <v>0.33</v>
      </c>
      <c r="AF141" s="2">
        <v>0.33</v>
      </c>
      <c r="AG141" s="2">
        <v>0.33</v>
      </c>
      <c r="AH141" s="2">
        <v>0.33</v>
      </c>
      <c r="AI141" s="2">
        <v>0.33</v>
      </c>
      <c r="AJ141" s="2">
        <v>0.33</v>
      </c>
      <c r="AK141" s="2">
        <v>0.33</v>
      </c>
      <c r="AL141" s="2">
        <v>0.33</v>
      </c>
      <c r="AM141" s="2">
        <v>0.33</v>
      </c>
      <c r="AN141" s="2">
        <v>0.33</v>
      </c>
      <c r="AO141" s="33">
        <v>177.77</v>
      </c>
      <c r="AP141" s="33">
        <v>84.97</v>
      </c>
      <c r="AQ141" s="33">
        <v>47.12</v>
      </c>
      <c r="AR141" s="33">
        <v>4.4400000000000004</v>
      </c>
      <c r="AS141" s="33">
        <v>14.07</v>
      </c>
      <c r="AT141" s="33">
        <v>138.97999999999999</v>
      </c>
      <c r="AU141" s="33">
        <v>440.29</v>
      </c>
      <c r="AV141" s="33">
        <v>145.16999999999999</v>
      </c>
      <c r="AW141" s="33">
        <v>117.33</v>
      </c>
      <c r="AX141" s="33">
        <v>275.89999999999998</v>
      </c>
      <c r="AY141" s="33">
        <v>156.86000000000001</v>
      </c>
      <c r="AZ141" s="33">
        <v>138.03</v>
      </c>
      <c r="BA141" s="31">
        <f t="shared" si="332"/>
        <v>0</v>
      </c>
      <c r="BB141" s="31">
        <f t="shared" si="333"/>
        <v>0</v>
      </c>
      <c r="BC141" s="31">
        <f t="shared" si="334"/>
        <v>0</v>
      </c>
      <c r="BD141" s="31">
        <f t="shared" si="335"/>
        <v>-0.94</v>
      </c>
      <c r="BE141" s="31">
        <f t="shared" si="336"/>
        <v>-2.98</v>
      </c>
      <c r="BF141" s="31">
        <f t="shared" si="337"/>
        <v>-29.48</v>
      </c>
      <c r="BG141" s="31">
        <f t="shared" si="338"/>
        <v>-1040.69</v>
      </c>
      <c r="BH141" s="31">
        <f t="shared" si="339"/>
        <v>-343.13</v>
      </c>
      <c r="BI141" s="31">
        <f t="shared" si="340"/>
        <v>-277.32</v>
      </c>
      <c r="BJ141" s="31">
        <f t="shared" si="341"/>
        <v>-518.36</v>
      </c>
      <c r="BK141" s="31">
        <f t="shared" si="342"/>
        <v>-294.7</v>
      </c>
      <c r="BL141" s="31">
        <f t="shared" si="343"/>
        <v>-259.33</v>
      </c>
      <c r="BM141" s="6">
        <f t="shared" ca="1" si="344"/>
        <v>-4.5900000000000003E-2</v>
      </c>
      <c r="BN141" s="6">
        <f t="shared" ca="1" si="344"/>
        <v>-4.5900000000000003E-2</v>
      </c>
      <c r="BO141" s="6">
        <f t="shared" ca="1" si="344"/>
        <v>-4.5900000000000003E-2</v>
      </c>
      <c r="BP141" s="6">
        <f t="shared" ca="1" si="344"/>
        <v>-4.5900000000000003E-2</v>
      </c>
      <c r="BQ141" s="6">
        <f t="shared" ca="1" si="344"/>
        <v>-4.5900000000000003E-2</v>
      </c>
      <c r="BR141" s="6">
        <f t="shared" ca="1" si="344"/>
        <v>-4.5900000000000003E-2</v>
      </c>
      <c r="BS141" s="6">
        <f t="shared" ca="1" si="344"/>
        <v>-4.5900000000000003E-2</v>
      </c>
      <c r="BT141" s="6">
        <f t="shared" ca="1" si="344"/>
        <v>-4.5900000000000003E-2</v>
      </c>
      <c r="BU141" s="6">
        <f t="shared" ca="1" si="344"/>
        <v>-4.5900000000000003E-2</v>
      </c>
      <c r="BV141" s="6">
        <f t="shared" ca="1" si="344"/>
        <v>-4.5900000000000003E-2</v>
      </c>
      <c r="BW141" s="6">
        <f t="shared" ca="1" si="344"/>
        <v>-4.5900000000000003E-2</v>
      </c>
      <c r="BX141" s="6">
        <f t="shared" ca="1" si="344"/>
        <v>-4.5900000000000003E-2</v>
      </c>
      <c r="BY141" s="31">
        <f t="shared" ca="1" si="305"/>
        <v>-2472.6799999999998</v>
      </c>
      <c r="BZ141" s="31">
        <f t="shared" ca="1" si="306"/>
        <v>-1181.79</v>
      </c>
      <c r="CA141" s="31">
        <f t="shared" ca="1" si="307"/>
        <v>-655.34</v>
      </c>
      <c r="CB141" s="31">
        <f t="shared" ca="1" si="308"/>
        <v>-61.74</v>
      </c>
      <c r="CC141" s="31">
        <f t="shared" ca="1" si="309"/>
        <v>-195.7</v>
      </c>
      <c r="CD141" s="31">
        <f t="shared" ca="1" si="310"/>
        <v>-1933.09</v>
      </c>
      <c r="CE141" s="31">
        <f t="shared" ca="1" si="311"/>
        <v>-6124.09</v>
      </c>
      <c r="CF141" s="31">
        <f t="shared" ca="1" si="312"/>
        <v>-2019.16</v>
      </c>
      <c r="CG141" s="31">
        <f t="shared" ca="1" si="313"/>
        <v>-1631.94</v>
      </c>
      <c r="CH141" s="31">
        <f t="shared" ca="1" si="314"/>
        <v>-3837.5</v>
      </c>
      <c r="CI141" s="31">
        <f t="shared" ca="1" si="315"/>
        <v>-2181.7199999999998</v>
      </c>
      <c r="CJ141" s="31">
        <f t="shared" ca="1" si="316"/>
        <v>-1919.84</v>
      </c>
      <c r="CK141" s="32">
        <f t="shared" ca="1" si="318"/>
        <v>161.61000000000001</v>
      </c>
      <c r="CL141" s="32">
        <f t="shared" ca="1" si="319"/>
        <v>77.239999999999995</v>
      </c>
      <c r="CM141" s="32">
        <f t="shared" ca="1" si="320"/>
        <v>42.83</v>
      </c>
      <c r="CN141" s="32">
        <f t="shared" ca="1" si="321"/>
        <v>4.04</v>
      </c>
      <c r="CO141" s="32">
        <f t="shared" ca="1" si="322"/>
        <v>12.79</v>
      </c>
      <c r="CP141" s="32">
        <f t="shared" ca="1" si="323"/>
        <v>126.35</v>
      </c>
      <c r="CQ141" s="32">
        <f t="shared" ca="1" si="324"/>
        <v>400.27</v>
      </c>
      <c r="CR141" s="32">
        <f t="shared" ca="1" si="325"/>
        <v>131.97</v>
      </c>
      <c r="CS141" s="32">
        <f t="shared" ca="1" si="326"/>
        <v>106.66</v>
      </c>
      <c r="CT141" s="32">
        <f t="shared" ca="1" si="327"/>
        <v>250.82</v>
      </c>
      <c r="CU141" s="32">
        <f t="shared" ca="1" si="328"/>
        <v>142.6</v>
      </c>
      <c r="CV141" s="32">
        <f t="shared" ca="1" si="329"/>
        <v>125.48</v>
      </c>
      <c r="CW141" s="31">
        <f t="shared" ca="1" si="345"/>
        <v>-2488.8399999999997</v>
      </c>
      <c r="CX141" s="31">
        <f t="shared" ca="1" si="346"/>
        <v>-1189.52</v>
      </c>
      <c r="CY141" s="31">
        <f t="shared" ca="1" si="347"/>
        <v>-659.63</v>
      </c>
      <c r="CZ141" s="31">
        <f t="shared" ca="1" si="348"/>
        <v>-61.2</v>
      </c>
      <c r="DA141" s="31">
        <f t="shared" ca="1" si="349"/>
        <v>-194</v>
      </c>
      <c r="DB141" s="31">
        <f t="shared" ca="1" si="350"/>
        <v>-1916.24</v>
      </c>
      <c r="DC141" s="31">
        <f t="shared" ca="1" si="351"/>
        <v>-5123.42</v>
      </c>
      <c r="DD141" s="31">
        <f t="shared" ca="1" si="352"/>
        <v>-1689.23</v>
      </c>
      <c r="DE141" s="31">
        <f t="shared" ca="1" si="353"/>
        <v>-1365.29</v>
      </c>
      <c r="DF141" s="31">
        <f t="shared" ca="1" si="354"/>
        <v>-3344.22</v>
      </c>
      <c r="DG141" s="31">
        <f t="shared" ca="1" si="355"/>
        <v>-1901.28</v>
      </c>
      <c r="DH141" s="31">
        <f t="shared" ca="1" si="356"/>
        <v>-1673.06</v>
      </c>
      <c r="DI141" s="32">
        <f t="shared" ca="1" si="357"/>
        <v>-124.44</v>
      </c>
      <c r="DJ141" s="32">
        <f t="shared" ca="1" si="358"/>
        <v>-59.48</v>
      </c>
      <c r="DK141" s="32">
        <f t="shared" ca="1" si="359"/>
        <v>-32.979999999999997</v>
      </c>
      <c r="DL141" s="32">
        <f t="shared" ca="1" si="360"/>
        <v>-3.06</v>
      </c>
      <c r="DM141" s="32">
        <f t="shared" ca="1" si="361"/>
        <v>-9.6999999999999993</v>
      </c>
      <c r="DN141" s="32">
        <f t="shared" ca="1" si="362"/>
        <v>-95.81</v>
      </c>
      <c r="DO141" s="32">
        <f t="shared" ca="1" si="363"/>
        <v>-256.17</v>
      </c>
      <c r="DP141" s="32">
        <f t="shared" ca="1" si="364"/>
        <v>-84.46</v>
      </c>
      <c r="DQ141" s="32">
        <f t="shared" ca="1" si="365"/>
        <v>-68.260000000000005</v>
      </c>
      <c r="DR141" s="32">
        <f t="shared" ca="1" si="366"/>
        <v>-167.21</v>
      </c>
      <c r="DS141" s="32">
        <f t="shared" ca="1" si="367"/>
        <v>-95.06</v>
      </c>
      <c r="DT141" s="32">
        <f t="shared" ca="1" si="368"/>
        <v>-83.65</v>
      </c>
      <c r="DU141" s="31">
        <f t="shared" ca="1" si="369"/>
        <v>-1215.5899999999999</v>
      </c>
      <c r="DV141" s="31">
        <f t="shared" ca="1" si="370"/>
        <v>-575.67999999999995</v>
      </c>
      <c r="DW141" s="31">
        <f t="shared" ca="1" si="371"/>
        <v>-316.58</v>
      </c>
      <c r="DX141" s="31">
        <f t="shared" ca="1" si="372"/>
        <v>-29.09</v>
      </c>
      <c r="DY141" s="31">
        <f t="shared" ca="1" si="373"/>
        <v>-91.28</v>
      </c>
      <c r="DZ141" s="31">
        <f t="shared" ca="1" si="374"/>
        <v>-891.89</v>
      </c>
      <c r="EA141" s="31">
        <f t="shared" ca="1" si="375"/>
        <v>-2359.37</v>
      </c>
      <c r="EB141" s="31">
        <f t="shared" ca="1" si="376"/>
        <v>-769.29</v>
      </c>
      <c r="EC141" s="31">
        <f t="shared" ca="1" si="377"/>
        <v>-614.80999999999995</v>
      </c>
      <c r="ED141" s="31">
        <f t="shared" ca="1" si="378"/>
        <v>-1489.46</v>
      </c>
      <c r="EE141" s="31">
        <f t="shared" ca="1" si="379"/>
        <v>-837.11</v>
      </c>
      <c r="EF141" s="31">
        <f t="shared" ca="1" si="380"/>
        <v>-728.38</v>
      </c>
      <c r="EG141" s="32">
        <f t="shared" ca="1" si="381"/>
        <v>-3828.87</v>
      </c>
      <c r="EH141" s="32">
        <f t="shared" ca="1" si="382"/>
        <v>-1824.6799999999998</v>
      </c>
      <c r="EI141" s="32">
        <f t="shared" ca="1" si="383"/>
        <v>-1009.19</v>
      </c>
      <c r="EJ141" s="32">
        <f t="shared" ca="1" si="384"/>
        <v>-93.350000000000009</v>
      </c>
      <c r="EK141" s="32">
        <f t="shared" ca="1" si="385"/>
        <v>-294.98</v>
      </c>
      <c r="EL141" s="32">
        <f t="shared" ca="1" si="386"/>
        <v>-2903.94</v>
      </c>
      <c r="EM141" s="32">
        <f t="shared" ca="1" si="387"/>
        <v>-7738.96</v>
      </c>
      <c r="EN141" s="32">
        <f t="shared" ca="1" si="388"/>
        <v>-2542.98</v>
      </c>
      <c r="EO141" s="32">
        <f t="shared" ca="1" si="389"/>
        <v>-2048.3599999999997</v>
      </c>
      <c r="EP141" s="32">
        <f t="shared" ca="1" si="390"/>
        <v>-5000.8899999999994</v>
      </c>
      <c r="EQ141" s="32">
        <f t="shared" ca="1" si="391"/>
        <v>-2833.45</v>
      </c>
      <c r="ER141" s="32">
        <f t="shared" ca="1" si="392"/>
        <v>-2485.09</v>
      </c>
    </row>
    <row r="142" spans="1:148">
      <c r="A142" t="s">
        <v>435</v>
      </c>
      <c r="B142" s="1" t="s">
        <v>53</v>
      </c>
      <c r="C142" t="str">
        <f t="shared" ca="1" si="330"/>
        <v>VVW1</v>
      </c>
      <c r="D142" t="str">
        <f t="shared" ca="1" si="331"/>
        <v>Valleyview #1</v>
      </c>
      <c r="E142" s="51">
        <v>2112.6840000000002</v>
      </c>
      <c r="F142" s="51">
        <v>417.2</v>
      </c>
      <c r="G142" s="51">
        <v>17.36</v>
      </c>
      <c r="H142" s="51">
        <v>229.684</v>
      </c>
      <c r="I142" s="51">
        <v>509.26400000000001</v>
      </c>
      <c r="J142" s="51">
        <v>447.38400000000001</v>
      </c>
      <c r="K142" s="51">
        <v>565.68399999999997</v>
      </c>
      <c r="L142" s="51">
        <v>95.591999999999999</v>
      </c>
      <c r="M142" s="51">
        <v>146.916</v>
      </c>
      <c r="N142" s="51">
        <v>446.404</v>
      </c>
      <c r="O142" s="51">
        <v>855.98800000000006</v>
      </c>
      <c r="P142" s="51">
        <v>1071.364</v>
      </c>
      <c r="Q142" s="32">
        <v>178141.05</v>
      </c>
      <c r="R142" s="32">
        <v>23689.48</v>
      </c>
      <c r="S142" s="32">
        <v>2927.82</v>
      </c>
      <c r="T142" s="32">
        <v>14038.29</v>
      </c>
      <c r="U142" s="32">
        <v>102013.98</v>
      </c>
      <c r="V142" s="32">
        <v>58434.94</v>
      </c>
      <c r="W142" s="32">
        <v>491500.98</v>
      </c>
      <c r="X142" s="32">
        <v>36464.160000000003</v>
      </c>
      <c r="Y142" s="32">
        <v>87556.72</v>
      </c>
      <c r="Z142" s="32">
        <v>262302.90999999997</v>
      </c>
      <c r="AA142" s="32">
        <v>209532.51</v>
      </c>
      <c r="AB142" s="32">
        <v>149329.79999999999</v>
      </c>
      <c r="AC142" s="2">
        <v>-0.79</v>
      </c>
      <c r="AD142" s="2">
        <v>-0.79</v>
      </c>
      <c r="AE142" s="2">
        <v>-0.79</v>
      </c>
      <c r="AF142" s="2">
        <v>-0.79</v>
      </c>
      <c r="AG142" s="2">
        <v>-0.79</v>
      </c>
      <c r="AH142" s="2">
        <v>-0.79</v>
      </c>
      <c r="AI142" s="2">
        <v>-0.79</v>
      </c>
      <c r="AJ142" s="2">
        <v>-0.79</v>
      </c>
      <c r="AK142" s="2">
        <v>-0.79</v>
      </c>
      <c r="AL142" s="2">
        <v>-0.79</v>
      </c>
      <c r="AM142" s="2">
        <v>-0.79</v>
      </c>
      <c r="AN142" s="2">
        <v>-0.79</v>
      </c>
      <c r="AO142" s="33">
        <v>-1407.31</v>
      </c>
      <c r="AP142" s="33">
        <v>-187.15</v>
      </c>
      <c r="AQ142" s="33">
        <v>-23.13</v>
      </c>
      <c r="AR142" s="33">
        <v>-110.9</v>
      </c>
      <c r="AS142" s="33">
        <v>-805.91</v>
      </c>
      <c r="AT142" s="33">
        <v>-461.64</v>
      </c>
      <c r="AU142" s="33">
        <v>-3882.86</v>
      </c>
      <c r="AV142" s="33">
        <v>-288.07</v>
      </c>
      <c r="AW142" s="33">
        <v>-691.7</v>
      </c>
      <c r="AX142" s="33">
        <v>-2072.19</v>
      </c>
      <c r="AY142" s="33">
        <v>-1655.31</v>
      </c>
      <c r="AZ142" s="33">
        <v>-1179.71</v>
      </c>
      <c r="BA142" s="31">
        <f t="shared" si="332"/>
        <v>0</v>
      </c>
      <c r="BB142" s="31">
        <f t="shared" si="333"/>
        <v>0</v>
      </c>
      <c r="BC142" s="31">
        <f t="shared" si="334"/>
        <v>0</v>
      </c>
      <c r="BD142" s="31">
        <f t="shared" si="335"/>
        <v>-9.83</v>
      </c>
      <c r="BE142" s="31">
        <f t="shared" si="336"/>
        <v>-71.41</v>
      </c>
      <c r="BF142" s="31">
        <f t="shared" si="337"/>
        <v>-40.9</v>
      </c>
      <c r="BG142" s="31">
        <f t="shared" si="338"/>
        <v>-3833.71</v>
      </c>
      <c r="BH142" s="31">
        <f t="shared" si="339"/>
        <v>-284.42</v>
      </c>
      <c r="BI142" s="31">
        <f t="shared" si="340"/>
        <v>-682.94</v>
      </c>
      <c r="BJ142" s="31">
        <f t="shared" si="341"/>
        <v>-1626.28</v>
      </c>
      <c r="BK142" s="31">
        <f t="shared" si="342"/>
        <v>-1299.0999999999999</v>
      </c>
      <c r="BL142" s="31">
        <f t="shared" si="343"/>
        <v>-925.84</v>
      </c>
      <c r="BM142" s="6">
        <f t="shared" ca="1" si="344"/>
        <v>-3.4000000000000002E-2</v>
      </c>
      <c r="BN142" s="6">
        <f t="shared" ca="1" si="344"/>
        <v>-3.4000000000000002E-2</v>
      </c>
      <c r="BO142" s="6">
        <f t="shared" ca="1" si="344"/>
        <v>-3.4000000000000002E-2</v>
      </c>
      <c r="BP142" s="6">
        <f t="shared" ca="1" si="344"/>
        <v>-3.4000000000000002E-2</v>
      </c>
      <c r="BQ142" s="6">
        <f t="shared" ca="1" si="344"/>
        <v>-3.4000000000000002E-2</v>
      </c>
      <c r="BR142" s="6">
        <f t="shared" ca="1" si="344"/>
        <v>-3.4000000000000002E-2</v>
      </c>
      <c r="BS142" s="6">
        <f t="shared" ca="1" si="344"/>
        <v>-3.4000000000000002E-2</v>
      </c>
      <c r="BT142" s="6">
        <f t="shared" ca="1" si="344"/>
        <v>-3.4000000000000002E-2</v>
      </c>
      <c r="BU142" s="6">
        <f t="shared" ca="1" si="344"/>
        <v>-3.4000000000000002E-2</v>
      </c>
      <c r="BV142" s="6">
        <f t="shared" ca="1" si="344"/>
        <v>-3.4000000000000002E-2</v>
      </c>
      <c r="BW142" s="6">
        <f t="shared" ca="1" si="344"/>
        <v>-3.4000000000000002E-2</v>
      </c>
      <c r="BX142" s="6">
        <f t="shared" ca="1" si="344"/>
        <v>-3.4000000000000002E-2</v>
      </c>
      <c r="BY142" s="31">
        <f t="shared" ca="1" si="305"/>
        <v>-6056.8</v>
      </c>
      <c r="BZ142" s="31">
        <f t="shared" ca="1" si="306"/>
        <v>-805.44</v>
      </c>
      <c r="CA142" s="31">
        <f t="shared" ca="1" si="307"/>
        <v>-99.55</v>
      </c>
      <c r="CB142" s="31">
        <f t="shared" ca="1" si="308"/>
        <v>-477.3</v>
      </c>
      <c r="CC142" s="31">
        <f t="shared" ca="1" si="309"/>
        <v>-3468.48</v>
      </c>
      <c r="CD142" s="31">
        <f t="shared" ca="1" si="310"/>
        <v>-1986.79</v>
      </c>
      <c r="CE142" s="31">
        <f t="shared" ca="1" si="311"/>
        <v>-16711.03</v>
      </c>
      <c r="CF142" s="31">
        <f t="shared" ca="1" si="312"/>
        <v>-1239.78</v>
      </c>
      <c r="CG142" s="31">
        <f t="shared" ca="1" si="313"/>
        <v>-2976.93</v>
      </c>
      <c r="CH142" s="31">
        <f t="shared" ca="1" si="314"/>
        <v>-8918.2999999999993</v>
      </c>
      <c r="CI142" s="31">
        <f t="shared" ca="1" si="315"/>
        <v>-7124.11</v>
      </c>
      <c r="CJ142" s="31">
        <f t="shared" ca="1" si="316"/>
        <v>-5077.21</v>
      </c>
      <c r="CK142" s="32">
        <f t="shared" ca="1" si="318"/>
        <v>534.41999999999996</v>
      </c>
      <c r="CL142" s="32">
        <f t="shared" ca="1" si="319"/>
        <v>71.069999999999993</v>
      </c>
      <c r="CM142" s="32">
        <f t="shared" ca="1" si="320"/>
        <v>8.7799999999999994</v>
      </c>
      <c r="CN142" s="32">
        <f t="shared" ca="1" si="321"/>
        <v>42.11</v>
      </c>
      <c r="CO142" s="32">
        <f t="shared" ca="1" si="322"/>
        <v>306.04000000000002</v>
      </c>
      <c r="CP142" s="32">
        <f t="shared" ca="1" si="323"/>
        <v>175.3</v>
      </c>
      <c r="CQ142" s="32">
        <f t="shared" ca="1" si="324"/>
        <v>1474.5</v>
      </c>
      <c r="CR142" s="32">
        <f t="shared" ca="1" si="325"/>
        <v>109.39</v>
      </c>
      <c r="CS142" s="32">
        <f t="shared" ca="1" si="326"/>
        <v>262.67</v>
      </c>
      <c r="CT142" s="32">
        <f t="shared" ca="1" si="327"/>
        <v>786.91</v>
      </c>
      <c r="CU142" s="32">
        <f t="shared" ca="1" si="328"/>
        <v>628.6</v>
      </c>
      <c r="CV142" s="32">
        <f t="shared" ca="1" si="329"/>
        <v>447.99</v>
      </c>
      <c r="CW142" s="31">
        <f t="shared" ca="1" si="345"/>
        <v>-4115.07</v>
      </c>
      <c r="CX142" s="31">
        <f t="shared" ca="1" si="346"/>
        <v>-547.22000000000014</v>
      </c>
      <c r="CY142" s="31">
        <f t="shared" ca="1" si="347"/>
        <v>-67.64</v>
      </c>
      <c r="CZ142" s="31">
        <f t="shared" ca="1" si="348"/>
        <v>-314.45999999999998</v>
      </c>
      <c r="DA142" s="31">
        <f t="shared" ca="1" si="349"/>
        <v>-2285.1200000000003</v>
      </c>
      <c r="DB142" s="31">
        <f t="shared" ca="1" si="350"/>
        <v>-1308.9499999999998</v>
      </c>
      <c r="DC142" s="31">
        <f t="shared" ca="1" si="351"/>
        <v>-7519.9599999999982</v>
      </c>
      <c r="DD142" s="31">
        <f t="shared" ca="1" si="352"/>
        <v>-557.89999999999986</v>
      </c>
      <c r="DE142" s="31">
        <f t="shared" ca="1" si="353"/>
        <v>-1339.6199999999997</v>
      </c>
      <c r="DF142" s="31">
        <f t="shared" ca="1" si="354"/>
        <v>-4432.9199999999992</v>
      </c>
      <c r="DG142" s="31">
        <f t="shared" ca="1" si="355"/>
        <v>-3541.099999999999</v>
      </c>
      <c r="DH142" s="31">
        <f t="shared" ca="1" si="356"/>
        <v>-2523.67</v>
      </c>
      <c r="DI142" s="32">
        <f t="shared" ca="1" si="357"/>
        <v>-205.75</v>
      </c>
      <c r="DJ142" s="32">
        <f t="shared" ca="1" si="358"/>
        <v>-27.36</v>
      </c>
      <c r="DK142" s="32">
        <f t="shared" ca="1" si="359"/>
        <v>-3.38</v>
      </c>
      <c r="DL142" s="32">
        <f t="shared" ca="1" si="360"/>
        <v>-15.72</v>
      </c>
      <c r="DM142" s="32">
        <f t="shared" ca="1" si="361"/>
        <v>-114.26</v>
      </c>
      <c r="DN142" s="32">
        <f t="shared" ca="1" si="362"/>
        <v>-65.45</v>
      </c>
      <c r="DO142" s="32">
        <f t="shared" ca="1" si="363"/>
        <v>-376</v>
      </c>
      <c r="DP142" s="32">
        <f t="shared" ca="1" si="364"/>
        <v>-27.9</v>
      </c>
      <c r="DQ142" s="32">
        <f t="shared" ca="1" si="365"/>
        <v>-66.98</v>
      </c>
      <c r="DR142" s="32">
        <f t="shared" ca="1" si="366"/>
        <v>-221.65</v>
      </c>
      <c r="DS142" s="32">
        <f t="shared" ca="1" si="367"/>
        <v>-177.06</v>
      </c>
      <c r="DT142" s="32">
        <f t="shared" ca="1" si="368"/>
        <v>-126.18</v>
      </c>
      <c r="DU142" s="31">
        <f t="shared" ca="1" si="369"/>
        <v>-2009.87</v>
      </c>
      <c r="DV142" s="31">
        <f t="shared" ca="1" si="370"/>
        <v>-264.83</v>
      </c>
      <c r="DW142" s="31">
        <f t="shared" ca="1" si="371"/>
        <v>-32.46</v>
      </c>
      <c r="DX142" s="31">
        <f t="shared" ca="1" si="372"/>
        <v>-149.44999999999999</v>
      </c>
      <c r="DY142" s="31">
        <f t="shared" ca="1" si="373"/>
        <v>-1075.23</v>
      </c>
      <c r="DZ142" s="31">
        <f t="shared" ca="1" si="374"/>
        <v>-609.24</v>
      </c>
      <c r="EA142" s="31">
        <f t="shared" ca="1" si="375"/>
        <v>-3462.99</v>
      </c>
      <c r="EB142" s="31">
        <f t="shared" ca="1" si="376"/>
        <v>-254.07</v>
      </c>
      <c r="EC142" s="31">
        <f t="shared" ca="1" si="377"/>
        <v>-603.25</v>
      </c>
      <c r="ED142" s="31">
        <f t="shared" ca="1" si="378"/>
        <v>-1974.35</v>
      </c>
      <c r="EE142" s="31">
        <f t="shared" ca="1" si="379"/>
        <v>-1559.1</v>
      </c>
      <c r="EF142" s="31">
        <f t="shared" ca="1" si="380"/>
        <v>-1098.7</v>
      </c>
      <c r="EG142" s="32">
        <f t="shared" ca="1" si="381"/>
        <v>-6330.69</v>
      </c>
      <c r="EH142" s="32">
        <f t="shared" ca="1" si="382"/>
        <v>-839.41000000000008</v>
      </c>
      <c r="EI142" s="32">
        <f t="shared" ca="1" si="383"/>
        <v>-103.47999999999999</v>
      </c>
      <c r="EJ142" s="32">
        <f t="shared" ca="1" si="384"/>
        <v>-479.63</v>
      </c>
      <c r="EK142" s="32">
        <f t="shared" ca="1" si="385"/>
        <v>-3474.6100000000006</v>
      </c>
      <c r="EL142" s="32">
        <f t="shared" ca="1" si="386"/>
        <v>-1983.6399999999999</v>
      </c>
      <c r="EM142" s="32">
        <f t="shared" ca="1" si="387"/>
        <v>-11358.949999999997</v>
      </c>
      <c r="EN142" s="32">
        <f t="shared" ca="1" si="388"/>
        <v>-839.86999999999989</v>
      </c>
      <c r="EO142" s="32">
        <f t="shared" ca="1" si="389"/>
        <v>-2009.8499999999997</v>
      </c>
      <c r="EP142" s="32">
        <f t="shared" ca="1" si="390"/>
        <v>-6628.9199999999983</v>
      </c>
      <c r="EQ142" s="32">
        <f t="shared" ca="1" si="391"/>
        <v>-5277.2599999999984</v>
      </c>
      <c r="ER142" s="32">
        <f t="shared" ca="1" si="392"/>
        <v>-3748.55</v>
      </c>
    </row>
    <row r="143" spans="1:148">
      <c r="A143" t="s">
        <v>419</v>
      </c>
      <c r="B143" s="1" t="s">
        <v>283</v>
      </c>
      <c r="C143" t="str">
        <f t="shared" ca="1" si="330"/>
        <v>WB4</v>
      </c>
      <c r="D143" t="str">
        <f t="shared" ca="1" si="331"/>
        <v>Wabamun #4</v>
      </c>
      <c r="E143" s="51">
        <v>173434.10819999999</v>
      </c>
      <c r="F143" s="51">
        <v>179497.4712</v>
      </c>
      <c r="G143" s="51">
        <v>179344.046</v>
      </c>
      <c r="H143" s="51">
        <v>172802.23689999999</v>
      </c>
      <c r="I143" s="51">
        <v>192088.30650000001</v>
      </c>
      <c r="J143" s="51">
        <v>152175.5417</v>
      </c>
      <c r="K143" s="51">
        <v>48257.311199999996</v>
      </c>
      <c r="L143" s="51">
        <v>142371.82939999999</v>
      </c>
      <c r="M143" s="51">
        <v>188383.7942</v>
      </c>
      <c r="N143" s="51">
        <v>186036.49290000001</v>
      </c>
      <c r="O143" s="51">
        <v>151196.68780000001</v>
      </c>
      <c r="P143" s="51">
        <v>198246.1581</v>
      </c>
      <c r="Q143" s="32">
        <v>12275152.199999999</v>
      </c>
      <c r="R143" s="32">
        <v>9707287.5</v>
      </c>
      <c r="S143" s="32">
        <v>7870464.25</v>
      </c>
      <c r="T143" s="32">
        <v>6246542.4299999997</v>
      </c>
      <c r="U143" s="32">
        <v>10810250.720000001</v>
      </c>
      <c r="V143" s="32">
        <v>10309528.33</v>
      </c>
      <c r="W143" s="32">
        <v>3576036.39</v>
      </c>
      <c r="X143" s="32">
        <v>11086486.880000001</v>
      </c>
      <c r="Y143" s="32">
        <v>15676455.85</v>
      </c>
      <c r="Z143" s="32">
        <v>32452683.469999999</v>
      </c>
      <c r="AA143" s="32">
        <v>13683232.869999999</v>
      </c>
      <c r="AB143" s="32">
        <v>14017787.58</v>
      </c>
      <c r="AC143" s="2">
        <v>6.34</v>
      </c>
      <c r="AD143" s="2">
        <v>6.34</v>
      </c>
      <c r="AE143" s="2">
        <v>6.34</v>
      </c>
      <c r="AF143" s="2">
        <v>6.34</v>
      </c>
      <c r="AG143" s="2">
        <v>6.34</v>
      </c>
      <c r="AH143" s="2">
        <v>6.34</v>
      </c>
      <c r="AI143" s="2">
        <v>6.34</v>
      </c>
      <c r="AJ143" s="2">
        <v>6.34</v>
      </c>
      <c r="AK143" s="2">
        <v>6.34</v>
      </c>
      <c r="AL143" s="2">
        <v>6.34</v>
      </c>
      <c r="AM143" s="2">
        <v>6.34</v>
      </c>
      <c r="AN143" s="2">
        <v>6.34</v>
      </c>
      <c r="AO143" s="33">
        <v>778244.65</v>
      </c>
      <c r="AP143" s="33">
        <v>615442.03</v>
      </c>
      <c r="AQ143" s="33">
        <v>498987.43</v>
      </c>
      <c r="AR143" s="33">
        <v>396030.79</v>
      </c>
      <c r="AS143" s="33">
        <v>685369.9</v>
      </c>
      <c r="AT143" s="33">
        <v>653624.1</v>
      </c>
      <c r="AU143" s="33">
        <v>226720.71</v>
      </c>
      <c r="AV143" s="33">
        <v>702883.27</v>
      </c>
      <c r="AW143" s="33">
        <v>993887.3</v>
      </c>
      <c r="AX143" s="33">
        <v>2057500.13</v>
      </c>
      <c r="AY143" s="33">
        <v>867516.96</v>
      </c>
      <c r="AZ143" s="33">
        <v>888727.73</v>
      </c>
      <c r="BA143" s="31">
        <f t="shared" si="332"/>
        <v>0</v>
      </c>
      <c r="BB143" s="31">
        <f t="shared" si="333"/>
        <v>0</v>
      </c>
      <c r="BC143" s="31">
        <f t="shared" si="334"/>
        <v>0</v>
      </c>
      <c r="BD143" s="31">
        <f t="shared" si="335"/>
        <v>-4372.58</v>
      </c>
      <c r="BE143" s="31">
        <f t="shared" si="336"/>
        <v>-7567.18</v>
      </c>
      <c r="BF143" s="31">
        <f t="shared" si="337"/>
        <v>-7216.67</v>
      </c>
      <c r="BG143" s="31">
        <f t="shared" si="338"/>
        <v>-27893.08</v>
      </c>
      <c r="BH143" s="31">
        <f t="shared" si="339"/>
        <v>-86474.6</v>
      </c>
      <c r="BI143" s="31">
        <f t="shared" si="340"/>
        <v>-122276.36</v>
      </c>
      <c r="BJ143" s="31">
        <f t="shared" si="341"/>
        <v>-201206.64</v>
      </c>
      <c r="BK143" s="31">
        <f t="shared" si="342"/>
        <v>-84836.04</v>
      </c>
      <c r="BL143" s="31">
        <f t="shared" si="343"/>
        <v>-86910.28</v>
      </c>
      <c r="BM143" s="6">
        <f t="shared" ca="1" si="344"/>
        <v>6.8900000000000003E-2</v>
      </c>
      <c r="BN143" s="6">
        <f t="shared" ca="1" si="344"/>
        <v>6.8900000000000003E-2</v>
      </c>
      <c r="BO143" s="6">
        <f t="shared" ca="1" si="344"/>
        <v>6.8900000000000003E-2</v>
      </c>
      <c r="BP143" s="6">
        <f t="shared" ca="1" si="344"/>
        <v>6.8900000000000003E-2</v>
      </c>
      <c r="BQ143" s="6">
        <f t="shared" ca="1" si="344"/>
        <v>6.8900000000000003E-2</v>
      </c>
      <c r="BR143" s="6">
        <f t="shared" ca="1" si="344"/>
        <v>6.8900000000000003E-2</v>
      </c>
      <c r="BS143" s="6">
        <f t="shared" ca="1" si="344"/>
        <v>6.8900000000000003E-2</v>
      </c>
      <c r="BT143" s="6">
        <f t="shared" ca="1" si="344"/>
        <v>6.8900000000000003E-2</v>
      </c>
      <c r="BU143" s="6">
        <f t="shared" ca="1" si="344"/>
        <v>6.8900000000000003E-2</v>
      </c>
      <c r="BV143" s="6">
        <f t="shared" ca="1" si="344"/>
        <v>6.8900000000000003E-2</v>
      </c>
      <c r="BW143" s="6">
        <f t="shared" ca="1" si="344"/>
        <v>6.8900000000000003E-2</v>
      </c>
      <c r="BX143" s="6">
        <f t="shared" ca="1" si="344"/>
        <v>6.8900000000000003E-2</v>
      </c>
      <c r="BY143" s="31">
        <f t="shared" ca="1" si="305"/>
        <v>845757.99</v>
      </c>
      <c r="BZ143" s="31">
        <f t="shared" ca="1" si="306"/>
        <v>668832.11</v>
      </c>
      <c r="CA143" s="31">
        <f t="shared" ca="1" si="307"/>
        <v>542274.99</v>
      </c>
      <c r="CB143" s="31">
        <f t="shared" ca="1" si="308"/>
        <v>430386.77</v>
      </c>
      <c r="CC143" s="31">
        <f t="shared" ca="1" si="309"/>
        <v>744826.27</v>
      </c>
      <c r="CD143" s="31">
        <f t="shared" ca="1" si="310"/>
        <v>710326.5</v>
      </c>
      <c r="CE143" s="31">
        <f t="shared" ca="1" si="311"/>
        <v>246388.91</v>
      </c>
      <c r="CF143" s="31">
        <f t="shared" ca="1" si="312"/>
        <v>763858.95</v>
      </c>
      <c r="CG143" s="31">
        <f t="shared" ca="1" si="313"/>
        <v>1080107.81</v>
      </c>
      <c r="CH143" s="31">
        <f t="shared" ca="1" si="314"/>
        <v>2235989.89</v>
      </c>
      <c r="CI143" s="31">
        <f t="shared" ca="1" si="315"/>
        <v>942774.74</v>
      </c>
      <c r="CJ143" s="31">
        <f t="shared" ca="1" si="316"/>
        <v>965825.56</v>
      </c>
      <c r="CK143" s="32">
        <f t="shared" ref="CK143" ca="1" si="562">ROUND(Q143*$CV$3,2)</f>
        <v>36825.46</v>
      </c>
      <c r="CL143" s="32">
        <f t="shared" ref="CL143" ca="1" si="563">ROUND(R143*$CV$3,2)</f>
        <v>29121.86</v>
      </c>
      <c r="CM143" s="32">
        <f t="shared" ref="CM143" ca="1" si="564">ROUND(S143*$CV$3,2)</f>
        <v>23611.39</v>
      </c>
      <c r="CN143" s="32">
        <f t="shared" ref="CN143" ca="1" si="565">ROUND(T143*$CV$3,2)</f>
        <v>18739.63</v>
      </c>
      <c r="CO143" s="32">
        <f t="shared" ref="CO143" ca="1" si="566">ROUND(U143*$CV$3,2)</f>
        <v>32430.75</v>
      </c>
      <c r="CP143" s="32">
        <f t="shared" ref="CP143" ca="1" si="567">ROUND(V143*$CV$3,2)</f>
        <v>30928.58</v>
      </c>
      <c r="CQ143" s="32">
        <f t="shared" ref="CQ143" ca="1" si="568">ROUND(W143*$CV$3,2)</f>
        <v>10728.11</v>
      </c>
      <c r="CR143" s="32">
        <f t="shared" ref="CR143" ca="1" si="569">ROUND(X143*$CV$3,2)</f>
        <v>33259.46</v>
      </c>
      <c r="CS143" s="32">
        <f t="shared" ref="CS143" ca="1" si="570">ROUND(Y143*$CV$3,2)</f>
        <v>47029.37</v>
      </c>
      <c r="CT143" s="32">
        <f t="shared" ref="CT143" ca="1" si="571">ROUND(Z143*$CV$3,2)</f>
        <v>97358.05</v>
      </c>
      <c r="CU143" s="32">
        <f t="shared" ref="CU143" ca="1" si="572">ROUND(AA143*$CV$3,2)</f>
        <v>41049.699999999997</v>
      </c>
      <c r="CV143" s="32">
        <f t="shared" ref="CV143" ca="1" si="573">ROUND(AB143*$CV$3,2)</f>
        <v>42053.36</v>
      </c>
      <c r="CW143" s="31">
        <f t="shared" ca="1" si="345"/>
        <v>104338.79999999993</v>
      </c>
      <c r="CX143" s="31">
        <f t="shared" ca="1" si="346"/>
        <v>82511.939999999944</v>
      </c>
      <c r="CY143" s="31">
        <f t="shared" ca="1" si="347"/>
        <v>66898.950000000012</v>
      </c>
      <c r="CZ143" s="31">
        <f t="shared" ca="1" si="348"/>
        <v>57468.190000000046</v>
      </c>
      <c r="DA143" s="31">
        <f t="shared" ca="1" si="349"/>
        <v>99454.299999999988</v>
      </c>
      <c r="DB143" s="31">
        <f t="shared" ca="1" si="350"/>
        <v>94847.64999999998</v>
      </c>
      <c r="DC143" s="31">
        <f t="shared" ca="1" si="351"/>
        <v>58289.390000000029</v>
      </c>
      <c r="DD143" s="31">
        <f t="shared" ca="1" si="352"/>
        <v>180709.7399999999</v>
      </c>
      <c r="DE143" s="31">
        <f t="shared" ca="1" si="353"/>
        <v>255526.24000000011</v>
      </c>
      <c r="DF143" s="31">
        <f t="shared" ca="1" si="354"/>
        <v>477054.45000000007</v>
      </c>
      <c r="DG143" s="31">
        <f t="shared" ca="1" si="355"/>
        <v>201143.51999999996</v>
      </c>
      <c r="DH143" s="31">
        <f t="shared" ca="1" si="356"/>
        <v>206061.47000000006</v>
      </c>
      <c r="DI143" s="32">
        <f t="shared" ca="1" si="357"/>
        <v>5216.9399999999996</v>
      </c>
      <c r="DJ143" s="32">
        <f t="shared" ca="1" si="358"/>
        <v>4125.6000000000004</v>
      </c>
      <c r="DK143" s="32">
        <f t="shared" ca="1" si="359"/>
        <v>3344.95</v>
      </c>
      <c r="DL143" s="32">
        <f t="shared" ca="1" si="360"/>
        <v>2873.41</v>
      </c>
      <c r="DM143" s="32">
        <f t="shared" ca="1" si="361"/>
        <v>4972.72</v>
      </c>
      <c r="DN143" s="32">
        <f t="shared" ca="1" si="362"/>
        <v>4742.38</v>
      </c>
      <c r="DO143" s="32">
        <f t="shared" ca="1" si="363"/>
        <v>2914.47</v>
      </c>
      <c r="DP143" s="32">
        <f t="shared" ca="1" si="364"/>
        <v>9035.49</v>
      </c>
      <c r="DQ143" s="32">
        <f t="shared" ca="1" si="365"/>
        <v>12776.31</v>
      </c>
      <c r="DR143" s="32">
        <f t="shared" ca="1" si="366"/>
        <v>23852.720000000001</v>
      </c>
      <c r="DS143" s="32">
        <f t="shared" ca="1" si="367"/>
        <v>10057.18</v>
      </c>
      <c r="DT143" s="32">
        <f t="shared" ca="1" si="368"/>
        <v>10303.07</v>
      </c>
      <c r="DU143" s="31">
        <f t="shared" ca="1" si="369"/>
        <v>50960.95</v>
      </c>
      <c r="DV143" s="31">
        <f t="shared" ca="1" si="370"/>
        <v>39932.410000000003</v>
      </c>
      <c r="DW143" s="31">
        <f t="shared" ca="1" si="371"/>
        <v>32106.93</v>
      </c>
      <c r="DX143" s="31">
        <f t="shared" ca="1" si="372"/>
        <v>27312.36</v>
      </c>
      <c r="DY143" s="31">
        <f t="shared" ca="1" si="373"/>
        <v>46796.67</v>
      </c>
      <c r="DZ143" s="31">
        <f t="shared" ca="1" si="374"/>
        <v>44145.75</v>
      </c>
      <c r="EA143" s="31">
        <f t="shared" ca="1" si="375"/>
        <v>26842.68</v>
      </c>
      <c r="EB143" s="31">
        <f t="shared" ca="1" si="376"/>
        <v>82297.23</v>
      </c>
      <c r="EC143" s="31">
        <f t="shared" ca="1" si="377"/>
        <v>115067.37</v>
      </c>
      <c r="ED143" s="31">
        <f t="shared" ca="1" si="378"/>
        <v>212472.31</v>
      </c>
      <c r="EE143" s="31">
        <f t="shared" ca="1" si="379"/>
        <v>88561.05</v>
      </c>
      <c r="EF143" s="31">
        <f t="shared" ca="1" si="380"/>
        <v>89710.17</v>
      </c>
      <c r="EG143" s="32">
        <f t="shared" ca="1" si="381"/>
        <v>160516.68999999994</v>
      </c>
      <c r="EH143" s="32">
        <f t="shared" ca="1" si="382"/>
        <v>126569.94999999995</v>
      </c>
      <c r="EI143" s="32">
        <f t="shared" ca="1" si="383"/>
        <v>102350.83000000002</v>
      </c>
      <c r="EJ143" s="32">
        <f t="shared" ca="1" si="384"/>
        <v>87653.96000000005</v>
      </c>
      <c r="EK143" s="32">
        <f t="shared" ca="1" si="385"/>
        <v>151223.69</v>
      </c>
      <c r="EL143" s="32">
        <f t="shared" ca="1" si="386"/>
        <v>143735.77999999997</v>
      </c>
      <c r="EM143" s="32">
        <f t="shared" ca="1" si="387"/>
        <v>88046.540000000037</v>
      </c>
      <c r="EN143" s="32">
        <f t="shared" ca="1" si="388"/>
        <v>272042.4599999999</v>
      </c>
      <c r="EO143" s="32">
        <f t="shared" ca="1" si="389"/>
        <v>383369.9200000001</v>
      </c>
      <c r="EP143" s="32">
        <f t="shared" ca="1" si="390"/>
        <v>713379.48</v>
      </c>
      <c r="EQ143" s="32">
        <f t="shared" ca="1" si="391"/>
        <v>299761.74999999994</v>
      </c>
      <c r="ER143" s="32">
        <f t="shared" ca="1" si="392"/>
        <v>306074.71000000008</v>
      </c>
    </row>
    <row r="144" spans="1:148">
      <c r="A144" t="s">
        <v>445</v>
      </c>
      <c r="B144" s="1" t="s">
        <v>87</v>
      </c>
      <c r="C144" t="str">
        <f t="shared" ref="C144" ca="1" si="574">VLOOKUP($B144,LocationLookup,2,FALSE)</f>
        <v>WEY1</v>
      </c>
      <c r="D144" t="str">
        <f t="shared" ref="D144" ca="1" si="575">VLOOKUP($C144,LossFactorLookup,2,FALSE)</f>
        <v>Weyerhaeuser</v>
      </c>
      <c r="E144" s="51">
        <v>2.5305</v>
      </c>
      <c r="F144" s="51">
        <v>22.165500000000002</v>
      </c>
      <c r="G144" s="51">
        <v>0</v>
      </c>
      <c r="H144" s="51">
        <v>0</v>
      </c>
      <c r="I144" s="51">
        <v>1.1759999999999999</v>
      </c>
      <c r="J144" s="51">
        <v>2.5305</v>
      </c>
      <c r="K144" s="51">
        <v>0</v>
      </c>
      <c r="L144" s="51">
        <v>16.295999999999999</v>
      </c>
      <c r="M144" s="51">
        <v>0</v>
      </c>
      <c r="N144" s="51">
        <v>19.7925</v>
      </c>
      <c r="O144" s="51">
        <v>48.173999999999999</v>
      </c>
      <c r="P144" s="51">
        <v>3.7484999999999999</v>
      </c>
      <c r="Q144" s="32">
        <v>187.12</v>
      </c>
      <c r="R144" s="32">
        <v>1284.3</v>
      </c>
      <c r="S144" s="32">
        <v>0</v>
      </c>
      <c r="T144" s="32">
        <v>0</v>
      </c>
      <c r="U144" s="32">
        <v>69.27</v>
      </c>
      <c r="V144" s="32">
        <v>86.39</v>
      </c>
      <c r="W144" s="32">
        <v>0</v>
      </c>
      <c r="X144" s="32">
        <v>855.29</v>
      </c>
      <c r="Y144" s="32">
        <v>0</v>
      </c>
      <c r="Z144" s="32">
        <v>2127.77</v>
      </c>
      <c r="AA144" s="32">
        <v>2778.32</v>
      </c>
      <c r="AB144" s="32">
        <v>191.59</v>
      </c>
      <c r="AC144" s="2">
        <v>-4.5</v>
      </c>
      <c r="AD144" s="2">
        <v>-4.5</v>
      </c>
      <c r="AE144" s="2">
        <v>-4.5</v>
      </c>
      <c r="AF144" s="2">
        <v>-4.5</v>
      </c>
      <c r="AG144" s="2">
        <v>-4.5</v>
      </c>
      <c r="AH144" s="2">
        <v>-4.5</v>
      </c>
      <c r="AI144" s="2">
        <v>-4.5</v>
      </c>
      <c r="AJ144" s="2">
        <v>-4.5</v>
      </c>
      <c r="AK144" s="2">
        <v>-4.5</v>
      </c>
      <c r="AL144" s="2">
        <v>-4.5</v>
      </c>
      <c r="AM144" s="2">
        <v>-4.5</v>
      </c>
      <c r="AN144" s="2">
        <v>-4.5</v>
      </c>
      <c r="AO144" s="33">
        <v>-8.42</v>
      </c>
      <c r="AP144" s="33">
        <v>-57.79</v>
      </c>
      <c r="AQ144" s="33">
        <v>0</v>
      </c>
      <c r="AR144" s="33">
        <v>0</v>
      </c>
      <c r="AS144" s="33">
        <v>-3.12</v>
      </c>
      <c r="AT144" s="33">
        <v>-3.89</v>
      </c>
      <c r="AU144" s="33">
        <v>0</v>
      </c>
      <c r="AV144" s="33">
        <v>-38.49</v>
      </c>
      <c r="AW144" s="33">
        <v>0</v>
      </c>
      <c r="AX144" s="33">
        <v>-95.75</v>
      </c>
      <c r="AY144" s="33">
        <v>-125.02</v>
      </c>
      <c r="AZ144" s="33">
        <v>-8.6199999999999992</v>
      </c>
      <c r="BA144" s="31">
        <f t="shared" ref="BA144" si="576">ROUND(Q144*BA$3,2)</f>
        <v>0</v>
      </c>
      <c r="BB144" s="31">
        <f t="shared" ref="BB144" si="577">ROUND(R144*BB$3,2)</f>
        <v>0</v>
      </c>
      <c r="BC144" s="31">
        <f t="shared" ref="BC144" si="578">ROUND(S144*BC$3,2)</f>
        <v>0</v>
      </c>
      <c r="BD144" s="31">
        <f t="shared" ref="BD144" si="579">ROUND(T144*BD$3,2)</f>
        <v>0</v>
      </c>
      <c r="BE144" s="31">
        <f t="shared" ref="BE144" si="580">ROUND(U144*BE$3,2)</f>
        <v>-0.05</v>
      </c>
      <c r="BF144" s="31">
        <f t="shared" ref="BF144" si="581">ROUND(V144*BF$3,2)</f>
        <v>-0.06</v>
      </c>
      <c r="BG144" s="31">
        <f t="shared" ref="BG144" si="582">ROUND(W144*BG$3,2)</f>
        <v>0</v>
      </c>
      <c r="BH144" s="31">
        <f t="shared" ref="BH144" si="583">ROUND(X144*BH$3,2)</f>
        <v>-6.67</v>
      </c>
      <c r="BI144" s="31">
        <f t="shared" ref="BI144" si="584">ROUND(Y144*BI$3,2)</f>
        <v>0</v>
      </c>
      <c r="BJ144" s="31">
        <f t="shared" ref="BJ144" si="585">ROUND(Z144*BJ$3,2)</f>
        <v>-13.19</v>
      </c>
      <c r="BK144" s="31">
        <f t="shared" ref="BK144" si="586">ROUND(AA144*BK$3,2)</f>
        <v>-17.23</v>
      </c>
      <c r="BL144" s="31">
        <f t="shared" ref="BL144" si="587">ROUND(AB144*BL$3,2)</f>
        <v>-1.19</v>
      </c>
      <c r="BM144" s="6">
        <f t="shared" ref="BM144:BO144" ca="1" si="588">VLOOKUP($C144,LossFactorLookup,3,FALSE)</f>
        <v>-4.9700000000000001E-2</v>
      </c>
      <c r="BN144" s="6">
        <f t="shared" ca="1" si="588"/>
        <v>-4.9700000000000001E-2</v>
      </c>
      <c r="BO144" s="6">
        <f t="shared" ca="1" si="588"/>
        <v>-4.9700000000000001E-2</v>
      </c>
      <c r="BP144" s="6">
        <f t="shared" ref="BP144:BX144" ca="1" si="589">VLOOKUP($C144,LossFactorLookup,3,FALSE)</f>
        <v>-4.9700000000000001E-2</v>
      </c>
      <c r="BQ144" s="6">
        <f t="shared" ca="1" si="589"/>
        <v>-4.9700000000000001E-2</v>
      </c>
      <c r="BR144" s="6">
        <f t="shared" ca="1" si="589"/>
        <v>-4.9700000000000001E-2</v>
      </c>
      <c r="BS144" s="6">
        <f t="shared" ca="1" si="589"/>
        <v>-4.9700000000000001E-2</v>
      </c>
      <c r="BT144" s="6">
        <f t="shared" ca="1" si="589"/>
        <v>-4.9700000000000001E-2</v>
      </c>
      <c r="BU144" s="6">
        <f t="shared" ca="1" si="589"/>
        <v>-4.9700000000000001E-2</v>
      </c>
      <c r="BV144" s="6">
        <f t="shared" ca="1" si="589"/>
        <v>-4.9700000000000001E-2</v>
      </c>
      <c r="BW144" s="6">
        <f t="shared" ca="1" si="589"/>
        <v>-4.9700000000000001E-2</v>
      </c>
      <c r="BX144" s="6">
        <f t="shared" ca="1" si="589"/>
        <v>-4.9700000000000001E-2</v>
      </c>
      <c r="BY144" s="31">
        <f t="shared" ref="BY144" ca="1" si="590">IFERROR(VLOOKUP($C144,DOSDetail,CELL("col",BY$4)+58,FALSE),ROUND(Q144*BM144,2))</f>
        <v>-9.3000000000000007</v>
      </c>
      <c r="BZ144" s="31">
        <f t="shared" ref="BZ144" ca="1" si="591">IFERROR(VLOOKUP($C144,DOSDetail,CELL("col",BZ$4)+58,FALSE),ROUND(R144*BN144,2))</f>
        <v>-63.83</v>
      </c>
      <c r="CA144" s="31">
        <f t="shared" ref="CA144" ca="1" si="592">IFERROR(VLOOKUP($C144,DOSDetail,CELL("col",CA$4)+58,FALSE),ROUND(S144*BO144,2))</f>
        <v>0</v>
      </c>
      <c r="CB144" s="31">
        <f t="shared" ref="CB144" ca="1" si="593">IFERROR(VLOOKUP($C144,DOSDetail,CELL("col",CB$4)+58,FALSE),ROUND(T144*BP144,2))</f>
        <v>0</v>
      </c>
      <c r="CC144" s="31">
        <f t="shared" ref="CC144" ca="1" si="594">IFERROR(VLOOKUP($C144,DOSDetail,CELL("col",CC$4)+58,FALSE),ROUND(U144*BQ144,2))</f>
        <v>-3.44</v>
      </c>
      <c r="CD144" s="31">
        <f t="shared" ref="CD144" ca="1" si="595">IFERROR(VLOOKUP($C144,DOSDetail,CELL("col",CD$4)+58,FALSE),ROUND(V144*BR144,2))</f>
        <v>-4.29</v>
      </c>
      <c r="CE144" s="31">
        <f t="shared" ref="CE144" ca="1" si="596">IFERROR(VLOOKUP($C144,DOSDetail,CELL("col",CE$4)+58,FALSE),ROUND(W144*BS144,2))</f>
        <v>0</v>
      </c>
      <c r="CF144" s="31">
        <f t="shared" ref="CF144" ca="1" si="597">IFERROR(VLOOKUP($C144,DOSDetail,CELL("col",CF$4)+58,FALSE),ROUND(X144*BT144,2))</f>
        <v>-42.51</v>
      </c>
      <c r="CG144" s="31">
        <f t="shared" ref="CG144" ca="1" si="598">IFERROR(VLOOKUP($C144,DOSDetail,CELL("col",CG$4)+58,FALSE),ROUND(Y144*BU144,2))</f>
        <v>0</v>
      </c>
      <c r="CH144" s="31">
        <f t="shared" ref="CH144" ca="1" si="599">IFERROR(VLOOKUP($C144,DOSDetail,CELL("col",CH$4)+58,FALSE),ROUND(Z144*BV144,2))</f>
        <v>-105.75</v>
      </c>
      <c r="CI144" s="31">
        <f t="shared" ref="CI144" ca="1" si="600">IFERROR(VLOOKUP($C144,DOSDetail,CELL("col",CI$4)+58,FALSE),ROUND(AA144*BW144,2))</f>
        <v>-138.08000000000001</v>
      </c>
      <c r="CJ144" s="31">
        <f t="shared" ref="CJ144" ca="1" si="601">IFERROR(VLOOKUP($C144,DOSDetail,CELL("col",CJ$4)+58,FALSE),ROUND(AB144*BX144,2))</f>
        <v>-9.52</v>
      </c>
      <c r="CK144" s="32">
        <f t="shared" ref="CK144" ca="1" si="602">ROUND(Q144*$CV$3,2)</f>
        <v>0.56000000000000005</v>
      </c>
      <c r="CL144" s="32">
        <f t="shared" ref="CL144" ca="1" si="603">ROUND(R144*$CV$3,2)</f>
        <v>3.85</v>
      </c>
      <c r="CM144" s="32">
        <f t="shared" ref="CM144" ca="1" si="604">ROUND(S144*$CV$3,2)</f>
        <v>0</v>
      </c>
      <c r="CN144" s="32">
        <f t="shared" ref="CN144" ca="1" si="605">ROUND(T144*$CV$3,2)</f>
        <v>0</v>
      </c>
      <c r="CO144" s="32">
        <f t="shared" ref="CO144" ca="1" si="606">ROUND(U144*$CV$3,2)</f>
        <v>0.21</v>
      </c>
      <c r="CP144" s="32">
        <f t="shared" ref="CP144" ca="1" si="607">ROUND(V144*$CV$3,2)</f>
        <v>0.26</v>
      </c>
      <c r="CQ144" s="32">
        <f t="shared" ref="CQ144" ca="1" si="608">ROUND(W144*$CV$3,2)</f>
        <v>0</v>
      </c>
      <c r="CR144" s="32">
        <f t="shared" ref="CR144" ca="1" si="609">ROUND(X144*$CV$3,2)</f>
        <v>2.57</v>
      </c>
      <c r="CS144" s="32">
        <f t="shared" ref="CS144" ca="1" si="610">ROUND(Y144*$CV$3,2)</f>
        <v>0</v>
      </c>
      <c r="CT144" s="32">
        <f t="shared" ref="CT144" ca="1" si="611">ROUND(Z144*$CV$3,2)</f>
        <v>6.38</v>
      </c>
      <c r="CU144" s="32">
        <f t="shared" ref="CU144" ca="1" si="612">ROUND(AA144*$CV$3,2)</f>
        <v>8.33</v>
      </c>
      <c r="CV144" s="32">
        <f t="shared" ref="CV144" ca="1" si="613">ROUND(AB144*$CV$3,2)</f>
        <v>0.56999999999999995</v>
      </c>
      <c r="CW144" s="31">
        <f t="shared" ref="CW144" ca="1" si="614">BY144+CK144-AO144-BA144</f>
        <v>-0.32000000000000028</v>
      </c>
      <c r="CX144" s="31">
        <f t="shared" ref="CX144" ca="1" si="615">BZ144+CL144-AP144-BB144</f>
        <v>-2.1899999999999977</v>
      </c>
      <c r="CY144" s="31">
        <f t="shared" ref="CY144" ca="1" si="616">CA144+CM144-AQ144-BC144</f>
        <v>0</v>
      </c>
      <c r="CZ144" s="31">
        <f t="shared" ref="CZ144" ca="1" si="617">CB144+CN144-AR144-BD144</f>
        <v>0</v>
      </c>
      <c r="DA144" s="31">
        <f t="shared" ref="DA144" ca="1" si="618">CC144+CO144-AS144-BE144</f>
        <v>-5.9999999999999873E-2</v>
      </c>
      <c r="DB144" s="31">
        <f t="shared" ref="DB144" ca="1" si="619">CD144+CP144-AT144-BF144</f>
        <v>-8.0000000000000127E-2</v>
      </c>
      <c r="DC144" s="31">
        <f t="shared" ref="DC144" ca="1" si="620">CE144+CQ144-AU144-BG144</f>
        <v>0</v>
      </c>
      <c r="DD144" s="31">
        <f t="shared" ref="DD144" ca="1" si="621">CF144+CR144-AV144-BH144</f>
        <v>5.2200000000000042</v>
      </c>
      <c r="DE144" s="31">
        <f t="shared" ref="DE144" ca="1" si="622">CG144+CS144-AW144-BI144</f>
        <v>0</v>
      </c>
      <c r="DF144" s="31">
        <f t="shared" ref="DF144" ca="1" si="623">CH144+CT144-AX144-BJ144</f>
        <v>9.569999999999995</v>
      </c>
      <c r="DG144" s="31">
        <f t="shared" ref="DG144" ca="1" si="624">CI144+CU144-AY144-BK144</f>
        <v>12.499999999999996</v>
      </c>
      <c r="DH144" s="31">
        <f t="shared" ref="DH144" ca="1" si="625">CJ144+CV144-AZ144-BL144</f>
        <v>0.85999999999999988</v>
      </c>
      <c r="DI144" s="32">
        <f t="shared" ref="DI144" ca="1" si="626">ROUND(CW144*5%,2)</f>
        <v>-0.02</v>
      </c>
      <c r="DJ144" s="32">
        <f t="shared" ref="DJ144" ca="1" si="627">ROUND(CX144*5%,2)</f>
        <v>-0.11</v>
      </c>
      <c r="DK144" s="32">
        <f t="shared" ref="DK144" ca="1" si="628">ROUND(CY144*5%,2)</f>
        <v>0</v>
      </c>
      <c r="DL144" s="32">
        <f t="shared" ref="DL144" ca="1" si="629">ROUND(CZ144*5%,2)</f>
        <v>0</v>
      </c>
      <c r="DM144" s="32">
        <f t="shared" ref="DM144" ca="1" si="630">ROUND(DA144*5%,2)</f>
        <v>0</v>
      </c>
      <c r="DN144" s="32">
        <f t="shared" ref="DN144" ca="1" si="631">ROUND(DB144*5%,2)</f>
        <v>0</v>
      </c>
      <c r="DO144" s="32">
        <f t="shared" ref="DO144" ca="1" si="632">ROUND(DC144*5%,2)</f>
        <v>0</v>
      </c>
      <c r="DP144" s="32">
        <f t="shared" ref="DP144" ca="1" si="633">ROUND(DD144*5%,2)</f>
        <v>0.26</v>
      </c>
      <c r="DQ144" s="32">
        <f t="shared" ref="DQ144" ca="1" si="634">ROUND(DE144*5%,2)</f>
        <v>0</v>
      </c>
      <c r="DR144" s="32">
        <f t="shared" ref="DR144" ca="1" si="635">ROUND(DF144*5%,2)</f>
        <v>0.48</v>
      </c>
      <c r="DS144" s="32">
        <f t="shared" ref="DS144" ca="1" si="636">ROUND(DG144*5%,2)</f>
        <v>0.63</v>
      </c>
      <c r="DT144" s="32">
        <f t="shared" ref="DT144" ca="1" si="637">ROUND(DH144*5%,2)</f>
        <v>0.04</v>
      </c>
      <c r="DU144" s="31">
        <f t="shared" ref="DU144" ca="1" si="638">ROUND(CW144*DU$3,2)</f>
        <v>-0.16</v>
      </c>
      <c r="DV144" s="31">
        <f t="shared" ref="DV144" ca="1" si="639">ROUND(CX144*DV$3,2)</f>
        <v>-1.06</v>
      </c>
      <c r="DW144" s="31">
        <f t="shared" ref="DW144" ca="1" si="640">ROUND(CY144*DW$3,2)</f>
        <v>0</v>
      </c>
      <c r="DX144" s="31">
        <f t="shared" ref="DX144" ca="1" si="641">ROUND(CZ144*DX$3,2)</f>
        <v>0</v>
      </c>
      <c r="DY144" s="31">
        <f t="shared" ref="DY144" ca="1" si="642">ROUND(DA144*DY$3,2)</f>
        <v>-0.03</v>
      </c>
      <c r="DZ144" s="31">
        <f t="shared" ref="DZ144" ca="1" si="643">ROUND(DB144*DZ$3,2)</f>
        <v>-0.04</v>
      </c>
      <c r="EA144" s="31">
        <f t="shared" ref="EA144" ca="1" si="644">ROUND(DC144*EA$3,2)</f>
        <v>0</v>
      </c>
      <c r="EB144" s="31">
        <f t="shared" ref="EB144" ca="1" si="645">ROUND(DD144*EB$3,2)</f>
        <v>2.38</v>
      </c>
      <c r="EC144" s="31">
        <f t="shared" ref="EC144" ca="1" si="646">ROUND(DE144*EC$3,2)</f>
        <v>0</v>
      </c>
      <c r="ED144" s="31">
        <f t="shared" ref="ED144" ca="1" si="647">ROUND(DF144*ED$3,2)</f>
        <v>4.26</v>
      </c>
      <c r="EE144" s="31">
        <f t="shared" ref="EE144" ca="1" si="648">ROUND(DG144*EE$3,2)</f>
        <v>5.5</v>
      </c>
      <c r="EF144" s="31">
        <f t="shared" ref="EF144" ca="1" si="649">ROUND(DH144*EF$3,2)</f>
        <v>0.37</v>
      </c>
      <c r="EG144" s="32">
        <f t="shared" ref="EG144" ca="1" si="650">CW144+DI144+DU144</f>
        <v>-0.50000000000000033</v>
      </c>
      <c r="EH144" s="32">
        <f t="shared" ref="EH144" ca="1" si="651">CX144+DJ144+DV144</f>
        <v>-3.3599999999999977</v>
      </c>
      <c r="EI144" s="32">
        <f t="shared" ref="EI144" ca="1" si="652">CY144+DK144+DW144</f>
        <v>0</v>
      </c>
      <c r="EJ144" s="32">
        <f t="shared" ref="EJ144" ca="1" si="653">CZ144+DL144+DX144</f>
        <v>0</v>
      </c>
      <c r="EK144" s="32">
        <f t="shared" ref="EK144" ca="1" si="654">DA144+DM144+DY144</f>
        <v>-8.9999999999999872E-2</v>
      </c>
      <c r="EL144" s="32">
        <f t="shared" ref="EL144" ca="1" si="655">DB144+DN144+DZ144</f>
        <v>-0.12000000000000013</v>
      </c>
      <c r="EM144" s="32">
        <f t="shared" ref="EM144" ca="1" si="656">DC144+DO144+EA144</f>
        <v>0</v>
      </c>
      <c r="EN144" s="32">
        <f t="shared" ref="EN144" ca="1" si="657">DD144+DP144+EB144</f>
        <v>7.8600000000000039</v>
      </c>
      <c r="EO144" s="32">
        <f t="shared" ref="EO144" ca="1" si="658">DE144+DQ144+EC144</f>
        <v>0</v>
      </c>
      <c r="EP144" s="32">
        <f t="shared" ref="EP144" ca="1" si="659">DF144+DR144+ED144</f>
        <v>14.309999999999995</v>
      </c>
      <c r="EQ144" s="32">
        <f t="shared" ref="EQ144" ca="1" si="660">DG144+DS144+EE144</f>
        <v>18.629999999999995</v>
      </c>
      <c r="ER144" s="32">
        <f t="shared" ref="ER144" ca="1" si="661">DH144+DT144+EF144</f>
        <v>1.27</v>
      </c>
    </row>
    <row r="146" spans="1:1">
      <c r="A146" t="s">
        <v>480</v>
      </c>
    </row>
    <row r="147" spans="1:1">
      <c r="A147" t="s">
        <v>489</v>
      </c>
    </row>
    <row r="148" spans="1:1">
      <c r="A148" t="s">
        <v>481</v>
      </c>
    </row>
    <row r="149" spans="1:1">
      <c r="A149" t="s">
        <v>482</v>
      </c>
    </row>
    <row r="150" spans="1:1">
      <c r="A150" t="s">
        <v>483</v>
      </c>
    </row>
    <row r="151" spans="1:1">
      <c r="A151" t="s">
        <v>484</v>
      </c>
    </row>
    <row r="152" spans="1:1">
      <c r="A152" t="s">
        <v>485</v>
      </c>
    </row>
  </sheetData>
  <sortState xmlns:xlrd2="http://schemas.microsoft.com/office/spreadsheetml/2017/richdata2" ref="B5:FF144">
    <sortCondition ref="B5:B144"/>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29 Jan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47"/>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c r="A1" s="22" t="s">
        <v>533</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c r="A2" s="29" t="str">
        <f>'Module C Adjustments'!A2</f>
        <v>Estimate - January  29, 2021</v>
      </c>
      <c r="B2" s="22"/>
      <c r="E2" s="52" t="s">
        <v>0</v>
      </c>
      <c r="Q2" s="38" t="s">
        <v>467</v>
      </c>
      <c r="R2" s="38"/>
      <c r="S2" s="38"/>
      <c r="T2" s="38"/>
      <c r="U2" s="38"/>
      <c r="V2" s="38"/>
      <c r="W2" s="38"/>
      <c r="X2" s="38"/>
      <c r="Y2" s="38"/>
      <c r="Z2" s="39"/>
      <c r="AA2" s="40"/>
      <c r="AB2" s="39" t="s">
        <v>460</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403</v>
      </c>
      <c r="BM2" s="38" t="s">
        <v>461</v>
      </c>
      <c r="BN2" s="38"/>
      <c r="BO2" s="38"/>
      <c r="BP2" s="38"/>
      <c r="BQ2" s="38"/>
      <c r="BR2" s="38"/>
      <c r="BS2" s="38"/>
      <c r="BT2" s="38"/>
      <c r="BU2" s="38"/>
      <c r="BV2" s="39"/>
      <c r="BW2" s="40"/>
      <c r="BX2" s="39" t="s">
        <v>457</v>
      </c>
      <c r="BY2" s="66" t="s">
        <v>462</v>
      </c>
      <c r="BZ2" s="66"/>
      <c r="CA2" s="66"/>
      <c r="CB2" s="66"/>
      <c r="CC2" s="66"/>
      <c r="CD2" s="66"/>
      <c r="CE2" s="66"/>
      <c r="CF2" s="66"/>
      <c r="CG2" s="66"/>
      <c r="CH2" s="30"/>
      <c r="CI2" s="68"/>
      <c r="CJ2" s="30" t="s">
        <v>463</v>
      </c>
      <c r="CK2" s="5" t="s">
        <v>5</v>
      </c>
      <c r="CL2" s="5"/>
      <c r="CM2" s="5"/>
      <c r="CN2" s="5"/>
      <c r="CO2" s="5"/>
      <c r="CP2" s="5"/>
      <c r="CQ2" s="5"/>
      <c r="CR2" s="5"/>
      <c r="CS2" s="5"/>
      <c r="CT2" s="5"/>
      <c r="CU2" s="5"/>
      <c r="CV2" s="5"/>
      <c r="CW2" s="61" t="s">
        <v>400</v>
      </c>
      <c r="DH2" s="23" t="s">
        <v>405</v>
      </c>
      <c r="DI2" s="56" t="s">
        <v>464</v>
      </c>
      <c r="DJ2" s="32"/>
      <c r="DK2" s="32"/>
      <c r="DL2" s="32"/>
      <c r="DM2" s="32"/>
      <c r="DN2" s="32"/>
      <c r="DO2" s="32"/>
      <c r="DP2" s="32"/>
      <c r="DQ2" s="32"/>
      <c r="DR2" s="32"/>
      <c r="DS2" s="32"/>
      <c r="DT2" s="24" t="s">
        <v>465</v>
      </c>
      <c r="DU2" s="61" t="s">
        <v>469</v>
      </c>
      <c r="DV2" s="61"/>
      <c r="DW2" s="61"/>
      <c r="DX2" s="61"/>
      <c r="DY2" s="61"/>
      <c r="DZ2" s="61"/>
      <c r="EA2" s="61"/>
      <c r="EB2" s="61"/>
      <c r="EC2" s="61"/>
      <c r="ED2" s="61"/>
      <c r="EE2" s="61"/>
      <c r="EF2" s="23" t="s">
        <v>466</v>
      </c>
      <c r="EG2" s="56" t="s">
        <v>470</v>
      </c>
      <c r="EH2" s="56"/>
      <c r="EI2" s="56"/>
      <c r="EJ2" s="56"/>
      <c r="EK2" s="56"/>
      <c r="EL2" s="56"/>
      <c r="EM2" s="56"/>
      <c r="EN2" s="56"/>
      <c r="EO2" s="56"/>
      <c r="EP2" s="56"/>
      <c r="EQ2" s="56"/>
      <c r="ER2" s="24" t="s">
        <v>471</v>
      </c>
    </row>
    <row r="3" spans="1:148">
      <c r="E3" s="64"/>
      <c r="F3" s="64"/>
      <c r="G3" s="64"/>
      <c r="H3" s="64"/>
      <c r="I3" s="64"/>
      <c r="J3" s="64"/>
      <c r="K3" s="64"/>
      <c r="L3" s="64"/>
      <c r="M3" s="64"/>
      <c r="N3" s="64"/>
      <c r="O3" s="82"/>
      <c r="P3" s="82"/>
      <c r="Q3" s="32"/>
      <c r="R3" s="32"/>
      <c r="S3" s="32"/>
      <c r="T3" s="32"/>
      <c r="U3" s="32"/>
      <c r="V3" s="32"/>
      <c r="W3" s="32"/>
      <c r="X3" s="32"/>
      <c r="Y3" s="32"/>
      <c r="Z3" s="32"/>
      <c r="AA3" s="32"/>
      <c r="AB3" s="32"/>
      <c r="AC3" s="66"/>
      <c r="AD3" s="66"/>
      <c r="AE3" s="66"/>
      <c r="AF3" s="66"/>
      <c r="AG3" s="66"/>
      <c r="AH3" s="66"/>
      <c r="AI3" s="66"/>
      <c r="AJ3" s="66"/>
      <c r="AK3" s="66"/>
      <c r="AL3" s="66"/>
      <c r="AM3" s="83"/>
      <c r="AN3" s="83"/>
      <c r="AO3" s="42"/>
      <c r="AP3" s="41"/>
      <c r="AQ3" s="41"/>
      <c r="AR3" s="41"/>
      <c r="AS3" s="41"/>
      <c r="AT3" s="41"/>
      <c r="AU3" s="41"/>
      <c r="AV3" s="41"/>
      <c r="AW3" s="41"/>
      <c r="AX3" s="41"/>
      <c r="AY3" s="41"/>
      <c r="AZ3" s="41"/>
      <c r="BA3" s="66"/>
      <c r="BB3" s="66"/>
      <c r="BC3" s="66"/>
      <c r="BD3" s="66"/>
      <c r="BE3" s="66"/>
      <c r="BF3" s="66"/>
      <c r="BG3" s="66"/>
      <c r="BH3" s="66"/>
      <c r="BI3" s="66"/>
      <c r="BJ3" s="66"/>
      <c r="BK3" s="83"/>
      <c r="BL3" s="83"/>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83"/>
      <c r="DH3" s="83"/>
      <c r="DI3" s="38"/>
      <c r="DJ3" s="38"/>
      <c r="DK3" s="38"/>
      <c r="DL3" s="38"/>
      <c r="DM3" s="38"/>
      <c r="DN3" s="38"/>
      <c r="DO3" s="38"/>
      <c r="DP3" s="38"/>
      <c r="DQ3" s="38"/>
      <c r="DR3" s="39"/>
      <c r="DS3" s="39"/>
      <c r="DT3" s="38"/>
      <c r="DU3" s="66"/>
      <c r="DV3" s="66"/>
      <c r="DW3" s="66"/>
      <c r="DX3" s="66"/>
      <c r="DY3" s="66"/>
      <c r="DZ3" s="66"/>
      <c r="EA3" s="66"/>
      <c r="EB3" s="66"/>
      <c r="EC3" s="66"/>
      <c r="ED3" s="66"/>
      <c r="EE3" s="83"/>
      <c r="EF3" s="83"/>
      <c r="EG3" s="38"/>
      <c r="EH3" s="38"/>
      <c r="EI3" s="38"/>
      <c r="EJ3" s="38"/>
      <c r="EK3" s="38"/>
      <c r="EL3" s="38"/>
      <c r="EM3" s="38"/>
      <c r="EN3" s="38"/>
      <c r="EO3" s="38"/>
      <c r="EP3" s="38"/>
      <c r="EQ3" s="81"/>
      <c r="ER3" s="81"/>
    </row>
    <row r="4" spans="1:148" s="7" customFormat="1">
      <c r="A4" s="7" t="s">
        <v>8</v>
      </c>
      <c r="B4" s="1" t="s">
        <v>446</v>
      </c>
      <c r="C4" s="7" t="s">
        <v>9</v>
      </c>
      <c r="D4" s="7" t="s">
        <v>10</v>
      </c>
      <c r="E4" s="8">
        <v>38718</v>
      </c>
      <c r="F4" s="8">
        <v>38749</v>
      </c>
      <c r="G4" s="8">
        <v>38777</v>
      </c>
      <c r="H4" s="8">
        <v>38808</v>
      </c>
      <c r="I4" s="8">
        <v>38838</v>
      </c>
      <c r="J4" s="8">
        <v>38869</v>
      </c>
      <c r="K4" s="8">
        <v>38899</v>
      </c>
      <c r="L4" s="8">
        <v>38930</v>
      </c>
      <c r="M4" s="8">
        <v>38961</v>
      </c>
      <c r="N4" s="8">
        <v>38991</v>
      </c>
      <c r="O4" s="8">
        <v>39022</v>
      </c>
      <c r="P4" s="8">
        <v>39052</v>
      </c>
      <c r="Q4" s="9">
        <v>38718</v>
      </c>
      <c r="R4" s="9">
        <v>38749</v>
      </c>
      <c r="S4" s="9">
        <v>38777</v>
      </c>
      <c r="T4" s="9">
        <v>38808</v>
      </c>
      <c r="U4" s="9">
        <v>38838</v>
      </c>
      <c r="V4" s="9">
        <v>38869</v>
      </c>
      <c r="W4" s="9">
        <v>38899</v>
      </c>
      <c r="X4" s="9">
        <v>38930</v>
      </c>
      <c r="Y4" s="9">
        <v>38961</v>
      </c>
      <c r="Z4" s="9">
        <v>38991</v>
      </c>
      <c r="AA4" s="9">
        <v>39022</v>
      </c>
      <c r="AB4" s="9">
        <v>39052</v>
      </c>
      <c r="AC4" s="10">
        <v>38718</v>
      </c>
      <c r="AD4" s="10">
        <v>38749</v>
      </c>
      <c r="AE4" s="10">
        <v>38777</v>
      </c>
      <c r="AF4" s="10">
        <v>38808</v>
      </c>
      <c r="AG4" s="10">
        <v>38838</v>
      </c>
      <c r="AH4" s="10">
        <v>38869</v>
      </c>
      <c r="AI4" s="10">
        <v>38899</v>
      </c>
      <c r="AJ4" s="10">
        <v>38930</v>
      </c>
      <c r="AK4" s="10">
        <v>38961</v>
      </c>
      <c r="AL4" s="10">
        <v>38991</v>
      </c>
      <c r="AM4" s="10">
        <v>39022</v>
      </c>
      <c r="AN4" s="10">
        <v>39052</v>
      </c>
      <c r="AO4" s="9">
        <v>38718</v>
      </c>
      <c r="AP4" s="9">
        <v>38749</v>
      </c>
      <c r="AQ4" s="9">
        <v>38777</v>
      </c>
      <c r="AR4" s="9">
        <v>38808</v>
      </c>
      <c r="AS4" s="9">
        <v>38838</v>
      </c>
      <c r="AT4" s="9">
        <v>38869</v>
      </c>
      <c r="AU4" s="9">
        <v>38899</v>
      </c>
      <c r="AV4" s="9">
        <v>38930</v>
      </c>
      <c r="AW4" s="9">
        <v>38961</v>
      </c>
      <c r="AX4" s="9">
        <v>38991</v>
      </c>
      <c r="AY4" s="9">
        <v>39022</v>
      </c>
      <c r="AZ4" s="9">
        <v>39052</v>
      </c>
      <c r="BA4" s="10">
        <v>38718</v>
      </c>
      <c r="BB4" s="10">
        <v>38749</v>
      </c>
      <c r="BC4" s="10">
        <v>38777</v>
      </c>
      <c r="BD4" s="10">
        <v>38808</v>
      </c>
      <c r="BE4" s="10">
        <v>38838</v>
      </c>
      <c r="BF4" s="10">
        <v>38869</v>
      </c>
      <c r="BG4" s="10">
        <v>38899</v>
      </c>
      <c r="BH4" s="10">
        <v>38930</v>
      </c>
      <c r="BI4" s="10">
        <v>38961</v>
      </c>
      <c r="BJ4" s="10">
        <v>38991</v>
      </c>
      <c r="BK4" s="10">
        <v>39022</v>
      </c>
      <c r="BL4" s="10">
        <v>39052</v>
      </c>
      <c r="BM4" s="9">
        <v>38718</v>
      </c>
      <c r="BN4" s="9">
        <v>38749</v>
      </c>
      <c r="BO4" s="9">
        <v>38777</v>
      </c>
      <c r="BP4" s="9">
        <v>38808</v>
      </c>
      <c r="BQ4" s="9">
        <v>38838</v>
      </c>
      <c r="BR4" s="9">
        <v>38869</v>
      </c>
      <c r="BS4" s="9">
        <v>38899</v>
      </c>
      <c r="BT4" s="9">
        <v>38930</v>
      </c>
      <c r="BU4" s="9">
        <v>38961</v>
      </c>
      <c r="BV4" s="9">
        <v>38991</v>
      </c>
      <c r="BW4" s="9">
        <v>39022</v>
      </c>
      <c r="BX4" s="9">
        <v>39052</v>
      </c>
      <c r="BY4" s="10">
        <v>38718</v>
      </c>
      <c r="BZ4" s="10">
        <v>38749</v>
      </c>
      <c r="CA4" s="10">
        <v>38777</v>
      </c>
      <c r="CB4" s="10">
        <v>38808</v>
      </c>
      <c r="CC4" s="10">
        <v>38838</v>
      </c>
      <c r="CD4" s="10">
        <v>38869</v>
      </c>
      <c r="CE4" s="10">
        <v>38899</v>
      </c>
      <c r="CF4" s="10">
        <v>38930</v>
      </c>
      <c r="CG4" s="10">
        <v>38961</v>
      </c>
      <c r="CH4" s="10">
        <v>38991</v>
      </c>
      <c r="CI4" s="10">
        <v>39022</v>
      </c>
      <c r="CJ4" s="10">
        <v>39052</v>
      </c>
      <c r="CK4" s="9">
        <v>38718</v>
      </c>
      <c r="CL4" s="9">
        <v>38749</v>
      </c>
      <c r="CM4" s="9">
        <v>38777</v>
      </c>
      <c r="CN4" s="9">
        <v>38808</v>
      </c>
      <c r="CO4" s="9">
        <v>38838</v>
      </c>
      <c r="CP4" s="9">
        <v>38869</v>
      </c>
      <c r="CQ4" s="9">
        <v>38899</v>
      </c>
      <c r="CR4" s="9">
        <v>38930</v>
      </c>
      <c r="CS4" s="9">
        <v>38961</v>
      </c>
      <c r="CT4" s="9">
        <v>38991</v>
      </c>
      <c r="CU4" s="9">
        <v>39022</v>
      </c>
      <c r="CV4" s="9">
        <v>39052</v>
      </c>
      <c r="CW4" s="10">
        <v>38718</v>
      </c>
      <c r="CX4" s="10">
        <v>38749</v>
      </c>
      <c r="CY4" s="10">
        <v>38777</v>
      </c>
      <c r="CZ4" s="10">
        <v>38808</v>
      </c>
      <c r="DA4" s="10">
        <v>38838</v>
      </c>
      <c r="DB4" s="10">
        <v>38869</v>
      </c>
      <c r="DC4" s="10">
        <v>38899</v>
      </c>
      <c r="DD4" s="10">
        <v>38930</v>
      </c>
      <c r="DE4" s="10">
        <v>38961</v>
      </c>
      <c r="DF4" s="10">
        <v>38991</v>
      </c>
      <c r="DG4" s="10">
        <v>39022</v>
      </c>
      <c r="DH4" s="10">
        <v>39052</v>
      </c>
      <c r="DI4" s="9">
        <v>38718</v>
      </c>
      <c r="DJ4" s="9">
        <v>38749</v>
      </c>
      <c r="DK4" s="9">
        <v>38777</v>
      </c>
      <c r="DL4" s="9">
        <v>38808</v>
      </c>
      <c r="DM4" s="9">
        <v>38838</v>
      </c>
      <c r="DN4" s="9">
        <v>38869</v>
      </c>
      <c r="DO4" s="9">
        <v>38899</v>
      </c>
      <c r="DP4" s="9">
        <v>38930</v>
      </c>
      <c r="DQ4" s="9">
        <v>38961</v>
      </c>
      <c r="DR4" s="9">
        <v>38991</v>
      </c>
      <c r="DS4" s="9">
        <v>39022</v>
      </c>
      <c r="DT4" s="9">
        <v>39052</v>
      </c>
      <c r="DU4" s="10">
        <v>38718</v>
      </c>
      <c r="DV4" s="10">
        <v>38749</v>
      </c>
      <c r="DW4" s="10">
        <v>38777</v>
      </c>
      <c r="DX4" s="10">
        <v>38808</v>
      </c>
      <c r="DY4" s="10">
        <v>38838</v>
      </c>
      <c r="DZ4" s="10">
        <v>38869</v>
      </c>
      <c r="EA4" s="10">
        <v>38899</v>
      </c>
      <c r="EB4" s="10">
        <v>38930</v>
      </c>
      <c r="EC4" s="10">
        <v>38961</v>
      </c>
      <c r="ED4" s="10">
        <v>38991</v>
      </c>
      <c r="EE4" s="10">
        <v>39022</v>
      </c>
      <c r="EF4" s="10">
        <v>39052</v>
      </c>
      <c r="EG4" s="9">
        <v>38718</v>
      </c>
      <c r="EH4" s="9">
        <v>38749</v>
      </c>
      <c r="EI4" s="9">
        <v>38777</v>
      </c>
      <c r="EJ4" s="9">
        <v>38808</v>
      </c>
      <c r="EK4" s="9">
        <v>38838</v>
      </c>
      <c r="EL4" s="9">
        <v>38869</v>
      </c>
      <c r="EM4" s="9">
        <v>38899</v>
      </c>
      <c r="EN4" s="9">
        <v>38930</v>
      </c>
      <c r="EO4" s="9">
        <v>38961</v>
      </c>
      <c r="EP4" s="9">
        <v>38991</v>
      </c>
      <c r="EQ4" s="9">
        <v>39022</v>
      </c>
      <c r="ER4" s="9">
        <v>39052</v>
      </c>
    </row>
    <row r="5" spans="1:148">
      <c r="A5" t="s">
        <v>416</v>
      </c>
      <c r="B5" s="1" t="s">
        <v>508</v>
      </c>
      <c r="C5" t="s">
        <v>458</v>
      </c>
      <c r="D5" t="str">
        <f t="shared" ref="D5:D16" ca="1" si="0">VLOOKUP($B5,LossFactorLookup,2,FALSE)</f>
        <v>FortisAlberta DOS - BP Empress (163S)</v>
      </c>
      <c r="E5" s="51">
        <v>4405.3098</v>
      </c>
      <c r="F5" s="51">
        <v>3348.0664999999999</v>
      </c>
      <c r="G5" s="51">
        <v>1087.6148000000001</v>
      </c>
      <c r="H5" s="51">
        <v>77.631799999999998</v>
      </c>
      <c r="I5" s="51">
        <v>0.95620000000000005</v>
      </c>
      <c r="J5" s="51">
        <v>5.8535000000000004</v>
      </c>
      <c r="L5" s="51">
        <v>31.891400000000001</v>
      </c>
      <c r="M5" s="51">
        <v>38.979599999999998</v>
      </c>
      <c r="N5" s="51">
        <v>151.10589999999999</v>
      </c>
      <c r="P5" s="51">
        <v>5.8897000000000004</v>
      </c>
      <c r="Q5" s="32">
        <v>13215.93</v>
      </c>
      <c r="R5" s="32">
        <v>10044.200000000001</v>
      </c>
      <c r="S5" s="32">
        <v>3262.84</v>
      </c>
      <c r="T5" s="32">
        <v>232.9</v>
      </c>
      <c r="U5" s="32">
        <v>2.87</v>
      </c>
      <c r="V5" s="32">
        <v>17.559999999999999</v>
      </c>
      <c r="W5" s="32"/>
      <c r="X5" s="32">
        <v>95.67</v>
      </c>
      <c r="Y5" s="32">
        <v>116.94</v>
      </c>
      <c r="Z5" s="32">
        <v>453.32</v>
      </c>
      <c r="AA5" s="32"/>
      <c r="AB5" s="32">
        <v>17.670000000000002</v>
      </c>
      <c r="AC5" s="31">
        <v>311570.23</v>
      </c>
      <c r="AD5" s="31">
        <v>161361.54999999999</v>
      </c>
      <c r="AE5" s="31">
        <v>40933.54</v>
      </c>
      <c r="AF5" s="31">
        <v>8585.64</v>
      </c>
      <c r="AG5" s="31">
        <v>26.21</v>
      </c>
      <c r="AH5" s="31">
        <v>158.51</v>
      </c>
      <c r="AI5" s="31"/>
      <c r="AJ5" s="31">
        <v>1522.57</v>
      </c>
      <c r="AK5" s="31">
        <v>2380.2399999999998</v>
      </c>
      <c r="AL5" s="31">
        <v>10735.85</v>
      </c>
      <c r="AM5" s="31"/>
      <c r="AN5" s="31">
        <v>487.46</v>
      </c>
      <c r="AO5" s="42">
        <v>4.47</v>
      </c>
      <c r="AP5" s="42">
        <v>4.47</v>
      </c>
      <c r="AQ5" s="42">
        <v>4.47</v>
      </c>
      <c r="AR5" s="42">
        <v>4.47</v>
      </c>
      <c r="AS5" s="42">
        <v>4.47</v>
      </c>
      <c r="AT5" s="42">
        <v>4.47</v>
      </c>
      <c r="AU5" s="42">
        <v>4.47</v>
      </c>
      <c r="AV5" s="42">
        <v>4.47</v>
      </c>
      <c r="AW5" s="42">
        <v>4.47</v>
      </c>
      <c r="AX5" s="42">
        <v>4.47</v>
      </c>
      <c r="AY5" s="42">
        <v>4.47</v>
      </c>
      <c r="AZ5" s="42">
        <v>4.47</v>
      </c>
      <c r="BA5" s="31">
        <v>13927.19</v>
      </c>
      <c r="BB5" s="31">
        <v>7212.86</v>
      </c>
      <c r="BC5" s="31">
        <v>1829.73</v>
      </c>
      <c r="BD5" s="31">
        <v>383.78</v>
      </c>
      <c r="BE5" s="31">
        <v>1.17</v>
      </c>
      <c r="BF5" s="31">
        <v>7.09</v>
      </c>
      <c r="BG5" s="31"/>
      <c r="BH5" s="31">
        <v>68.06</v>
      </c>
      <c r="BI5" s="31">
        <v>106.4</v>
      </c>
      <c r="BJ5" s="31">
        <v>479.89</v>
      </c>
      <c r="BK5" s="31"/>
      <c r="BL5" s="31">
        <v>21.79</v>
      </c>
      <c r="BM5" s="32">
        <v>17064</v>
      </c>
      <c r="BN5" s="32">
        <v>11944.8</v>
      </c>
      <c r="BO5" s="32">
        <v>13651.2</v>
      </c>
      <c r="BP5" s="32">
        <v>1410.75</v>
      </c>
      <c r="BQ5" s="32">
        <v>1738.8</v>
      </c>
      <c r="BR5" s="32">
        <v>4384.8</v>
      </c>
      <c r="BS5" s="32"/>
      <c r="BT5" s="32">
        <v>729</v>
      </c>
      <c r="BU5" s="32">
        <v>3939.75</v>
      </c>
      <c r="BV5" s="32">
        <v>2486.25</v>
      </c>
      <c r="BW5" s="32"/>
      <c r="BX5" s="32">
        <v>3078</v>
      </c>
      <c r="BY5" s="31">
        <f t="shared" ref="BY5" si="1">MAX(Q5+BA5,BM5)</f>
        <v>27143.120000000003</v>
      </c>
      <c r="BZ5" s="31">
        <f t="shared" ref="BZ5" si="2">MAX(R5+BB5,BN5)</f>
        <v>17257.060000000001</v>
      </c>
      <c r="CA5" s="31">
        <f t="shared" ref="CA5" si="3">MAX(S5+BC5,BO5)</f>
        <v>13651.2</v>
      </c>
      <c r="CB5" s="31">
        <f t="shared" ref="CB5" si="4">MAX(T5+BD5,BP5)</f>
        <v>1410.75</v>
      </c>
      <c r="CC5" s="31">
        <f t="shared" ref="CC5" si="5">MAX(U5+BE5,BQ5)</f>
        <v>1738.8</v>
      </c>
      <c r="CD5" s="31">
        <f>MAX(V5+BF5,BR5)</f>
        <v>4384.8</v>
      </c>
      <c r="CE5" s="31">
        <f t="shared" ref="CE5" si="6">MAX(W5+BG5,BS5)</f>
        <v>0</v>
      </c>
      <c r="CF5" s="31">
        <f t="shared" ref="CF5" si="7">MAX(X5+BH5,BT5)</f>
        <v>729</v>
      </c>
      <c r="CG5" s="31">
        <f t="shared" ref="CG5" si="8">MAX(Y5+BI5,BU5)</f>
        <v>3939.75</v>
      </c>
      <c r="CH5" s="31">
        <f t="shared" ref="CH5" si="9">MAX(Z5+BJ5,BV5)</f>
        <v>2486.25</v>
      </c>
      <c r="CI5" s="31">
        <f t="shared" ref="CI5" si="10">MAX(AA5+BK5,BW5)</f>
        <v>0</v>
      </c>
      <c r="CJ5" s="31">
        <f t="shared" ref="CJ5" si="11">MAX(AB5+BL5,BX5)</f>
        <v>3078</v>
      </c>
      <c r="CK5" s="6">
        <f t="shared" ref="CK5:CV34" ca="1" si="12">VLOOKUP($B5,LossFactorLookup,3,FALSE)</f>
        <v>9.9500000000000005E-2</v>
      </c>
      <c r="CL5" s="6">
        <f t="shared" ca="1" si="12"/>
        <v>9.9500000000000005E-2</v>
      </c>
      <c r="CM5" s="6">
        <f t="shared" ca="1" si="12"/>
        <v>9.9500000000000005E-2</v>
      </c>
      <c r="CN5" s="6">
        <f t="shared" ca="1" si="12"/>
        <v>9.9500000000000005E-2</v>
      </c>
      <c r="CO5" s="6">
        <f t="shared" ca="1" si="12"/>
        <v>9.9500000000000005E-2</v>
      </c>
      <c r="CP5" s="6">
        <f t="shared" ca="1" si="12"/>
        <v>9.9500000000000005E-2</v>
      </c>
      <c r="CQ5" s="6">
        <f t="shared" ca="1" si="12"/>
        <v>9.9500000000000005E-2</v>
      </c>
      <c r="CR5" s="6">
        <f t="shared" ca="1" si="12"/>
        <v>9.9500000000000005E-2</v>
      </c>
      <c r="CS5" s="6">
        <f t="shared" ca="1" si="12"/>
        <v>9.9500000000000005E-2</v>
      </c>
      <c r="CT5" s="6">
        <f t="shared" ca="1" si="12"/>
        <v>9.9500000000000005E-2</v>
      </c>
      <c r="CU5" s="6">
        <f t="shared" ca="1" si="12"/>
        <v>9.9500000000000005E-2</v>
      </c>
      <c r="CV5" s="6">
        <f t="shared" ca="1" si="12"/>
        <v>9.9500000000000005E-2</v>
      </c>
      <c r="CW5" s="31">
        <f t="shared" ref="CW5" ca="1" si="13">ROUND(AC5*CK5,2)</f>
        <v>31001.24</v>
      </c>
      <c r="CX5" s="31">
        <f t="shared" ref="CX5" ca="1" si="14">ROUND(AD5*CL5,2)</f>
        <v>16055.47</v>
      </c>
      <c r="CY5" s="31">
        <f t="shared" ref="CY5" ca="1" si="15">ROUND(AE5*CM5,2)</f>
        <v>4072.89</v>
      </c>
      <c r="CZ5" s="31">
        <f t="shared" ref="CZ5" ca="1" si="16">ROUND(AF5*CN5,2)</f>
        <v>854.27</v>
      </c>
      <c r="DA5" s="31">
        <f t="shared" ref="DA5" ca="1" si="17">ROUND(AG5*CO5,2)</f>
        <v>2.61</v>
      </c>
      <c r="DB5" s="31">
        <f t="shared" ref="DB5" ca="1" si="18">ROUND(AH5*CP5,2)</f>
        <v>15.77</v>
      </c>
      <c r="DC5" s="31">
        <f t="shared" ref="DC5" ca="1" si="19">ROUND(AI5*CQ5,2)</f>
        <v>0</v>
      </c>
      <c r="DD5" s="31">
        <f t="shared" ref="DD5" ca="1" si="20">ROUND(AJ5*CR5,2)</f>
        <v>151.5</v>
      </c>
      <c r="DE5" s="31">
        <f t="shared" ref="DE5" ca="1" si="21">ROUND(AK5*CS5,2)</f>
        <v>236.83</v>
      </c>
      <c r="DF5" s="31">
        <f t="shared" ref="DF5" ca="1" si="22">ROUND(AL5*CT5,2)</f>
        <v>1068.22</v>
      </c>
      <c r="DG5" s="31">
        <f t="shared" ref="DG5" ca="1" si="23">ROUND(AM5*CU5,2)</f>
        <v>0</v>
      </c>
      <c r="DH5" s="31">
        <f t="shared" ref="DH5" ca="1" si="24">ROUND(AN5*CV5,2)</f>
        <v>48.5</v>
      </c>
      <c r="DI5" s="32">
        <f t="shared" ref="DI5" ca="1" si="25">MAX(Q5+CW5,BM5)</f>
        <v>44217.17</v>
      </c>
      <c r="DJ5" s="32">
        <f t="shared" ref="DJ5" ca="1" si="26">MAX(R5+CX5,BN5)</f>
        <v>26099.67</v>
      </c>
      <c r="DK5" s="32">
        <f t="shared" ref="DK5" ca="1" si="27">MAX(S5+CY5,BO5)</f>
        <v>13651.2</v>
      </c>
      <c r="DL5" s="32">
        <f t="shared" ref="DL5" ca="1" si="28">MAX(T5+CZ5,BP5)</f>
        <v>1410.75</v>
      </c>
      <c r="DM5" s="32">
        <f t="shared" ref="DM5" ca="1" si="29">MAX(U5+DA5,BQ5)</f>
        <v>1738.8</v>
      </c>
      <c r="DN5" s="32">
        <f ca="1">MAX(V5+DB5,BR5)</f>
        <v>4384.8</v>
      </c>
      <c r="DO5" s="32">
        <f t="shared" ref="DO5" ca="1" si="30">MAX(W5+DC5,BS5)</f>
        <v>0</v>
      </c>
      <c r="DP5" s="32">
        <f t="shared" ref="DP5" ca="1" si="31">MAX(X5+DD5,BT5)</f>
        <v>729</v>
      </c>
      <c r="DQ5" s="32">
        <f t="shared" ref="DQ5" ca="1" si="32">MAX(Y5+DE5,BU5)</f>
        <v>3939.75</v>
      </c>
      <c r="DR5" s="32">
        <f t="shared" ref="DR5" ca="1" si="33">MAX(Z5+DF5,BV5)</f>
        <v>2486.25</v>
      </c>
      <c r="DS5" s="32">
        <f t="shared" ref="DS5" ca="1" si="34">MAX(AA5+DG5,BW5)</f>
        <v>0</v>
      </c>
      <c r="DT5" s="32">
        <f t="shared" ref="DT5" ca="1" si="35">MAX(AB5+DH5,BX5)</f>
        <v>3078</v>
      </c>
      <c r="DU5" s="31">
        <f ca="1">DI5-BY5</f>
        <v>17074.049999999996</v>
      </c>
      <c r="DV5" s="31">
        <f t="shared" ref="DV5" ca="1" si="36">DJ5-BZ5</f>
        <v>8842.6099999999969</v>
      </c>
      <c r="DW5" s="31">
        <f t="shared" ref="DW5" ca="1" si="37">DK5-CA5</f>
        <v>0</v>
      </c>
      <c r="DX5" s="31">
        <f t="shared" ref="DX5" ca="1" si="38">DL5-CB5</f>
        <v>0</v>
      </c>
      <c r="DY5" s="31">
        <f t="shared" ref="DY5" ca="1" si="39">DM5-CC5</f>
        <v>0</v>
      </c>
      <c r="DZ5" s="31">
        <f t="shared" ref="DZ5" ca="1" si="40">DN5-CD5</f>
        <v>0</v>
      </c>
      <c r="EA5" s="31">
        <f t="shared" ref="EA5" ca="1" si="41">DO5-CE5</f>
        <v>0</v>
      </c>
      <c r="EB5" s="31">
        <f t="shared" ref="EB5" ca="1" si="42">DP5-CF5</f>
        <v>0</v>
      </c>
      <c r="EC5" s="31">
        <f t="shared" ref="EC5" ca="1" si="43">DQ5-CG5</f>
        <v>0</v>
      </c>
      <c r="ED5" s="31">
        <f t="shared" ref="ED5" ca="1" si="44">DR5-CH5</f>
        <v>0</v>
      </c>
      <c r="EE5" s="31">
        <f t="shared" ref="EE5" ca="1" si="45">DS5-CI5</f>
        <v>0</v>
      </c>
      <c r="EF5" s="31">
        <f t="shared" ref="EF5" ca="1" si="46">DT5-CJ5</f>
        <v>0</v>
      </c>
      <c r="EG5" s="32">
        <f ca="1">DU5+BA5</f>
        <v>31001.239999999998</v>
      </c>
      <c r="EH5" s="32">
        <f t="shared" ref="EH5" ca="1" si="47">DV5+BB5</f>
        <v>16055.469999999998</v>
      </c>
      <c r="EI5" s="32">
        <f t="shared" ref="EI5" ca="1" si="48">DW5+BC5</f>
        <v>1829.73</v>
      </c>
      <c r="EJ5" s="32">
        <f t="shared" ref="EJ5" ca="1" si="49">DX5+BD5</f>
        <v>383.78</v>
      </c>
      <c r="EK5" s="32">
        <f t="shared" ref="EK5" ca="1" si="50">DY5+BE5</f>
        <v>1.17</v>
      </c>
      <c r="EL5" s="32">
        <f t="shared" ref="EL5" ca="1" si="51">DZ5+BF5</f>
        <v>7.09</v>
      </c>
      <c r="EM5" s="32">
        <f t="shared" ref="EM5" ca="1" si="52">EA5+BG5</f>
        <v>0</v>
      </c>
      <c r="EN5" s="32">
        <f t="shared" ref="EN5" ca="1" si="53">EB5+BH5</f>
        <v>68.06</v>
      </c>
      <c r="EO5" s="32">
        <f t="shared" ref="EO5" ca="1" si="54">EC5+BI5</f>
        <v>106.4</v>
      </c>
      <c r="EP5" s="32">
        <f t="shared" ref="EP5" ca="1" si="55">ED5+BJ5</f>
        <v>479.89</v>
      </c>
      <c r="EQ5" s="32">
        <f t="shared" ref="EQ5" ca="1" si="56">EE5+BK5</f>
        <v>0</v>
      </c>
      <c r="ER5" s="32">
        <f t="shared" ref="ER5" ca="1" si="57">EF5+BL5</f>
        <v>21.79</v>
      </c>
    </row>
    <row r="6" spans="1:148">
      <c r="A6" t="s">
        <v>416</v>
      </c>
      <c r="B6" s="1" t="s">
        <v>508</v>
      </c>
      <c r="C6" t="s">
        <v>459</v>
      </c>
      <c r="D6" t="str">
        <f t="shared" ca="1" si="0"/>
        <v>FortisAlberta DOS - BP Empress (163S)</v>
      </c>
      <c r="E6" s="51">
        <v>4229.9228999999996</v>
      </c>
      <c r="F6" s="51">
        <v>3490.7927</v>
      </c>
      <c r="G6" s="51">
        <v>366.62380000000002</v>
      </c>
      <c r="H6" s="51">
        <v>1191.8895</v>
      </c>
      <c r="I6" s="51">
        <v>0</v>
      </c>
      <c r="J6" s="51">
        <v>0</v>
      </c>
      <c r="L6" s="51">
        <v>0</v>
      </c>
      <c r="M6" s="51">
        <v>300.35219999999998</v>
      </c>
      <c r="N6" s="51">
        <v>107.7778</v>
      </c>
      <c r="P6" s="51">
        <v>73.588200000000001</v>
      </c>
      <c r="Q6" s="32">
        <v>12689.77</v>
      </c>
      <c r="R6" s="32">
        <v>10472.379999999999</v>
      </c>
      <c r="S6" s="32">
        <v>1099.8699999999999</v>
      </c>
      <c r="T6" s="32">
        <v>3575.67</v>
      </c>
      <c r="U6" s="32">
        <v>0</v>
      </c>
      <c r="V6" s="32">
        <v>0</v>
      </c>
      <c r="W6" s="32"/>
      <c r="X6" s="32">
        <v>0</v>
      </c>
      <c r="Y6" s="32">
        <v>901.06</v>
      </c>
      <c r="Z6" s="32">
        <v>323.33</v>
      </c>
      <c r="AA6" s="32"/>
      <c r="AB6" s="32">
        <v>220.76</v>
      </c>
      <c r="AC6" s="31">
        <v>323830.09000000003</v>
      </c>
      <c r="AD6" s="31">
        <v>190480.26</v>
      </c>
      <c r="AE6" s="31">
        <v>30148.68</v>
      </c>
      <c r="AF6" s="31">
        <v>37330.32</v>
      </c>
      <c r="AG6" s="31">
        <v>0</v>
      </c>
      <c r="AH6" s="31">
        <v>0</v>
      </c>
      <c r="AI6" s="31"/>
      <c r="AJ6" s="31">
        <v>0</v>
      </c>
      <c r="AK6" s="31">
        <v>56693.51</v>
      </c>
      <c r="AL6" s="31">
        <v>33477.410000000003</v>
      </c>
      <c r="AM6" s="31"/>
      <c r="AN6" s="31">
        <v>7923.75</v>
      </c>
      <c r="AO6" s="42">
        <v>4.47</v>
      </c>
      <c r="AP6" s="42">
        <v>4.47</v>
      </c>
      <c r="AQ6" s="42">
        <v>4.47</v>
      </c>
      <c r="AR6" s="42">
        <v>4.47</v>
      </c>
      <c r="AS6" s="42">
        <v>4.47</v>
      </c>
      <c r="AT6" s="42">
        <v>4.47</v>
      </c>
      <c r="AU6" s="42">
        <v>4.47</v>
      </c>
      <c r="AV6" s="42">
        <v>4.47</v>
      </c>
      <c r="AW6" s="42">
        <v>4.47</v>
      </c>
      <c r="AX6" s="42">
        <v>4.47</v>
      </c>
      <c r="AY6" s="42">
        <v>4.47</v>
      </c>
      <c r="AZ6" s="42">
        <v>4.47</v>
      </c>
      <c r="BA6" s="31">
        <v>14475.2</v>
      </c>
      <c r="BB6" s="31">
        <v>8514.4699999999993</v>
      </c>
      <c r="BC6" s="31">
        <v>1347.64</v>
      </c>
      <c r="BD6" s="31">
        <v>1668.66</v>
      </c>
      <c r="BE6" s="31">
        <v>0</v>
      </c>
      <c r="BF6" s="31">
        <v>0</v>
      </c>
      <c r="BG6" s="31"/>
      <c r="BH6" s="31">
        <v>0</v>
      </c>
      <c r="BI6" s="31">
        <v>2534.1999999999998</v>
      </c>
      <c r="BJ6" s="31">
        <v>1496.44</v>
      </c>
      <c r="BK6" s="31"/>
      <c r="BL6" s="31">
        <v>354.19</v>
      </c>
      <c r="BM6" s="32">
        <v>17064</v>
      </c>
      <c r="BN6" s="32">
        <v>13651.2</v>
      </c>
      <c r="BO6" s="32">
        <v>8164.8</v>
      </c>
      <c r="BP6" s="32">
        <v>11944.8</v>
      </c>
      <c r="BQ6" s="32">
        <v>5119.2</v>
      </c>
      <c r="BR6" s="32">
        <v>126</v>
      </c>
      <c r="BS6" s="32"/>
      <c r="BT6" s="32">
        <v>315</v>
      </c>
      <c r="BU6" s="32">
        <v>1944</v>
      </c>
      <c r="BV6" s="32">
        <v>486</v>
      </c>
      <c r="BW6" s="32"/>
      <c r="BX6" s="32">
        <v>1134</v>
      </c>
      <c r="BY6" s="31">
        <f t="shared" ref="BY6:BY13" si="58">MAX(Q6+BA6,BM6)</f>
        <v>27164.97</v>
      </c>
      <c r="BZ6" s="31">
        <f t="shared" ref="BZ6:BZ13" si="59">MAX(R6+BB6,BN6)</f>
        <v>18986.849999999999</v>
      </c>
      <c r="CA6" s="31">
        <f t="shared" ref="CA6:CA13" si="60">MAX(S6+BC6,BO6)</f>
        <v>8164.8</v>
      </c>
      <c r="CB6" s="31">
        <f t="shared" ref="CB6:CB13" si="61">MAX(T6+BD6,BP6)</f>
        <v>11944.8</v>
      </c>
      <c r="CC6" s="31">
        <f t="shared" ref="CC6:CC13" si="62">MAX(U6+BE6,BQ6)</f>
        <v>5119.2</v>
      </c>
      <c r="CD6" s="31">
        <f t="shared" ref="CD6:CD13" si="63">MAX(V6+BF6,BR6)</f>
        <v>126</v>
      </c>
      <c r="CE6" s="31">
        <f t="shared" ref="CE6:CE13" si="64">MAX(W6+BG6,BS6)</f>
        <v>0</v>
      </c>
      <c r="CF6" s="31">
        <f t="shared" ref="CF6:CF13" si="65">MAX(X6+BH6,BT6)</f>
        <v>315</v>
      </c>
      <c r="CG6" s="31">
        <f t="shared" ref="CG6:CG13" si="66">MAX(Y6+BI6,BU6)</f>
        <v>3435.2599999999998</v>
      </c>
      <c r="CH6" s="31">
        <f t="shared" ref="CH6:CH13" si="67">MAX(Z6+BJ6,BV6)</f>
        <v>1819.77</v>
      </c>
      <c r="CI6" s="31">
        <f t="shared" ref="CI6:CI13" si="68">MAX(AA6+BK6,BW6)</f>
        <v>0</v>
      </c>
      <c r="CJ6" s="31">
        <f t="shared" ref="CJ6:CJ13" si="69">MAX(AB6+BL6,BX6)</f>
        <v>1134</v>
      </c>
      <c r="CK6" s="6">
        <f t="shared" ca="1" si="12"/>
        <v>9.9500000000000005E-2</v>
      </c>
      <c r="CL6" s="6">
        <f t="shared" ca="1" si="12"/>
        <v>9.9500000000000005E-2</v>
      </c>
      <c r="CM6" s="6">
        <f t="shared" ca="1" si="12"/>
        <v>9.9500000000000005E-2</v>
      </c>
      <c r="CN6" s="6">
        <f t="shared" ca="1" si="12"/>
        <v>9.9500000000000005E-2</v>
      </c>
      <c r="CO6" s="6">
        <f t="shared" ca="1" si="12"/>
        <v>9.9500000000000005E-2</v>
      </c>
      <c r="CP6" s="6">
        <f t="shared" ca="1" si="12"/>
        <v>9.9500000000000005E-2</v>
      </c>
      <c r="CQ6" s="6">
        <f t="shared" ca="1" si="12"/>
        <v>9.9500000000000005E-2</v>
      </c>
      <c r="CR6" s="6">
        <f t="shared" ca="1" si="12"/>
        <v>9.9500000000000005E-2</v>
      </c>
      <c r="CS6" s="6">
        <f t="shared" ca="1" si="12"/>
        <v>9.9500000000000005E-2</v>
      </c>
      <c r="CT6" s="6">
        <f t="shared" ca="1" si="12"/>
        <v>9.9500000000000005E-2</v>
      </c>
      <c r="CU6" s="6">
        <f t="shared" ca="1" si="12"/>
        <v>9.9500000000000005E-2</v>
      </c>
      <c r="CV6" s="6">
        <f t="shared" ca="1" si="12"/>
        <v>9.9500000000000005E-2</v>
      </c>
      <c r="CW6" s="31">
        <f t="shared" ref="CW6:CW13" ca="1" si="70">ROUND(AC6*CK6,2)</f>
        <v>32221.09</v>
      </c>
      <c r="CX6" s="31">
        <f t="shared" ref="CX6:CX13" ca="1" si="71">ROUND(AD6*CL6,2)</f>
        <v>18952.79</v>
      </c>
      <c r="CY6" s="31">
        <f t="shared" ref="CY6:CY13" ca="1" si="72">ROUND(AE6*CM6,2)</f>
        <v>2999.79</v>
      </c>
      <c r="CZ6" s="31">
        <f t="shared" ref="CZ6:CZ13" ca="1" si="73">ROUND(AF6*CN6,2)</f>
        <v>3714.37</v>
      </c>
      <c r="DA6" s="31">
        <f t="shared" ref="DA6:DA13" ca="1" si="74">ROUND(AG6*CO6,2)</f>
        <v>0</v>
      </c>
      <c r="DB6" s="31">
        <f t="shared" ref="DB6:DB13" ca="1" si="75">ROUND(AH6*CP6,2)</f>
        <v>0</v>
      </c>
      <c r="DC6" s="31">
        <f t="shared" ref="DC6:DC13" ca="1" si="76">ROUND(AI6*CQ6,2)</f>
        <v>0</v>
      </c>
      <c r="DD6" s="31">
        <f t="shared" ref="DD6:DD13" ca="1" si="77">ROUND(AJ6*CR6,2)</f>
        <v>0</v>
      </c>
      <c r="DE6" s="31">
        <f t="shared" ref="DE6:DE13" ca="1" si="78">ROUND(AK6*CS6,2)</f>
        <v>5641</v>
      </c>
      <c r="DF6" s="31">
        <f t="shared" ref="DF6:DF13" ca="1" si="79">ROUND(AL6*CT6,2)</f>
        <v>3331</v>
      </c>
      <c r="DG6" s="31">
        <f t="shared" ref="DG6:DG13" ca="1" si="80">ROUND(AM6*CU6,2)</f>
        <v>0</v>
      </c>
      <c r="DH6" s="31">
        <f t="shared" ref="DH6:DH13" ca="1" si="81">ROUND(AN6*CV6,2)</f>
        <v>788.41</v>
      </c>
      <c r="DI6" s="32">
        <f t="shared" ref="DI6:DI13" ca="1" si="82">MAX(Q6+CW6,BM6)</f>
        <v>44910.86</v>
      </c>
      <c r="DJ6" s="32">
        <f t="shared" ref="DJ6:DJ13" ca="1" si="83">MAX(R6+CX6,BN6)</f>
        <v>29425.17</v>
      </c>
      <c r="DK6" s="32">
        <f t="shared" ref="DK6:DK13" ca="1" si="84">MAX(S6+CY6,BO6)</f>
        <v>8164.8</v>
      </c>
      <c r="DL6" s="32">
        <f t="shared" ref="DL6:DL13" ca="1" si="85">MAX(T6+CZ6,BP6)</f>
        <v>11944.8</v>
      </c>
      <c r="DM6" s="32">
        <f t="shared" ref="DM6:DM13" ca="1" si="86">MAX(U6+DA6,BQ6)</f>
        <v>5119.2</v>
      </c>
      <c r="DN6" s="32">
        <f t="shared" ref="DN6:DN13" ca="1" si="87">MAX(V6+DB6,BR6)</f>
        <v>126</v>
      </c>
      <c r="DO6" s="32">
        <f t="shared" ref="DO6:DO13" ca="1" si="88">MAX(W6+DC6,BS6)</f>
        <v>0</v>
      </c>
      <c r="DP6" s="32">
        <f t="shared" ref="DP6:DP13" ca="1" si="89">MAX(X6+DD6,BT6)</f>
        <v>315</v>
      </c>
      <c r="DQ6" s="32">
        <f t="shared" ref="DQ6:DQ13" ca="1" si="90">MAX(Y6+DE6,BU6)</f>
        <v>6542.0599999999995</v>
      </c>
      <c r="DR6" s="32">
        <f t="shared" ref="DR6:DR13" ca="1" si="91">MAX(Z6+DF6,BV6)</f>
        <v>3654.33</v>
      </c>
      <c r="DS6" s="32">
        <f t="shared" ref="DS6:DS13" ca="1" si="92">MAX(AA6+DG6,BW6)</f>
        <v>0</v>
      </c>
      <c r="DT6" s="32">
        <f t="shared" ref="DT6:DT13" ca="1" si="93">MAX(AB6+DH6,BX6)</f>
        <v>1134</v>
      </c>
      <c r="DU6" s="31">
        <f t="shared" ref="DU6:DU13" ca="1" si="94">DI6-BY6</f>
        <v>17745.89</v>
      </c>
      <c r="DV6" s="31">
        <f t="shared" ref="DV6:DV13" ca="1" si="95">DJ6-BZ6</f>
        <v>10438.32</v>
      </c>
      <c r="DW6" s="31">
        <f t="shared" ref="DW6:DW13" ca="1" si="96">DK6-CA6</f>
        <v>0</v>
      </c>
      <c r="DX6" s="31">
        <f t="shared" ref="DX6:DX13" ca="1" si="97">DL6-CB6</f>
        <v>0</v>
      </c>
      <c r="DY6" s="31">
        <f t="shared" ref="DY6:DY13" ca="1" si="98">DM6-CC6</f>
        <v>0</v>
      </c>
      <c r="DZ6" s="31">
        <f t="shared" ref="DZ6:DZ13" ca="1" si="99">DN6-CD6</f>
        <v>0</v>
      </c>
      <c r="EA6" s="31">
        <f t="shared" ref="EA6:EA13" ca="1" si="100">DO6-CE6</f>
        <v>0</v>
      </c>
      <c r="EB6" s="31">
        <f t="shared" ref="EB6:EB13" ca="1" si="101">DP6-CF6</f>
        <v>0</v>
      </c>
      <c r="EC6" s="31">
        <f t="shared" ref="EC6:EC13" ca="1" si="102">DQ6-CG6</f>
        <v>3106.7999999999997</v>
      </c>
      <c r="ED6" s="31">
        <f t="shared" ref="ED6:ED13" ca="1" si="103">DR6-CH6</f>
        <v>1834.56</v>
      </c>
      <c r="EE6" s="31">
        <f t="shared" ref="EE6:EE13" ca="1" si="104">DS6-CI6</f>
        <v>0</v>
      </c>
      <c r="EF6" s="31">
        <f t="shared" ref="EF6:EF13" ca="1" si="105">DT6-CJ6</f>
        <v>0</v>
      </c>
      <c r="EG6" s="32">
        <f t="shared" ref="EG6:EG13" ca="1" si="106">DU6+BA6</f>
        <v>32221.09</v>
      </c>
      <c r="EH6" s="32">
        <f t="shared" ref="EH6:EH13" ca="1" si="107">DV6+BB6</f>
        <v>18952.79</v>
      </c>
      <c r="EI6" s="32">
        <f t="shared" ref="EI6:EI13" ca="1" si="108">DW6+BC6</f>
        <v>1347.64</v>
      </c>
      <c r="EJ6" s="32">
        <f t="shared" ref="EJ6:EJ13" ca="1" si="109">DX6+BD6</f>
        <v>1668.66</v>
      </c>
      <c r="EK6" s="32">
        <f t="shared" ref="EK6:EK13" ca="1" si="110">DY6+BE6</f>
        <v>0</v>
      </c>
      <c r="EL6" s="32">
        <f t="shared" ref="EL6:EL13" ca="1" si="111">DZ6+BF6</f>
        <v>0</v>
      </c>
      <c r="EM6" s="32">
        <f t="shared" ref="EM6:EM13" ca="1" si="112">EA6+BG6</f>
        <v>0</v>
      </c>
      <c r="EN6" s="32">
        <f t="shared" ref="EN6:EN13" ca="1" si="113">EB6+BH6</f>
        <v>0</v>
      </c>
      <c r="EO6" s="32">
        <f t="shared" ref="EO6:EO13" ca="1" si="114">EC6+BI6</f>
        <v>5641</v>
      </c>
      <c r="EP6" s="32">
        <f t="shared" ref="EP6:EP13" ca="1" si="115">ED6+BJ6</f>
        <v>3331</v>
      </c>
      <c r="EQ6" s="32">
        <f t="shared" ref="EQ6:EQ13" ca="1" si="116">EE6+BK6</f>
        <v>0</v>
      </c>
      <c r="ER6" s="32">
        <f t="shared" ref="ER6:ER13" ca="1" si="117">EF6+BL6</f>
        <v>354.19</v>
      </c>
    </row>
    <row r="7" spans="1:148">
      <c r="A7" t="s">
        <v>416</v>
      </c>
      <c r="B7" s="1" t="s">
        <v>508</v>
      </c>
      <c r="C7" t="s">
        <v>475</v>
      </c>
      <c r="D7" t="str">
        <f t="shared" ca="1" si="0"/>
        <v>FortisAlberta DOS - BP Empress (163S)</v>
      </c>
      <c r="E7" s="51">
        <v>5880.8330999999998</v>
      </c>
      <c r="F7" s="51">
        <v>5631.2915999999996</v>
      </c>
      <c r="G7" s="51">
        <v>3685.3350999999998</v>
      </c>
      <c r="H7" s="51">
        <v>170.79349999999999</v>
      </c>
      <c r="I7" s="51">
        <v>18.821000000000002</v>
      </c>
      <c r="J7" s="51">
        <v>0</v>
      </c>
      <c r="L7" s="51">
        <v>51.698900000000002</v>
      </c>
      <c r="M7" s="51">
        <v>198.49379999999999</v>
      </c>
      <c r="N7" s="51">
        <v>12.7422</v>
      </c>
      <c r="P7" s="51">
        <v>260.89830000000001</v>
      </c>
      <c r="Q7" s="32">
        <v>17642.5</v>
      </c>
      <c r="R7" s="32">
        <v>16893.87</v>
      </c>
      <c r="S7" s="32">
        <v>11056.01</v>
      </c>
      <c r="T7" s="32">
        <v>512.38</v>
      </c>
      <c r="U7" s="32">
        <v>56.46</v>
      </c>
      <c r="V7" s="32">
        <v>0</v>
      </c>
      <c r="W7" s="32"/>
      <c r="X7" s="32">
        <v>155.1</v>
      </c>
      <c r="Y7" s="32">
        <v>595.48</v>
      </c>
      <c r="Z7" s="32">
        <v>38.229999999999997</v>
      </c>
      <c r="AA7" s="32"/>
      <c r="AB7" s="32">
        <v>782.69</v>
      </c>
      <c r="AC7" s="31">
        <v>402872.95</v>
      </c>
      <c r="AD7" s="31">
        <v>311858.03999999998</v>
      </c>
      <c r="AE7" s="31">
        <v>156043.73000000001</v>
      </c>
      <c r="AF7" s="31">
        <v>3740.83</v>
      </c>
      <c r="AG7" s="31">
        <v>9385.9599999999991</v>
      </c>
      <c r="AH7" s="31">
        <v>0</v>
      </c>
      <c r="AI7" s="31"/>
      <c r="AJ7" s="31">
        <v>2297.31</v>
      </c>
      <c r="AK7" s="31">
        <v>17596.77</v>
      </c>
      <c r="AL7" s="31">
        <v>3598.86</v>
      </c>
      <c r="AM7" s="31"/>
      <c r="AN7" s="31">
        <v>12211.62</v>
      </c>
      <c r="AO7" s="42">
        <v>4.47</v>
      </c>
      <c r="AP7" s="42">
        <v>4.47</v>
      </c>
      <c r="AQ7" s="42">
        <v>4.47</v>
      </c>
      <c r="AR7" s="42">
        <v>4.47</v>
      </c>
      <c r="AS7" s="42">
        <v>4.47</v>
      </c>
      <c r="AT7" s="42">
        <v>4.47</v>
      </c>
      <c r="AU7" s="42">
        <v>4.47</v>
      </c>
      <c r="AV7" s="42">
        <v>4.47</v>
      </c>
      <c r="AW7" s="42">
        <v>4.47</v>
      </c>
      <c r="AX7" s="42">
        <v>4.47</v>
      </c>
      <c r="AY7" s="42">
        <v>4.47</v>
      </c>
      <c r="AZ7" s="42">
        <v>4.47</v>
      </c>
      <c r="BA7" s="31">
        <v>18008.419999999998</v>
      </c>
      <c r="BB7" s="31">
        <v>13940.06</v>
      </c>
      <c r="BC7" s="31">
        <v>6975.16</v>
      </c>
      <c r="BD7" s="31">
        <v>167.22</v>
      </c>
      <c r="BE7" s="31">
        <v>419.55</v>
      </c>
      <c r="BF7" s="31">
        <v>0</v>
      </c>
      <c r="BG7" s="31"/>
      <c r="BH7" s="31">
        <v>102.69</v>
      </c>
      <c r="BI7" s="31">
        <v>786.58</v>
      </c>
      <c r="BJ7" s="31">
        <v>160.87</v>
      </c>
      <c r="BK7" s="31"/>
      <c r="BL7" s="31">
        <v>545.86</v>
      </c>
      <c r="BM7" s="32">
        <v>18770.400000000001</v>
      </c>
      <c r="BN7" s="32">
        <v>22183.200000000001</v>
      </c>
      <c r="BO7" s="32">
        <v>18662.400000000001</v>
      </c>
      <c r="BP7" s="32">
        <v>15357.6</v>
      </c>
      <c r="BQ7" s="32">
        <v>2872.8</v>
      </c>
      <c r="BR7" s="32">
        <v>189</v>
      </c>
      <c r="BS7" s="32"/>
      <c r="BT7" s="32">
        <v>585</v>
      </c>
      <c r="BU7" s="32">
        <v>2754</v>
      </c>
      <c r="BV7" s="32">
        <v>3825</v>
      </c>
      <c r="BW7" s="32"/>
      <c r="BX7" s="32">
        <v>9182.25</v>
      </c>
      <c r="BY7" s="31">
        <f t="shared" si="58"/>
        <v>35650.92</v>
      </c>
      <c r="BZ7" s="31">
        <f t="shared" si="59"/>
        <v>30833.93</v>
      </c>
      <c r="CA7" s="31">
        <f t="shared" si="60"/>
        <v>18662.400000000001</v>
      </c>
      <c r="CB7" s="31">
        <f t="shared" si="61"/>
        <v>15357.6</v>
      </c>
      <c r="CC7" s="31">
        <f t="shared" si="62"/>
        <v>2872.8</v>
      </c>
      <c r="CD7" s="31">
        <f t="shared" si="63"/>
        <v>189</v>
      </c>
      <c r="CE7" s="31">
        <f t="shared" si="64"/>
        <v>0</v>
      </c>
      <c r="CF7" s="31">
        <f t="shared" si="65"/>
        <v>585</v>
      </c>
      <c r="CG7" s="31">
        <f t="shared" si="66"/>
        <v>2754</v>
      </c>
      <c r="CH7" s="31">
        <f t="shared" si="67"/>
        <v>3825</v>
      </c>
      <c r="CI7" s="31">
        <f t="shared" si="68"/>
        <v>0</v>
      </c>
      <c r="CJ7" s="31">
        <f t="shared" si="69"/>
        <v>9182.25</v>
      </c>
      <c r="CK7" s="6">
        <f t="shared" ca="1" si="12"/>
        <v>9.9500000000000005E-2</v>
      </c>
      <c r="CL7" s="6">
        <f t="shared" ca="1" si="12"/>
        <v>9.9500000000000005E-2</v>
      </c>
      <c r="CM7" s="6">
        <f t="shared" ca="1" si="12"/>
        <v>9.9500000000000005E-2</v>
      </c>
      <c r="CN7" s="6">
        <f t="shared" ca="1" si="12"/>
        <v>9.9500000000000005E-2</v>
      </c>
      <c r="CO7" s="6">
        <f t="shared" ca="1" si="12"/>
        <v>9.9500000000000005E-2</v>
      </c>
      <c r="CP7" s="6">
        <f t="shared" ca="1" si="12"/>
        <v>9.9500000000000005E-2</v>
      </c>
      <c r="CQ7" s="6">
        <f t="shared" ca="1" si="12"/>
        <v>9.9500000000000005E-2</v>
      </c>
      <c r="CR7" s="6">
        <f t="shared" ca="1" si="12"/>
        <v>9.9500000000000005E-2</v>
      </c>
      <c r="CS7" s="6">
        <f t="shared" ca="1" si="12"/>
        <v>9.9500000000000005E-2</v>
      </c>
      <c r="CT7" s="6">
        <f t="shared" ca="1" si="12"/>
        <v>9.9500000000000005E-2</v>
      </c>
      <c r="CU7" s="6">
        <f t="shared" ca="1" si="12"/>
        <v>9.9500000000000005E-2</v>
      </c>
      <c r="CV7" s="6">
        <f t="shared" ca="1" si="12"/>
        <v>9.9500000000000005E-2</v>
      </c>
      <c r="CW7" s="31">
        <f t="shared" ca="1" si="70"/>
        <v>40085.86</v>
      </c>
      <c r="CX7" s="31">
        <f t="shared" ca="1" si="71"/>
        <v>31029.87</v>
      </c>
      <c r="CY7" s="31">
        <f t="shared" ca="1" si="72"/>
        <v>15526.35</v>
      </c>
      <c r="CZ7" s="31">
        <f t="shared" ca="1" si="73"/>
        <v>372.21</v>
      </c>
      <c r="DA7" s="31">
        <f t="shared" ca="1" si="74"/>
        <v>933.9</v>
      </c>
      <c r="DB7" s="31">
        <f t="shared" ca="1" si="75"/>
        <v>0</v>
      </c>
      <c r="DC7" s="31">
        <f t="shared" ca="1" si="76"/>
        <v>0</v>
      </c>
      <c r="DD7" s="31">
        <f t="shared" ca="1" si="77"/>
        <v>228.58</v>
      </c>
      <c r="DE7" s="31">
        <f t="shared" ca="1" si="78"/>
        <v>1750.88</v>
      </c>
      <c r="DF7" s="31">
        <f t="shared" ca="1" si="79"/>
        <v>358.09</v>
      </c>
      <c r="DG7" s="31">
        <f t="shared" ca="1" si="80"/>
        <v>0</v>
      </c>
      <c r="DH7" s="31">
        <f t="shared" ca="1" si="81"/>
        <v>1215.06</v>
      </c>
      <c r="DI7" s="32">
        <f t="shared" ca="1" si="82"/>
        <v>57728.36</v>
      </c>
      <c r="DJ7" s="32">
        <f t="shared" ca="1" si="83"/>
        <v>47923.74</v>
      </c>
      <c r="DK7" s="32">
        <f t="shared" ca="1" si="84"/>
        <v>26582.36</v>
      </c>
      <c r="DL7" s="32">
        <f t="shared" ca="1" si="85"/>
        <v>15357.6</v>
      </c>
      <c r="DM7" s="32">
        <f t="shared" ca="1" si="86"/>
        <v>2872.8</v>
      </c>
      <c r="DN7" s="32">
        <f t="shared" ca="1" si="87"/>
        <v>189</v>
      </c>
      <c r="DO7" s="32">
        <f t="shared" ca="1" si="88"/>
        <v>0</v>
      </c>
      <c r="DP7" s="32">
        <f t="shared" ca="1" si="89"/>
        <v>585</v>
      </c>
      <c r="DQ7" s="32">
        <f t="shared" ca="1" si="90"/>
        <v>2754</v>
      </c>
      <c r="DR7" s="32">
        <f t="shared" ca="1" si="91"/>
        <v>3825</v>
      </c>
      <c r="DS7" s="32">
        <f t="shared" ca="1" si="92"/>
        <v>0</v>
      </c>
      <c r="DT7" s="32">
        <f t="shared" ca="1" si="93"/>
        <v>9182.25</v>
      </c>
      <c r="DU7" s="31">
        <f t="shared" ca="1" si="94"/>
        <v>22077.440000000002</v>
      </c>
      <c r="DV7" s="31">
        <f t="shared" ca="1" si="95"/>
        <v>17089.809999999998</v>
      </c>
      <c r="DW7" s="31">
        <f t="shared" ca="1" si="96"/>
        <v>7919.9599999999991</v>
      </c>
      <c r="DX7" s="31">
        <f t="shared" ca="1" si="97"/>
        <v>0</v>
      </c>
      <c r="DY7" s="31">
        <f t="shared" ca="1" si="98"/>
        <v>0</v>
      </c>
      <c r="DZ7" s="31">
        <f t="shared" ca="1" si="99"/>
        <v>0</v>
      </c>
      <c r="EA7" s="31">
        <f t="shared" ca="1" si="100"/>
        <v>0</v>
      </c>
      <c r="EB7" s="31">
        <f t="shared" ca="1" si="101"/>
        <v>0</v>
      </c>
      <c r="EC7" s="31">
        <f t="shared" ca="1" si="102"/>
        <v>0</v>
      </c>
      <c r="ED7" s="31">
        <f t="shared" ca="1" si="103"/>
        <v>0</v>
      </c>
      <c r="EE7" s="31">
        <f t="shared" ca="1" si="104"/>
        <v>0</v>
      </c>
      <c r="EF7" s="31">
        <f t="shared" ca="1" si="105"/>
        <v>0</v>
      </c>
      <c r="EG7" s="32">
        <f t="shared" ca="1" si="106"/>
        <v>40085.86</v>
      </c>
      <c r="EH7" s="32">
        <f t="shared" ca="1" si="107"/>
        <v>31029.869999999995</v>
      </c>
      <c r="EI7" s="32">
        <f t="shared" ca="1" si="108"/>
        <v>14895.119999999999</v>
      </c>
      <c r="EJ7" s="32">
        <f t="shared" ca="1" si="109"/>
        <v>167.22</v>
      </c>
      <c r="EK7" s="32">
        <f t="shared" ca="1" si="110"/>
        <v>419.55</v>
      </c>
      <c r="EL7" s="32">
        <f t="shared" ca="1" si="111"/>
        <v>0</v>
      </c>
      <c r="EM7" s="32">
        <f t="shared" ca="1" si="112"/>
        <v>0</v>
      </c>
      <c r="EN7" s="32">
        <f t="shared" ca="1" si="113"/>
        <v>102.69</v>
      </c>
      <c r="EO7" s="32">
        <f t="shared" ca="1" si="114"/>
        <v>786.58</v>
      </c>
      <c r="EP7" s="32">
        <f t="shared" ca="1" si="115"/>
        <v>160.87</v>
      </c>
      <c r="EQ7" s="32">
        <f t="shared" ca="1" si="116"/>
        <v>0</v>
      </c>
      <c r="ER7" s="32">
        <f t="shared" ca="1" si="117"/>
        <v>545.86</v>
      </c>
    </row>
    <row r="8" spans="1:148">
      <c r="A8" t="s">
        <v>416</v>
      </c>
      <c r="B8" s="1" t="s">
        <v>508</v>
      </c>
      <c r="C8" t="s">
        <v>476</v>
      </c>
      <c r="D8" t="str">
        <f t="shared" ca="1" si="0"/>
        <v>FortisAlberta DOS - BP Empress (163S)</v>
      </c>
      <c r="G8" s="51">
        <v>0</v>
      </c>
      <c r="H8" s="51">
        <v>393.6266</v>
      </c>
      <c r="I8" s="51">
        <v>102.00839999999999</v>
      </c>
      <c r="J8" s="51">
        <v>0</v>
      </c>
      <c r="L8" s="51">
        <v>0</v>
      </c>
      <c r="M8" s="51">
        <v>427.26799999999997</v>
      </c>
      <c r="N8" s="51">
        <v>136.7561</v>
      </c>
      <c r="Q8" s="32"/>
      <c r="R8" s="32"/>
      <c r="S8" s="32">
        <v>0</v>
      </c>
      <c r="T8" s="32">
        <v>1180.8800000000001</v>
      </c>
      <c r="U8" s="32">
        <v>306.02999999999997</v>
      </c>
      <c r="V8" s="32">
        <v>0</v>
      </c>
      <c r="W8" s="32"/>
      <c r="X8" s="32">
        <v>0</v>
      </c>
      <c r="Y8" s="32">
        <v>1281.8</v>
      </c>
      <c r="Z8" s="32">
        <v>410.27</v>
      </c>
      <c r="AA8" s="32"/>
      <c r="AB8" s="32"/>
      <c r="AC8" s="31"/>
      <c r="AD8" s="31"/>
      <c r="AE8" s="31">
        <v>0</v>
      </c>
      <c r="AF8" s="31">
        <v>15540.32</v>
      </c>
      <c r="AG8" s="31">
        <v>8576.8700000000008</v>
      </c>
      <c r="AH8" s="31">
        <v>0</v>
      </c>
      <c r="AI8" s="31"/>
      <c r="AJ8" s="31">
        <v>0</v>
      </c>
      <c r="AK8" s="31">
        <v>26832.03</v>
      </c>
      <c r="AL8" s="31">
        <v>9223.33</v>
      </c>
      <c r="AM8" s="31"/>
      <c r="AN8" s="31"/>
      <c r="AO8" s="42">
        <v>4.47</v>
      </c>
      <c r="AP8" s="42">
        <v>4.47</v>
      </c>
      <c r="AQ8" s="42">
        <v>4.47</v>
      </c>
      <c r="AR8" s="42">
        <v>4.47</v>
      </c>
      <c r="AS8" s="42">
        <v>4.47</v>
      </c>
      <c r="AT8" s="42">
        <v>4.47</v>
      </c>
      <c r="AU8" s="42">
        <v>4.47</v>
      </c>
      <c r="AV8" s="42">
        <v>4.47</v>
      </c>
      <c r="AW8" s="42">
        <v>4.47</v>
      </c>
      <c r="AX8" s="42">
        <v>4.47</v>
      </c>
      <c r="AY8" s="42">
        <v>4.47</v>
      </c>
      <c r="AZ8" s="42">
        <v>4.47</v>
      </c>
      <c r="BA8" s="31"/>
      <c r="BB8" s="31"/>
      <c r="BC8" s="31">
        <v>0</v>
      </c>
      <c r="BD8" s="31">
        <v>694.65</v>
      </c>
      <c r="BE8" s="31">
        <v>383.38</v>
      </c>
      <c r="BF8" s="31">
        <v>0</v>
      </c>
      <c r="BG8" s="31"/>
      <c r="BH8" s="31">
        <v>0</v>
      </c>
      <c r="BI8" s="31">
        <v>1199.3900000000001</v>
      </c>
      <c r="BJ8" s="31">
        <v>412.28</v>
      </c>
      <c r="BK8" s="31"/>
      <c r="BL8" s="31"/>
      <c r="BM8" s="32"/>
      <c r="BN8" s="32"/>
      <c r="BO8" s="32">
        <v>4657.5</v>
      </c>
      <c r="BP8" s="32">
        <v>8964</v>
      </c>
      <c r="BQ8" s="32">
        <v>12549.6</v>
      </c>
      <c r="BR8" s="32">
        <v>684</v>
      </c>
      <c r="BS8" s="32"/>
      <c r="BT8" s="32">
        <v>270</v>
      </c>
      <c r="BU8" s="32">
        <v>4590</v>
      </c>
      <c r="BV8" s="32">
        <v>648</v>
      </c>
      <c r="BW8" s="32"/>
      <c r="BX8" s="32"/>
      <c r="BY8" s="31">
        <f t="shared" si="58"/>
        <v>0</v>
      </c>
      <c r="BZ8" s="31">
        <f t="shared" si="59"/>
        <v>0</v>
      </c>
      <c r="CA8" s="31">
        <f t="shared" si="60"/>
        <v>4657.5</v>
      </c>
      <c r="CB8" s="31">
        <f t="shared" si="61"/>
        <v>8964</v>
      </c>
      <c r="CC8" s="31">
        <f t="shared" si="62"/>
        <v>12549.6</v>
      </c>
      <c r="CD8" s="31">
        <f t="shared" si="63"/>
        <v>684</v>
      </c>
      <c r="CE8" s="31">
        <f t="shared" si="64"/>
        <v>0</v>
      </c>
      <c r="CF8" s="31">
        <f t="shared" si="65"/>
        <v>270</v>
      </c>
      <c r="CG8" s="31">
        <f t="shared" si="66"/>
        <v>4590</v>
      </c>
      <c r="CH8" s="31">
        <f t="shared" si="67"/>
        <v>822.55</v>
      </c>
      <c r="CI8" s="31">
        <f t="shared" si="68"/>
        <v>0</v>
      </c>
      <c r="CJ8" s="31">
        <f t="shared" si="69"/>
        <v>0</v>
      </c>
      <c r="CK8" s="6">
        <f t="shared" ca="1" si="12"/>
        <v>9.9500000000000005E-2</v>
      </c>
      <c r="CL8" s="6">
        <f t="shared" ca="1" si="12"/>
        <v>9.9500000000000005E-2</v>
      </c>
      <c r="CM8" s="6">
        <f t="shared" ca="1" si="12"/>
        <v>9.9500000000000005E-2</v>
      </c>
      <c r="CN8" s="6">
        <f t="shared" ca="1" si="12"/>
        <v>9.9500000000000005E-2</v>
      </c>
      <c r="CO8" s="6">
        <f t="shared" ca="1" si="12"/>
        <v>9.9500000000000005E-2</v>
      </c>
      <c r="CP8" s="6">
        <f t="shared" ca="1" si="12"/>
        <v>9.9500000000000005E-2</v>
      </c>
      <c r="CQ8" s="6">
        <f t="shared" ca="1" si="12"/>
        <v>9.9500000000000005E-2</v>
      </c>
      <c r="CR8" s="6">
        <f t="shared" ca="1" si="12"/>
        <v>9.9500000000000005E-2</v>
      </c>
      <c r="CS8" s="6">
        <f t="shared" ca="1" si="12"/>
        <v>9.9500000000000005E-2</v>
      </c>
      <c r="CT8" s="6">
        <f t="shared" ca="1" si="12"/>
        <v>9.9500000000000005E-2</v>
      </c>
      <c r="CU8" s="6">
        <f t="shared" ca="1" si="12"/>
        <v>9.9500000000000005E-2</v>
      </c>
      <c r="CV8" s="6">
        <f t="shared" ca="1" si="12"/>
        <v>9.9500000000000005E-2</v>
      </c>
      <c r="CW8" s="31">
        <f t="shared" ca="1" si="70"/>
        <v>0</v>
      </c>
      <c r="CX8" s="31">
        <f t="shared" ca="1" si="71"/>
        <v>0</v>
      </c>
      <c r="CY8" s="31">
        <f t="shared" ca="1" si="72"/>
        <v>0</v>
      </c>
      <c r="CZ8" s="31">
        <f t="shared" ca="1" si="73"/>
        <v>1546.26</v>
      </c>
      <c r="DA8" s="31">
        <f t="shared" ca="1" si="74"/>
        <v>853.4</v>
      </c>
      <c r="DB8" s="31">
        <f t="shared" ca="1" si="75"/>
        <v>0</v>
      </c>
      <c r="DC8" s="31">
        <f t="shared" ca="1" si="76"/>
        <v>0</v>
      </c>
      <c r="DD8" s="31">
        <f t="shared" ca="1" si="77"/>
        <v>0</v>
      </c>
      <c r="DE8" s="31">
        <f t="shared" ca="1" si="78"/>
        <v>2669.79</v>
      </c>
      <c r="DF8" s="31">
        <f t="shared" ca="1" si="79"/>
        <v>917.72</v>
      </c>
      <c r="DG8" s="31">
        <f t="shared" ca="1" si="80"/>
        <v>0</v>
      </c>
      <c r="DH8" s="31">
        <f t="shared" ca="1" si="81"/>
        <v>0</v>
      </c>
      <c r="DI8" s="32">
        <f t="shared" ca="1" si="82"/>
        <v>0</v>
      </c>
      <c r="DJ8" s="32">
        <f t="shared" ca="1" si="83"/>
        <v>0</v>
      </c>
      <c r="DK8" s="32">
        <f t="shared" ca="1" si="84"/>
        <v>4657.5</v>
      </c>
      <c r="DL8" s="32">
        <f t="shared" ca="1" si="85"/>
        <v>8964</v>
      </c>
      <c r="DM8" s="32">
        <f t="shared" ca="1" si="86"/>
        <v>12549.6</v>
      </c>
      <c r="DN8" s="32">
        <f t="shared" ca="1" si="87"/>
        <v>684</v>
      </c>
      <c r="DO8" s="32">
        <f t="shared" ca="1" si="88"/>
        <v>0</v>
      </c>
      <c r="DP8" s="32">
        <f t="shared" ca="1" si="89"/>
        <v>270</v>
      </c>
      <c r="DQ8" s="32">
        <f t="shared" ca="1" si="90"/>
        <v>4590</v>
      </c>
      <c r="DR8" s="32">
        <f t="shared" ca="1" si="91"/>
        <v>1327.99</v>
      </c>
      <c r="DS8" s="32">
        <f t="shared" ca="1" si="92"/>
        <v>0</v>
      </c>
      <c r="DT8" s="32">
        <f t="shared" ca="1" si="93"/>
        <v>0</v>
      </c>
      <c r="DU8" s="31">
        <f t="shared" ca="1" si="94"/>
        <v>0</v>
      </c>
      <c r="DV8" s="31">
        <f t="shared" ca="1" si="95"/>
        <v>0</v>
      </c>
      <c r="DW8" s="31">
        <f t="shared" ca="1" si="96"/>
        <v>0</v>
      </c>
      <c r="DX8" s="31">
        <f t="shared" ca="1" si="97"/>
        <v>0</v>
      </c>
      <c r="DY8" s="31">
        <f t="shared" ca="1" si="98"/>
        <v>0</v>
      </c>
      <c r="DZ8" s="31">
        <f t="shared" ca="1" si="99"/>
        <v>0</v>
      </c>
      <c r="EA8" s="31">
        <f t="shared" ca="1" si="100"/>
        <v>0</v>
      </c>
      <c r="EB8" s="31">
        <f t="shared" ca="1" si="101"/>
        <v>0</v>
      </c>
      <c r="EC8" s="31">
        <f t="shared" ca="1" si="102"/>
        <v>0</v>
      </c>
      <c r="ED8" s="31">
        <f t="shared" ca="1" si="103"/>
        <v>505.44000000000005</v>
      </c>
      <c r="EE8" s="31">
        <f t="shared" ca="1" si="104"/>
        <v>0</v>
      </c>
      <c r="EF8" s="31">
        <f t="shared" ca="1" si="105"/>
        <v>0</v>
      </c>
      <c r="EG8" s="32">
        <f t="shared" ca="1" si="106"/>
        <v>0</v>
      </c>
      <c r="EH8" s="32">
        <f t="shared" ca="1" si="107"/>
        <v>0</v>
      </c>
      <c r="EI8" s="32">
        <f t="shared" ca="1" si="108"/>
        <v>0</v>
      </c>
      <c r="EJ8" s="32">
        <f t="shared" ca="1" si="109"/>
        <v>694.65</v>
      </c>
      <c r="EK8" s="32">
        <f t="shared" ca="1" si="110"/>
        <v>383.38</v>
      </c>
      <c r="EL8" s="32">
        <f t="shared" ca="1" si="111"/>
        <v>0</v>
      </c>
      <c r="EM8" s="32">
        <f t="shared" ca="1" si="112"/>
        <v>0</v>
      </c>
      <c r="EN8" s="32">
        <f t="shared" ca="1" si="113"/>
        <v>0</v>
      </c>
      <c r="EO8" s="32">
        <f t="shared" ca="1" si="114"/>
        <v>1199.3900000000001</v>
      </c>
      <c r="EP8" s="32">
        <f t="shared" ca="1" si="115"/>
        <v>917.72</v>
      </c>
      <c r="EQ8" s="32">
        <f t="shared" ca="1" si="116"/>
        <v>0</v>
      </c>
      <c r="ER8" s="32">
        <f t="shared" ca="1" si="117"/>
        <v>0</v>
      </c>
    </row>
    <row r="9" spans="1:148">
      <c r="A9" t="s">
        <v>416</v>
      </c>
      <c r="B9" s="1" t="s">
        <v>508</v>
      </c>
      <c r="C9" t="s">
        <v>477</v>
      </c>
      <c r="D9" t="str">
        <f t="shared" ca="1" si="0"/>
        <v>FortisAlberta DOS - BP Empress (163S)</v>
      </c>
      <c r="L9" s="51">
        <v>18.940999999999999</v>
      </c>
      <c r="M9" s="51">
        <v>1657.6289999999999</v>
      </c>
      <c r="N9" s="51">
        <v>163.50530000000001</v>
      </c>
      <c r="Q9" s="32"/>
      <c r="R9" s="32"/>
      <c r="S9" s="32"/>
      <c r="T9" s="32"/>
      <c r="U9" s="32"/>
      <c r="V9" s="32"/>
      <c r="W9" s="32"/>
      <c r="X9" s="32">
        <v>56.82</v>
      </c>
      <c r="Y9" s="32">
        <v>4972.8900000000003</v>
      </c>
      <c r="Z9" s="32">
        <v>490.52</v>
      </c>
      <c r="AA9" s="32"/>
      <c r="AB9" s="32"/>
      <c r="AC9" s="31"/>
      <c r="AD9" s="31"/>
      <c r="AE9" s="31"/>
      <c r="AF9" s="31"/>
      <c r="AG9" s="31"/>
      <c r="AH9" s="31"/>
      <c r="AI9" s="31"/>
      <c r="AJ9" s="31">
        <v>7018.02</v>
      </c>
      <c r="AK9" s="31">
        <v>83173.78</v>
      </c>
      <c r="AL9" s="31">
        <v>11711.12</v>
      </c>
      <c r="AM9" s="31"/>
      <c r="AN9" s="31"/>
      <c r="AO9" s="42">
        <v>4.47</v>
      </c>
      <c r="AP9" s="42">
        <v>4.47</v>
      </c>
      <c r="AQ9" s="42">
        <v>4.47</v>
      </c>
      <c r="AR9" s="42">
        <v>4.47</v>
      </c>
      <c r="AS9" s="42">
        <v>4.47</v>
      </c>
      <c r="AT9" s="42">
        <v>4.47</v>
      </c>
      <c r="AU9" s="42">
        <v>4.47</v>
      </c>
      <c r="AV9" s="42">
        <v>4.47</v>
      </c>
      <c r="AW9" s="42">
        <v>4.47</v>
      </c>
      <c r="AX9" s="42">
        <v>4.47</v>
      </c>
      <c r="AY9" s="42">
        <v>4.47</v>
      </c>
      <c r="AZ9" s="42">
        <v>4.47</v>
      </c>
      <c r="BA9" s="31"/>
      <c r="BB9" s="31"/>
      <c r="BC9" s="31"/>
      <c r="BD9" s="31"/>
      <c r="BE9" s="31"/>
      <c r="BF9" s="31"/>
      <c r="BG9" s="31"/>
      <c r="BH9" s="31">
        <v>313.70999999999998</v>
      </c>
      <c r="BI9" s="31">
        <v>3717.87</v>
      </c>
      <c r="BJ9" s="31">
        <v>523.49</v>
      </c>
      <c r="BK9" s="31"/>
      <c r="BL9" s="31"/>
      <c r="BM9" s="32"/>
      <c r="BN9" s="32"/>
      <c r="BO9" s="32"/>
      <c r="BP9" s="32"/>
      <c r="BQ9" s="32"/>
      <c r="BR9" s="32"/>
      <c r="BS9" s="32"/>
      <c r="BT9" s="32">
        <v>324</v>
      </c>
      <c r="BU9" s="32">
        <v>6426</v>
      </c>
      <c r="BV9" s="32">
        <v>648</v>
      </c>
      <c r="BW9" s="32"/>
      <c r="BX9" s="32"/>
      <c r="BY9" s="31">
        <f t="shared" si="58"/>
        <v>0</v>
      </c>
      <c r="BZ9" s="31">
        <f t="shared" si="59"/>
        <v>0</v>
      </c>
      <c r="CA9" s="31">
        <f t="shared" si="60"/>
        <v>0</v>
      </c>
      <c r="CB9" s="31">
        <f t="shared" si="61"/>
        <v>0</v>
      </c>
      <c r="CC9" s="31">
        <f t="shared" si="62"/>
        <v>0</v>
      </c>
      <c r="CD9" s="31">
        <f t="shared" si="63"/>
        <v>0</v>
      </c>
      <c r="CE9" s="31">
        <f t="shared" si="64"/>
        <v>0</v>
      </c>
      <c r="CF9" s="31">
        <f t="shared" si="65"/>
        <v>370.53</v>
      </c>
      <c r="CG9" s="31">
        <f t="shared" si="66"/>
        <v>8690.76</v>
      </c>
      <c r="CH9" s="31">
        <f t="shared" si="67"/>
        <v>1014.01</v>
      </c>
      <c r="CI9" s="31">
        <f t="shared" si="68"/>
        <v>0</v>
      </c>
      <c r="CJ9" s="31">
        <f t="shared" si="69"/>
        <v>0</v>
      </c>
      <c r="CK9" s="6">
        <f t="shared" ca="1" si="12"/>
        <v>9.9500000000000005E-2</v>
      </c>
      <c r="CL9" s="6">
        <f t="shared" ca="1" si="12"/>
        <v>9.9500000000000005E-2</v>
      </c>
      <c r="CM9" s="6">
        <f t="shared" ca="1" si="12"/>
        <v>9.9500000000000005E-2</v>
      </c>
      <c r="CN9" s="6">
        <f t="shared" ca="1" si="12"/>
        <v>9.9500000000000005E-2</v>
      </c>
      <c r="CO9" s="6">
        <f t="shared" ca="1" si="12"/>
        <v>9.9500000000000005E-2</v>
      </c>
      <c r="CP9" s="6">
        <f t="shared" ca="1" si="12"/>
        <v>9.9500000000000005E-2</v>
      </c>
      <c r="CQ9" s="6">
        <f t="shared" ca="1" si="12"/>
        <v>9.9500000000000005E-2</v>
      </c>
      <c r="CR9" s="6">
        <f t="shared" ca="1" si="12"/>
        <v>9.9500000000000005E-2</v>
      </c>
      <c r="CS9" s="6">
        <f t="shared" ca="1" si="12"/>
        <v>9.9500000000000005E-2</v>
      </c>
      <c r="CT9" s="6">
        <f t="shared" ca="1" si="12"/>
        <v>9.9500000000000005E-2</v>
      </c>
      <c r="CU9" s="6">
        <f t="shared" ca="1" si="12"/>
        <v>9.9500000000000005E-2</v>
      </c>
      <c r="CV9" s="6">
        <f t="shared" ca="1" si="12"/>
        <v>9.9500000000000005E-2</v>
      </c>
      <c r="CW9" s="31">
        <f t="shared" ca="1" si="70"/>
        <v>0</v>
      </c>
      <c r="CX9" s="31">
        <f t="shared" ca="1" si="71"/>
        <v>0</v>
      </c>
      <c r="CY9" s="31">
        <f t="shared" ca="1" si="72"/>
        <v>0</v>
      </c>
      <c r="CZ9" s="31">
        <f t="shared" ca="1" si="73"/>
        <v>0</v>
      </c>
      <c r="DA9" s="31">
        <f t="shared" ca="1" si="74"/>
        <v>0</v>
      </c>
      <c r="DB9" s="31">
        <f t="shared" ca="1" si="75"/>
        <v>0</v>
      </c>
      <c r="DC9" s="31">
        <f t="shared" ca="1" si="76"/>
        <v>0</v>
      </c>
      <c r="DD9" s="31">
        <f t="shared" ca="1" si="77"/>
        <v>698.29</v>
      </c>
      <c r="DE9" s="31">
        <f t="shared" ca="1" si="78"/>
        <v>8275.7900000000009</v>
      </c>
      <c r="DF9" s="31">
        <f t="shared" ca="1" si="79"/>
        <v>1165.26</v>
      </c>
      <c r="DG9" s="31">
        <f t="shared" ca="1" si="80"/>
        <v>0</v>
      </c>
      <c r="DH9" s="31">
        <f t="shared" ca="1" si="81"/>
        <v>0</v>
      </c>
      <c r="DI9" s="32">
        <f t="shared" ca="1" si="82"/>
        <v>0</v>
      </c>
      <c r="DJ9" s="32">
        <f t="shared" ca="1" si="83"/>
        <v>0</v>
      </c>
      <c r="DK9" s="32">
        <f t="shared" ca="1" si="84"/>
        <v>0</v>
      </c>
      <c r="DL9" s="32">
        <f t="shared" ca="1" si="85"/>
        <v>0</v>
      </c>
      <c r="DM9" s="32">
        <f t="shared" ca="1" si="86"/>
        <v>0</v>
      </c>
      <c r="DN9" s="32">
        <f t="shared" ca="1" si="87"/>
        <v>0</v>
      </c>
      <c r="DO9" s="32">
        <f t="shared" ca="1" si="88"/>
        <v>0</v>
      </c>
      <c r="DP9" s="32">
        <f t="shared" ca="1" si="89"/>
        <v>755.11</v>
      </c>
      <c r="DQ9" s="32">
        <f t="shared" ca="1" si="90"/>
        <v>13248.68</v>
      </c>
      <c r="DR9" s="32">
        <f t="shared" ca="1" si="91"/>
        <v>1655.78</v>
      </c>
      <c r="DS9" s="32">
        <f t="shared" ca="1" si="92"/>
        <v>0</v>
      </c>
      <c r="DT9" s="32">
        <f t="shared" ca="1" si="93"/>
        <v>0</v>
      </c>
      <c r="DU9" s="31">
        <f t="shared" ca="1" si="94"/>
        <v>0</v>
      </c>
      <c r="DV9" s="31">
        <f t="shared" ca="1" si="95"/>
        <v>0</v>
      </c>
      <c r="DW9" s="31">
        <f t="shared" ca="1" si="96"/>
        <v>0</v>
      </c>
      <c r="DX9" s="31">
        <f t="shared" ca="1" si="97"/>
        <v>0</v>
      </c>
      <c r="DY9" s="31">
        <f t="shared" ca="1" si="98"/>
        <v>0</v>
      </c>
      <c r="DZ9" s="31">
        <f t="shared" ca="1" si="99"/>
        <v>0</v>
      </c>
      <c r="EA9" s="31">
        <f t="shared" ca="1" si="100"/>
        <v>0</v>
      </c>
      <c r="EB9" s="31">
        <f t="shared" ca="1" si="101"/>
        <v>384.58000000000004</v>
      </c>
      <c r="EC9" s="31">
        <f t="shared" ca="1" si="102"/>
        <v>4557.92</v>
      </c>
      <c r="ED9" s="31">
        <f t="shared" ca="1" si="103"/>
        <v>641.77</v>
      </c>
      <c r="EE9" s="31">
        <f t="shared" ca="1" si="104"/>
        <v>0</v>
      </c>
      <c r="EF9" s="31">
        <f t="shared" ca="1" si="105"/>
        <v>0</v>
      </c>
      <c r="EG9" s="32">
        <f t="shared" ca="1" si="106"/>
        <v>0</v>
      </c>
      <c r="EH9" s="32">
        <f t="shared" ca="1" si="107"/>
        <v>0</v>
      </c>
      <c r="EI9" s="32">
        <f t="shared" ca="1" si="108"/>
        <v>0</v>
      </c>
      <c r="EJ9" s="32">
        <f t="shared" ca="1" si="109"/>
        <v>0</v>
      </c>
      <c r="EK9" s="32">
        <f t="shared" ca="1" si="110"/>
        <v>0</v>
      </c>
      <c r="EL9" s="32">
        <f t="shared" ca="1" si="111"/>
        <v>0</v>
      </c>
      <c r="EM9" s="32">
        <f t="shared" ca="1" si="112"/>
        <v>0</v>
      </c>
      <c r="EN9" s="32">
        <f t="shared" ca="1" si="113"/>
        <v>698.29</v>
      </c>
      <c r="EO9" s="32">
        <f t="shared" ca="1" si="114"/>
        <v>8275.7900000000009</v>
      </c>
      <c r="EP9" s="32">
        <f t="shared" ca="1" si="115"/>
        <v>1165.26</v>
      </c>
      <c r="EQ9" s="32">
        <f t="shared" ca="1" si="116"/>
        <v>0</v>
      </c>
      <c r="ER9" s="32">
        <f t="shared" ca="1" si="117"/>
        <v>0</v>
      </c>
    </row>
    <row r="10" spans="1:148">
      <c r="A10" t="s">
        <v>416</v>
      </c>
      <c r="B10" s="1" t="s">
        <v>508</v>
      </c>
      <c r="C10" t="s">
        <v>502</v>
      </c>
      <c r="D10" t="str">
        <f t="shared" ca="1" si="0"/>
        <v>FortisAlberta DOS - BP Empress (163S)</v>
      </c>
      <c r="M10" s="51">
        <v>1014.7218</v>
      </c>
      <c r="N10" s="51">
        <v>0</v>
      </c>
      <c r="Q10" s="32"/>
      <c r="R10" s="32"/>
      <c r="S10" s="32"/>
      <c r="T10" s="32"/>
      <c r="U10" s="32"/>
      <c r="V10" s="32"/>
      <c r="W10" s="32"/>
      <c r="X10" s="32"/>
      <c r="Y10" s="32">
        <v>3044.17</v>
      </c>
      <c r="Z10" s="32">
        <v>0</v>
      </c>
      <c r="AA10" s="32"/>
      <c r="AB10" s="32"/>
      <c r="AC10" s="31"/>
      <c r="AD10" s="31"/>
      <c r="AE10" s="31"/>
      <c r="AF10" s="31"/>
      <c r="AG10" s="31"/>
      <c r="AH10" s="31"/>
      <c r="AI10" s="31"/>
      <c r="AJ10" s="31"/>
      <c r="AK10" s="31">
        <v>129496.43</v>
      </c>
      <c r="AL10" s="31">
        <v>0</v>
      </c>
      <c r="AM10" s="31"/>
      <c r="AN10" s="31"/>
      <c r="AO10" s="42">
        <v>4.47</v>
      </c>
      <c r="AP10" s="42">
        <v>4.47</v>
      </c>
      <c r="AQ10" s="42">
        <v>4.47</v>
      </c>
      <c r="AR10" s="42">
        <v>4.47</v>
      </c>
      <c r="AS10" s="42">
        <v>4.47</v>
      </c>
      <c r="AT10" s="42">
        <v>4.47</v>
      </c>
      <c r="AU10" s="42">
        <v>4.47</v>
      </c>
      <c r="AV10" s="42">
        <v>4.47</v>
      </c>
      <c r="AW10" s="42">
        <v>4.47</v>
      </c>
      <c r="AX10" s="42">
        <v>4.47</v>
      </c>
      <c r="AY10" s="42">
        <v>4.47</v>
      </c>
      <c r="AZ10" s="42">
        <v>4.47</v>
      </c>
      <c r="BA10" s="31"/>
      <c r="BB10" s="31"/>
      <c r="BC10" s="31"/>
      <c r="BD10" s="31"/>
      <c r="BE10" s="31"/>
      <c r="BF10" s="31"/>
      <c r="BG10" s="31"/>
      <c r="BH10" s="31"/>
      <c r="BI10" s="31">
        <v>5788.49</v>
      </c>
      <c r="BJ10" s="31">
        <v>0</v>
      </c>
      <c r="BK10" s="31"/>
      <c r="BL10" s="31"/>
      <c r="BM10" s="32"/>
      <c r="BN10" s="32"/>
      <c r="BO10" s="32"/>
      <c r="BP10" s="32"/>
      <c r="BQ10" s="32"/>
      <c r="BR10" s="32"/>
      <c r="BS10" s="32"/>
      <c r="BT10" s="32"/>
      <c r="BU10" s="32">
        <v>3939.75</v>
      </c>
      <c r="BV10" s="32">
        <v>1512</v>
      </c>
      <c r="BW10" s="32"/>
      <c r="BX10" s="32"/>
      <c r="BY10" s="31">
        <f t="shared" ref="BY10:BY12" si="118">MAX(Q10+BA10,BM10)</f>
        <v>0</v>
      </c>
      <c r="BZ10" s="31">
        <f t="shared" ref="BZ10:BZ12" si="119">MAX(R10+BB10,BN10)</f>
        <v>0</v>
      </c>
      <c r="CA10" s="31">
        <f t="shared" ref="CA10:CA12" si="120">MAX(S10+BC10,BO10)</f>
        <v>0</v>
      </c>
      <c r="CB10" s="31">
        <f t="shared" ref="CB10:CB12" si="121">MAX(T10+BD10,BP10)</f>
        <v>0</v>
      </c>
      <c r="CC10" s="31">
        <f t="shared" ref="CC10:CC12" si="122">MAX(U10+BE10,BQ10)</f>
        <v>0</v>
      </c>
      <c r="CD10" s="31">
        <f t="shared" ref="CD10:CD12" si="123">MAX(V10+BF10,BR10)</f>
        <v>0</v>
      </c>
      <c r="CE10" s="31">
        <f t="shared" ref="CE10:CE12" si="124">MAX(W10+BG10,BS10)</f>
        <v>0</v>
      </c>
      <c r="CF10" s="31">
        <f t="shared" ref="CF10:CF12" si="125">MAX(X10+BH10,BT10)</f>
        <v>0</v>
      </c>
      <c r="CG10" s="31">
        <f t="shared" ref="CG10:CG12" si="126">MAX(Y10+BI10,BU10)</f>
        <v>8832.66</v>
      </c>
      <c r="CH10" s="31">
        <f t="shared" ref="CH10:CH12" si="127">MAX(Z10+BJ10,BV10)</f>
        <v>1512</v>
      </c>
      <c r="CI10" s="31">
        <f t="shared" ref="CI10:CI12" si="128">MAX(AA10+BK10,BW10)</f>
        <v>0</v>
      </c>
      <c r="CJ10" s="31">
        <f t="shared" ref="CJ10:CJ12" si="129">MAX(AB10+BL10,BX10)</f>
        <v>0</v>
      </c>
      <c r="CK10" s="6">
        <f t="shared" ca="1" si="12"/>
        <v>9.9500000000000005E-2</v>
      </c>
      <c r="CL10" s="6">
        <f t="shared" ca="1" si="12"/>
        <v>9.9500000000000005E-2</v>
      </c>
      <c r="CM10" s="6">
        <f t="shared" ca="1" si="12"/>
        <v>9.9500000000000005E-2</v>
      </c>
      <c r="CN10" s="6">
        <f t="shared" ca="1" si="12"/>
        <v>9.9500000000000005E-2</v>
      </c>
      <c r="CO10" s="6">
        <f t="shared" ca="1" si="12"/>
        <v>9.9500000000000005E-2</v>
      </c>
      <c r="CP10" s="6">
        <f t="shared" ca="1" si="12"/>
        <v>9.9500000000000005E-2</v>
      </c>
      <c r="CQ10" s="6">
        <f t="shared" ca="1" si="12"/>
        <v>9.9500000000000005E-2</v>
      </c>
      <c r="CR10" s="6">
        <f t="shared" ca="1" si="12"/>
        <v>9.9500000000000005E-2</v>
      </c>
      <c r="CS10" s="6">
        <f t="shared" ca="1" si="12"/>
        <v>9.9500000000000005E-2</v>
      </c>
      <c r="CT10" s="6">
        <f t="shared" ca="1" si="12"/>
        <v>9.9500000000000005E-2</v>
      </c>
      <c r="CU10" s="6">
        <f t="shared" ca="1" si="12"/>
        <v>9.9500000000000005E-2</v>
      </c>
      <c r="CV10" s="6">
        <f t="shared" ca="1" si="12"/>
        <v>9.9500000000000005E-2</v>
      </c>
      <c r="CW10" s="31">
        <f t="shared" ref="CW10:CW12" ca="1" si="130">ROUND(AC10*CK10,2)</f>
        <v>0</v>
      </c>
      <c r="CX10" s="31">
        <f t="shared" ref="CX10:CX12" ca="1" si="131">ROUND(AD10*CL10,2)</f>
        <v>0</v>
      </c>
      <c r="CY10" s="31">
        <f t="shared" ref="CY10:CY12" ca="1" si="132">ROUND(AE10*CM10,2)</f>
        <v>0</v>
      </c>
      <c r="CZ10" s="31">
        <f t="shared" ref="CZ10:CZ12" ca="1" si="133">ROUND(AF10*CN10,2)</f>
        <v>0</v>
      </c>
      <c r="DA10" s="31">
        <f t="shared" ref="DA10:DA12" ca="1" si="134">ROUND(AG10*CO10,2)</f>
        <v>0</v>
      </c>
      <c r="DB10" s="31">
        <f t="shared" ref="DB10:DB12" ca="1" si="135">ROUND(AH10*CP10,2)</f>
        <v>0</v>
      </c>
      <c r="DC10" s="31">
        <f t="shared" ref="DC10:DC12" ca="1" si="136">ROUND(AI10*CQ10,2)</f>
        <v>0</v>
      </c>
      <c r="DD10" s="31">
        <f t="shared" ref="DD10:DD12" ca="1" si="137">ROUND(AJ10*CR10,2)</f>
        <v>0</v>
      </c>
      <c r="DE10" s="31">
        <f t="shared" ref="DE10:DE12" ca="1" si="138">ROUND(AK10*CS10,2)</f>
        <v>12884.89</v>
      </c>
      <c r="DF10" s="31">
        <f t="shared" ref="DF10:DF12" ca="1" si="139">ROUND(AL10*CT10,2)</f>
        <v>0</v>
      </c>
      <c r="DG10" s="31">
        <f t="shared" ref="DG10:DG12" ca="1" si="140">ROUND(AM10*CU10,2)</f>
        <v>0</v>
      </c>
      <c r="DH10" s="31">
        <f t="shared" ref="DH10:DH12" ca="1" si="141">ROUND(AN10*CV10,2)</f>
        <v>0</v>
      </c>
      <c r="DI10" s="32">
        <f t="shared" ref="DI10:DI12" ca="1" si="142">MAX(Q10+CW10,BM10)</f>
        <v>0</v>
      </c>
      <c r="DJ10" s="32">
        <f t="shared" ref="DJ10:DJ12" ca="1" si="143">MAX(R10+CX10,BN10)</f>
        <v>0</v>
      </c>
      <c r="DK10" s="32">
        <f t="shared" ref="DK10:DK12" ca="1" si="144">MAX(S10+CY10,BO10)</f>
        <v>0</v>
      </c>
      <c r="DL10" s="32">
        <f t="shared" ref="DL10:DL12" ca="1" si="145">MAX(T10+CZ10,BP10)</f>
        <v>0</v>
      </c>
      <c r="DM10" s="32">
        <f t="shared" ref="DM10:DM12" ca="1" si="146">MAX(U10+DA10,BQ10)</f>
        <v>0</v>
      </c>
      <c r="DN10" s="32">
        <f t="shared" ref="DN10:DN12" ca="1" si="147">MAX(V10+DB10,BR10)</f>
        <v>0</v>
      </c>
      <c r="DO10" s="32">
        <f t="shared" ref="DO10:DO12" ca="1" si="148">MAX(W10+DC10,BS10)</f>
        <v>0</v>
      </c>
      <c r="DP10" s="32">
        <f t="shared" ref="DP10:DP12" ca="1" si="149">MAX(X10+DD10,BT10)</f>
        <v>0</v>
      </c>
      <c r="DQ10" s="32">
        <f t="shared" ref="DQ10:DQ12" ca="1" si="150">MAX(Y10+DE10,BU10)</f>
        <v>15929.06</v>
      </c>
      <c r="DR10" s="32">
        <f t="shared" ref="DR10:DR12" ca="1" si="151">MAX(Z10+DF10,BV10)</f>
        <v>1512</v>
      </c>
      <c r="DS10" s="32">
        <f t="shared" ref="DS10:DS12" ca="1" si="152">MAX(AA10+DG10,BW10)</f>
        <v>0</v>
      </c>
      <c r="DT10" s="32">
        <f t="shared" ref="DT10:DT12" ca="1" si="153">MAX(AB10+DH10,BX10)</f>
        <v>0</v>
      </c>
      <c r="DU10" s="31">
        <f t="shared" ref="DU10:DU12" ca="1" si="154">DI10-BY10</f>
        <v>0</v>
      </c>
      <c r="DV10" s="31">
        <f t="shared" ref="DV10:DV12" ca="1" si="155">DJ10-BZ10</f>
        <v>0</v>
      </c>
      <c r="DW10" s="31">
        <f t="shared" ref="DW10:DW12" ca="1" si="156">DK10-CA10</f>
        <v>0</v>
      </c>
      <c r="DX10" s="31">
        <f t="shared" ref="DX10:DX12" ca="1" si="157">DL10-CB10</f>
        <v>0</v>
      </c>
      <c r="DY10" s="31">
        <f t="shared" ref="DY10:DY12" ca="1" si="158">DM10-CC10</f>
        <v>0</v>
      </c>
      <c r="DZ10" s="31">
        <f t="shared" ref="DZ10:DZ12" ca="1" si="159">DN10-CD10</f>
        <v>0</v>
      </c>
      <c r="EA10" s="31">
        <f t="shared" ref="EA10:EA12" ca="1" si="160">DO10-CE10</f>
        <v>0</v>
      </c>
      <c r="EB10" s="31">
        <f t="shared" ref="EB10:EB12" ca="1" si="161">DP10-CF10</f>
        <v>0</v>
      </c>
      <c r="EC10" s="31">
        <f t="shared" ref="EC10:EC12" ca="1" si="162">DQ10-CG10</f>
        <v>7096.4</v>
      </c>
      <c r="ED10" s="31">
        <f t="shared" ref="ED10:ED12" ca="1" si="163">DR10-CH10</f>
        <v>0</v>
      </c>
      <c r="EE10" s="31">
        <f t="shared" ref="EE10:EE12" ca="1" si="164">DS10-CI10</f>
        <v>0</v>
      </c>
      <c r="EF10" s="31">
        <f t="shared" ref="EF10:EF12" ca="1" si="165">DT10-CJ10</f>
        <v>0</v>
      </c>
      <c r="EG10" s="32">
        <f t="shared" ref="EG10:EG12" ca="1" si="166">DU10+BA10</f>
        <v>0</v>
      </c>
      <c r="EH10" s="32">
        <f t="shared" ref="EH10:EH12" ca="1" si="167">DV10+BB10</f>
        <v>0</v>
      </c>
      <c r="EI10" s="32">
        <f t="shared" ref="EI10:EI12" ca="1" si="168">DW10+BC10</f>
        <v>0</v>
      </c>
      <c r="EJ10" s="32">
        <f t="shared" ref="EJ10:EJ12" ca="1" si="169">DX10+BD10</f>
        <v>0</v>
      </c>
      <c r="EK10" s="32">
        <f t="shared" ref="EK10:EK12" ca="1" si="170">DY10+BE10</f>
        <v>0</v>
      </c>
      <c r="EL10" s="32">
        <f t="shared" ref="EL10:EL12" ca="1" si="171">DZ10+BF10</f>
        <v>0</v>
      </c>
      <c r="EM10" s="32">
        <f t="shared" ref="EM10:EM12" ca="1" si="172">EA10+BG10</f>
        <v>0</v>
      </c>
      <c r="EN10" s="32">
        <f t="shared" ref="EN10:EN12" ca="1" si="173">EB10+BH10</f>
        <v>0</v>
      </c>
      <c r="EO10" s="32">
        <f t="shared" ref="EO10:EO12" ca="1" si="174">EC10+BI10</f>
        <v>12884.89</v>
      </c>
      <c r="EP10" s="32">
        <f t="shared" ref="EP10:EP12" ca="1" si="175">ED10+BJ10</f>
        <v>0</v>
      </c>
      <c r="EQ10" s="32">
        <f t="shared" ref="EQ10:EQ12" ca="1" si="176">EE10+BK10</f>
        <v>0</v>
      </c>
      <c r="ER10" s="32">
        <f t="shared" ref="ER10:ER12" ca="1" si="177">EF10+BL10</f>
        <v>0</v>
      </c>
    </row>
    <row r="11" spans="1:148">
      <c r="A11" t="s">
        <v>416</v>
      </c>
      <c r="B11" s="1" t="s">
        <v>508</v>
      </c>
      <c r="C11" t="s">
        <v>510</v>
      </c>
      <c r="D11" t="str">
        <f t="shared" ca="1" si="0"/>
        <v>FortisAlberta DOS - BP Empress (163S)</v>
      </c>
      <c r="N11" s="51">
        <v>1072.7929999999999</v>
      </c>
      <c r="Q11" s="32"/>
      <c r="R11" s="32"/>
      <c r="S11" s="32"/>
      <c r="T11" s="32"/>
      <c r="U11" s="32"/>
      <c r="V11" s="32"/>
      <c r="W11" s="32"/>
      <c r="X11" s="32"/>
      <c r="Y11" s="32"/>
      <c r="Z11" s="32">
        <v>3218.38</v>
      </c>
      <c r="AA11" s="32"/>
      <c r="AB11" s="32"/>
      <c r="AC11" s="31"/>
      <c r="AD11" s="31"/>
      <c r="AE11" s="31"/>
      <c r="AF11" s="31"/>
      <c r="AG11" s="31"/>
      <c r="AH11" s="31"/>
      <c r="AI11" s="31"/>
      <c r="AJ11" s="31"/>
      <c r="AK11" s="31"/>
      <c r="AL11" s="31">
        <v>128176.13</v>
      </c>
      <c r="AM11" s="31"/>
      <c r="AN11" s="31"/>
      <c r="AO11" s="42">
        <v>4.47</v>
      </c>
      <c r="AP11" s="42">
        <v>4.47</v>
      </c>
      <c r="AQ11" s="42">
        <v>4.47</v>
      </c>
      <c r="AR11" s="42">
        <v>4.47</v>
      </c>
      <c r="AS11" s="42">
        <v>4.47</v>
      </c>
      <c r="AT11" s="42">
        <v>4.47</v>
      </c>
      <c r="AU11" s="42">
        <v>4.47</v>
      </c>
      <c r="AV11" s="42">
        <v>4.47</v>
      </c>
      <c r="AW11" s="42">
        <v>4.47</v>
      </c>
      <c r="AX11" s="42">
        <v>4.47</v>
      </c>
      <c r="AY11" s="42">
        <v>4.47</v>
      </c>
      <c r="AZ11" s="42">
        <v>4.47</v>
      </c>
      <c r="BA11" s="31"/>
      <c r="BB11" s="31"/>
      <c r="BC11" s="31"/>
      <c r="BD11" s="31"/>
      <c r="BE11" s="31"/>
      <c r="BF11" s="31"/>
      <c r="BG11" s="31"/>
      <c r="BH11" s="31"/>
      <c r="BI11" s="31"/>
      <c r="BJ11" s="31">
        <v>5729.48</v>
      </c>
      <c r="BK11" s="31"/>
      <c r="BL11" s="31"/>
      <c r="BM11" s="32"/>
      <c r="BN11" s="32"/>
      <c r="BO11" s="32"/>
      <c r="BP11" s="32"/>
      <c r="BQ11" s="32"/>
      <c r="BR11" s="32"/>
      <c r="BS11" s="32"/>
      <c r="BT11" s="32"/>
      <c r="BU11" s="32"/>
      <c r="BV11" s="32">
        <v>3748.5</v>
      </c>
      <c r="BW11" s="32"/>
      <c r="BX11" s="32"/>
      <c r="BY11" s="31">
        <f t="shared" si="118"/>
        <v>0</v>
      </c>
      <c r="BZ11" s="31">
        <f t="shared" si="119"/>
        <v>0</v>
      </c>
      <c r="CA11" s="31">
        <f t="shared" si="120"/>
        <v>0</v>
      </c>
      <c r="CB11" s="31">
        <f t="shared" si="121"/>
        <v>0</v>
      </c>
      <c r="CC11" s="31">
        <f t="shared" si="122"/>
        <v>0</v>
      </c>
      <c r="CD11" s="31">
        <f t="shared" si="123"/>
        <v>0</v>
      </c>
      <c r="CE11" s="31">
        <f t="shared" si="124"/>
        <v>0</v>
      </c>
      <c r="CF11" s="31">
        <f t="shared" si="125"/>
        <v>0</v>
      </c>
      <c r="CG11" s="31">
        <f t="shared" si="126"/>
        <v>0</v>
      </c>
      <c r="CH11" s="31">
        <f t="shared" si="127"/>
        <v>8947.86</v>
      </c>
      <c r="CI11" s="31">
        <f t="shared" si="128"/>
        <v>0</v>
      </c>
      <c r="CJ11" s="31">
        <f t="shared" si="129"/>
        <v>0</v>
      </c>
      <c r="CK11" s="6">
        <f t="shared" ca="1" si="12"/>
        <v>9.9500000000000005E-2</v>
      </c>
      <c r="CL11" s="6">
        <f t="shared" ca="1" si="12"/>
        <v>9.9500000000000005E-2</v>
      </c>
      <c r="CM11" s="6">
        <f t="shared" ca="1" si="12"/>
        <v>9.9500000000000005E-2</v>
      </c>
      <c r="CN11" s="6">
        <f t="shared" ca="1" si="12"/>
        <v>9.9500000000000005E-2</v>
      </c>
      <c r="CO11" s="6">
        <f t="shared" ca="1" si="12"/>
        <v>9.9500000000000005E-2</v>
      </c>
      <c r="CP11" s="6">
        <f t="shared" ca="1" si="12"/>
        <v>9.9500000000000005E-2</v>
      </c>
      <c r="CQ11" s="6">
        <f t="shared" ca="1" si="12"/>
        <v>9.9500000000000005E-2</v>
      </c>
      <c r="CR11" s="6">
        <f t="shared" ca="1" si="12"/>
        <v>9.9500000000000005E-2</v>
      </c>
      <c r="CS11" s="6">
        <f t="shared" ca="1" si="12"/>
        <v>9.9500000000000005E-2</v>
      </c>
      <c r="CT11" s="6">
        <f t="shared" ca="1" si="12"/>
        <v>9.9500000000000005E-2</v>
      </c>
      <c r="CU11" s="6">
        <f t="shared" ca="1" si="12"/>
        <v>9.9500000000000005E-2</v>
      </c>
      <c r="CV11" s="6">
        <f t="shared" ca="1" si="12"/>
        <v>9.9500000000000005E-2</v>
      </c>
      <c r="CW11" s="31">
        <f t="shared" ca="1" si="130"/>
        <v>0</v>
      </c>
      <c r="CX11" s="31">
        <f t="shared" ca="1" si="131"/>
        <v>0</v>
      </c>
      <c r="CY11" s="31">
        <f t="shared" ca="1" si="132"/>
        <v>0</v>
      </c>
      <c r="CZ11" s="31">
        <f t="shared" ca="1" si="133"/>
        <v>0</v>
      </c>
      <c r="DA11" s="31">
        <f t="shared" ca="1" si="134"/>
        <v>0</v>
      </c>
      <c r="DB11" s="31">
        <f t="shared" ca="1" si="135"/>
        <v>0</v>
      </c>
      <c r="DC11" s="31">
        <f t="shared" ca="1" si="136"/>
        <v>0</v>
      </c>
      <c r="DD11" s="31">
        <f t="shared" ca="1" si="137"/>
        <v>0</v>
      </c>
      <c r="DE11" s="31">
        <f t="shared" ca="1" si="138"/>
        <v>0</v>
      </c>
      <c r="DF11" s="31">
        <f t="shared" ca="1" si="139"/>
        <v>12753.52</v>
      </c>
      <c r="DG11" s="31">
        <f t="shared" ca="1" si="140"/>
        <v>0</v>
      </c>
      <c r="DH11" s="31">
        <f t="shared" ca="1" si="141"/>
        <v>0</v>
      </c>
      <c r="DI11" s="32">
        <f t="shared" ca="1" si="142"/>
        <v>0</v>
      </c>
      <c r="DJ11" s="32">
        <f t="shared" ca="1" si="143"/>
        <v>0</v>
      </c>
      <c r="DK11" s="32">
        <f t="shared" ca="1" si="144"/>
        <v>0</v>
      </c>
      <c r="DL11" s="32">
        <f t="shared" ca="1" si="145"/>
        <v>0</v>
      </c>
      <c r="DM11" s="32">
        <f t="shared" ca="1" si="146"/>
        <v>0</v>
      </c>
      <c r="DN11" s="32">
        <f t="shared" ca="1" si="147"/>
        <v>0</v>
      </c>
      <c r="DO11" s="32">
        <f t="shared" ca="1" si="148"/>
        <v>0</v>
      </c>
      <c r="DP11" s="32">
        <f t="shared" ca="1" si="149"/>
        <v>0</v>
      </c>
      <c r="DQ11" s="32">
        <f t="shared" ca="1" si="150"/>
        <v>0</v>
      </c>
      <c r="DR11" s="32">
        <f t="shared" ca="1" si="151"/>
        <v>15971.900000000001</v>
      </c>
      <c r="DS11" s="32">
        <f t="shared" ca="1" si="152"/>
        <v>0</v>
      </c>
      <c r="DT11" s="32">
        <f t="shared" ca="1" si="153"/>
        <v>0</v>
      </c>
      <c r="DU11" s="31">
        <f t="shared" ca="1" si="154"/>
        <v>0</v>
      </c>
      <c r="DV11" s="31">
        <f t="shared" ca="1" si="155"/>
        <v>0</v>
      </c>
      <c r="DW11" s="31">
        <f t="shared" ca="1" si="156"/>
        <v>0</v>
      </c>
      <c r="DX11" s="31">
        <f t="shared" ca="1" si="157"/>
        <v>0</v>
      </c>
      <c r="DY11" s="31">
        <f t="shared" ca="1" si="158"/>
        <v>0</v>
      </c>
      <c r="DZ11" s="31">
        <f t="shared" ca="1" si="159"/>
        <v>0</v>
      </c>
      <c r="EA11" s="31">
        <f t="shared" ca="1" si="160"/>
        <v>0</v>
      </c>
      <c r="EB11" s="31">
        <f t="shared" ca="1" si="161"/>
        <v>0</v>
      </c>
      <c r="EC11" s="31">
        <f t="shared" ca="1" si="162"/>
        <v>0</v>
      </c>
      <c r="ED11" s="31">
        <f t="shared" ca="1" si="163"/>
        <v>7024.0400000000009</v>
      </c>
      <c r="EE11" s="31">
        <f t="shared" ca="1" si="164"/>
        <v>0</v>
      </c>
      <c r="EF11" s="31">
        <f t="shared" ca="1" si="165"/>
        <v>0</v>
      </c>
      <c r="EG11" s="32">
        <f t="shared" ca="1" si="166"/>
        <v>0</v>
      </c>
      <c r="EH11" s="32">
        <f t="shared" ca="1" si="167"/>
        <v>0</v>
      </c>
      <c r="EI11" s="32">
        <f t="shared" ca="1" si="168"/>
        <v>0</v>
      </c>
      <c r="EJ11" s="32">
        <f t="shared" ca="1" si="169"/>
        <v>0</v>
      </c>
      <c r="EK11" s="32">
        <f t="shared" ca="1" si="170"/>
        <v>0</v>
      </c>
      <c r="EL11" s="32">
        <f t="shared" ca="1" si="171"/>
        <v>0</v>
      </c>
      <c r="EM11" s="32">
        <f t="shared" ca="1" si="172"/>
        <v>0</v>
      </c>
      <c r="EN11" s="32">
        <f t="shared" ca="1" si="173"/>
        <v>0</v>
      </c>
      <c r="EO11" s="32">
        <f t="shared" ca="1" si="174"/>
        <v>0</v>
      </c>
      <c r="EP11" s="32">
        <f t="shared" ca="1" si="175"/>
        <v>12753.52</v>
      </c>
      <c r="EQ11" s="32">
        <f t="shared" ca="1" si="176"/>
        <v>0</v>
      </c>
      <c r="ER11" s="32">
        <f t="shared" ca="1" si="177"/>
        <v>0</v>
      </c>
    </row>
    <row r="12" spans="1:148">
      <c r="A12" t="s">
        <v>416</v>
      </c>
      <c r="B12" s="1" t="s">
        <v>508</v>
      </c>
      <c r="C12" t="s">
        <v>524</v>
      </c>
      <c r="D12" t="str">
        <f t="shared" ca="1" si="0"/>
        <v>FortisAlberta DOS - BP Empress (163S)</v>
      </c>
      <c r="N12" s="51">
        <v>592.11800000000005</v>
      </c>
      <c r="Q12" s="32"/>
      <c r="R12" s="32"/>
      <c r="S12" s="32"/>
      <c r="T12" s="32"/>
      <c r="U12" s="32"/>
      <c r="V12" s="32"/>
      <c r="W12" s="32"/>
      <c r="X12" s="32"/>
      <c r="Y12" s="32"/>
      <c r="Z12" s="32">
        <v>1776.35</v>
      </c>
      <c r="AA12" s="32"/>
      <c r="AB12" s="32"/>
      <c r="AC12" s="31"/>
      <c r="AD12" s="31"/>
      <c r="AE12" s="31"/>
      <c r="AF12" s="31"/>
      <c r="AG12" s="31"/>
      <c r="AH12" s="31"/>
      <c r="AI12" s="31"/>
      <c r="AJ12" s="31"/>
      <c r="AK12" s="31"/>
      <c r="AL12" s="31">
        <v>51089.49</v>
      </c>
      <c r="AM12" s="31"/>
      <c r="AN12" s="31"/>
      <c r="AO12" s="42">
        <v>4.47</v>
      </c>
      <c r="AP12" s="42">
        <v>4.47</v>
      </c>
      <c r="AQ12" s="42">
        <v>4.47</v>
      </c>
      <c r="AR12" s="42">
        <v>4.47</v>
      </c>
      <c r="AS12" s="42">
        <v>4.47</v>
      </c>
      <c r="AT12" s="42">
        <v>4.47</v>
      </c>
      <c r="AU12" s="42">
        <v>4.47</v>
      </c>
      <c r="AV12" s="42">
        <v>4.47</v>
      </c>
      <c r="AW12" s="42">
        <v>4.47</v>
      </c>
      <c r="AX12" s="42">
        <v>4.47</v>
      </c>
      <c r="AY12" s="42">
        <v>4.47</v>
      </c>
      <c r="AZ12" s="42">
        <v>4.47</v>
      </c>
      <c r="BA12" s="31"/>
      <c r="BB12" s="31"/>
      <c r="BC12" s="31"/>
      <c r="BD12" s="31"/>
      <c r="BE12" s="31"/>
      <c r="BF12" s="31"/>
      <c r="BG12" s="31"/>
      <c r="BH12" s="31"/>
      <c r="BI12" s="31"/>
      <c r="BJ12" s="31">
        <v>2283.6999999999998</v>
      </c>
      <c r="BK12" s="31"/>
      <c r="BL12" s="31"/>
      <c r="BM12" s="32"/>
      <c r="BN12" s="32"/>
      <c r="BO12" s="32"/>
      <c r="BP12" s="32"/>
      <c r="BQ12" s="32"/>
      <c r="BR12" s="32"/>
      <c r="BS12" s="32"/>
      <c r="BT12" s="32"/>
      <c r="BU12" s="32"/>
      <c r="BV12" s="32">
        <v>1836</v>
      </c>
      <c r="BW12" s="32"/>
      <c r="BX12" s="32"/>
      <c r="BY12" s="31">
        <f t="shared" si="118"/>
        <v>0</v>
      </c>
      <c r="BZ12" s="31">
        <f t="shared" si="119"/>
        <v>0</v>
      </c>
      <c r="CA12" s="31">
        <f t="shared" si="120"/>
        <v>0</v>
      </c>
      <c r="CB12" s="31">
        <f t="shared" si="121"/>
        <v>0</v>
      </c>
      <c r="CC12" s="31">
        <f t="shared" si="122"/>
        <v>0</v>
      </c>
      <c r="CD12" s="31">
        <f t="shared" si="123"/>
        <v>0</v>
      </c>
      <c r="CE12" s="31">
        <f t="shared" si="124"/>
        <v>0</v>
      </c>
      <c r="CF12" s="31">
        <f t="shared" si="125"/>
        <v>0</v>
      </c>
      <c r="CG12" s="31">
        <f t="shared" si="126"/>
        <v>0</v>
      </c>
      <c r="CH12" s="31">
        <f t="shared" si="127"/>
        <v>4060.0499999999997</v>
      </c>
      <c r="CI12" s="31">
        <f t="shared" si="128"/>
        <v>0</v>
      </c>
      <c r="CJ12" s="31">
        <f t="shared" si="129"/>
        <v>0</v>
      </c>
      <c r="CK12" s="6">
        <f t="shared" ca="1" si="12"/>
        <v>9.9500000000000005E-2</v>
      </c>
      <c r="CL12" s="6">
        <f t="shared" ca="1" si="12"/>
        <v>9.9500000000000005E-2</v>
      </c>
      <c r="CM12" s="6">
        <f t="shared" ca="1" si="12"/>
        <v>9.9500000000000005E-2</v>
      </c>
      <c r="CN12" s="6">
        <f t="shared" ca="1" si="12"/>
        <v>9.9500000000000005E-2</v>
      </c>
      <c r="CO12" s="6">
        <f t="shared" ca="1" si="12"/>
        <v>9.9500000000000005E-2</v>
      </c>
      <c r="CP12" s="6">
        <f t="shared" ca="1" si="12"/>
        <v>9.9500000000000005E-2</v>
      </c>
      <c r="CQ12" s="6">
        <f t="shared" ca="1" si="12"/>
        <v>9.9500000000000005E-2</v>
      </c>
      <c r="CR12" s="6">
        <f t="shared" ca="1" si="12"/>
        <v>9.9500000000000005E-2</v>
      </c>
      <c r="CS12" s="6">
        <f t="shared" ca="1" si="12"/>
        <v>9.9500000000000005E-2</v>
      </c>
      <c r="CT12" s="6">
        <f t="shared" ca="1" si="12"/>
        <v>9.9500000000000005E-2</v>
      </c>
      <c r="CU12" s="6">
        <f t="shared" ca="1" si="12"/>
        <v>9.9500000000000005E-2</v>
      </c>
      <c r="CV12" s="6">
        <f t="shared" ca="1" si="12"/>
        <v>9.9500000000000005E-2</v>
      </c>
      <c r="CW12" s="31">
        <f t="shared" ca="1" si="130"/>
        <v>0</v>
      </c>
      <c r="CX12" s="31">
        <f t="shared" ca="1" si="131"/>
        <v>0</v>
      </c>
      <c r="CY12" s="31">
        <f t="shared" ca="1" si="132"/>
        <v>0</v>
      </c>
      <c r="CZ12" s="31">
        <f t="shared" ca="1" si="133"/>
        <v>0</v>
      </c>
      <c r="DA12" s="31">
        <f t="shared" ca="1" si="134"/>
        <v>0</v>
      </c>
      <c r="DB12" s="31">
        <f t="shared" ca="1" si="135"/>
        <v>0</v>
      </c>
      <c r="DC12" s="31">
        <f t="shared" ca="1" si="136"/>
        <v>0</v>
      </c>
      <c r="DD12" s="31">
        <f t="shared" ca="1" si="137"/>
        <v>0</v>
      </c>
      <c r="DE12" s="31">
        <f t="shared" ca="1" si="138"/>
        <v>0</v>
      </c>
      <c r="DF12" s="31">
        <f t="shared" ca="1" si="139"/>
        <v>5083.3999999999996</v>
      </c>
      <c r="DG12" s="31">
        <f t="shared" ca="1" si="140"/>
        <v>0</v>
      </c>
      <c r="DH12" s="31">
        <f t="shared" ca="1" si="141"/>
        <v>0</v>
      </c>
      <c r="DI12" s="32">
        <f t="shared" ca="1" si="142"/>
        <v>0</v>
      </c>
      <c r="DJ12" s="32">
        <f t="shared" ca="1" si="143"/>
        <v>0</v>
      </c>
      <c r="DK12" s="32">
        <f t="shared" ca="1" si="144"/>
        <v>0</v>
      </c>
      <c r="DL12" s="32">
        <f t="shared" ca="1" si="145"/>
        <v>0</v>
      </c>
      <c r="DM12" s="32">
        <f t="shared" ca="1" si="146"/>
        <v>0</v>
      </c>
      <c r="DN12" s="32">
        <f t="shared" ca="1" si="147"/>
        <v>0</v>
      </c>
      <c r="DO12" s="32">
        <f t="shared" ca="1" si="148"/>
        <v>0</v>
      </c>
      <c r="DP12" s="32">
        <f t="shared" ca="1" si="149"/>
        <v>0</v>
      </c>
      <c r="DQ12" s="32">
        <f t="shared" ca="1" si="150"/>
        <v>0</v>
      </c>
      <c r="DR12" s="32">
        <f t="shared" ca="1" si="151"/>
        <v>6859.75</v>
      </c>
      <c r="DS12" s="32">
        <f t="shared" ca="1" si="152"/>
        <v>0</v>
      </c>
      <c r="DT12" s="32">
        <f t="shared" ca="1" si="153"/>
        <v>0</v>
      </c>
      <c r="DU12" s="31">
        <f t="shared" ca="1" si="154"/>
        <v>0</v>
      </c>
      <c r="DV12" s="31">
        <f t="shared" ca="1" si="155"/>
        <v>0</v>
      </c>
      <c r="DW12" s="31">
        <f t="shared" ca="1" si="156"/>
        <v>0</v>
      </c>
      <c r="DX12" s="31">
        <f t="shared" ca="1" si="157"/>
        <v>0</v>
      </c>
      <c r="DY12" s="31">
        <f t="shared" ca="1" si="158"/>
        <v>0</v>
      </c>
      <c r="DZ12" s="31">
        <f t="shared" ca="1" si="159"/>
        <v>0</v>
      </c>
      <c r="EA12" s="31">
        <f t="shared" ca="1" si="160"/>
        <v>0</v>
      </c>
      <c r="EB12" s="31">
        <f t="shared" ca="1" si="161"/>
        <v>0</v>
      </c>
      <c r="EC12" s="31">
        <f t="shared" ca="1" si="162"/>
        <v>0</v>
      </c>
      <c r="ED12" s="31">
        <f t="shared" ca="1" si="163"/>
        <v>2799.7000000000003</v>
      </c>
      <c r="EE12" s="31">
        <f t="shared" ca="1" si="164"/>
        <v>0</v>
      </c>
      <c r="EF12" s="31">
        <f t="shared" ca="1" si="165"/>
        <v>0</v>
      </c>
      <c r="EG12" s="32">
        <f t="shared" ca="1" si="166"/>
        <v>0</v>
      </c>
      <c r="EH12" s="32">
        <f t="shared" ca="1" si="167"/>
        <v>0</v>
      </c>
      <c r="EI12" s="32">
        <f t="shared" ca="1" si="168"/>
        <v>0</v>
      </c>
      <c r="EJ12" s="32">
        <f t="shared" ca="1" si="169"/>
        <v>0</v>
      </c>
      <c r="EK12" s="32">
        <f t="shared" ca="1" si="170"/>
        <v>0</v>
      </c>
      <c r="EL12" s="32">
        <f t="shared" ca="1" si="171"/>
        <v>0</v>
      </c>
      <c r="EM12" s="32">
        <f t="shared" ca="1" si="172"/>
        <v>0</v>
      </c>
      <c r="EN12" s="32">
        <f t="shared" ca="1" si="173"/>
        <v>0</v>
      </c>
      <c r="EO12" s="32">
        <f t="shared" ca="1" si="174"/>
        <v>0</v>
      </c>
      <c r="EP12" s="32">
        <f t="shared" ca="1" si="175"/>
        <v>5083.3999999999996</v>
      </c>
      <c r="EQ12" s="32">
        <f t="shared" ca="1" si="176"/>
        <v>0</v>
      </c>
      <c r="ER12" s="32">
        <f t="shared" ca="1" si="177"/>
        <v>0</v>
      </c>
    </row>
    <row r="13" spans="1:148">
      <c r="A13" t="s">
        <v>416</v>
      </c>
      <c r="B13" s="1" t="s">
        <v>508</v>
      </c>
      <c r="C13" t="s">
        <v>532</v>
      </c>
      <c r="D13" t="str">
        <f t="shared" ca="1" si="0"/>
        <v>FortisAlberta DOS - BP Empress (163S)</v>
      </c>
      <c r="N13" s="51">
        <v>901.68100000000004</v>
      </c>
      <c r="Q13" s="32"/>
      <c r="R13" s="32"/>
      <c r="S13" s="32"/>
      <c r="T13" s="32"/>
      <c r="U13" s="32"/>
      <c r="V13" s="32"/>
      <c r="W13" s="32"/>
      <c r="X13" s="32"/>
      <c r="Y13" s="32"/>
      <c r="Z13" s="32">
        <v>2705.04</v>
      </c>
      <c r="AA13" s="32"/>
      <c r="AB13" s="32"/>
      <c r="AC13" s="31"/>
      <c r="AD13" s="31"/>
      <c r="AE13" s="31"/>
      <c r="AF13" s="31"/>
      <c r="AG13" s="31"/>
      <c r="AH13" s="31"/>
      <c r="AI13" s="31"/>
      <c r="AJ13" s="31"/>
      <c r="AK13" s="31"/>
      <c r="AL13" s="31">
        <v>82549.59</v>
      </c>
      <c r="AM13" s="31"/>
      <c r="AN13" s="31"/>
      <c r="AO13" s="42">
        <v>4.47</v>
      </c>
      <c r="AP13" s="42">
        <v>4.47</v>
      </c>
      <c r="AQ13" s="42">
        <v>4.47</v>
      </c>
      <c r="AR13" s="42">
        <v>4.47</v>
      </c>
      <c r="AS13" s="42">
        <v>4.47</v>
      </c>
      <c r="AT13" s="42">
        <v>4.47</v>
      </c>
      <c r="AU13" s="42">
        <v>4.47</v>
      </c>
      <c r="AV13" s="42">
        <v>4.47</v>
      </c>
      <c r="AW13" s="42">
        <v>4.47</v>
      </c>
      <c r="AX13" s="42">
        <v>4.47</v>
      </c>
      <c r="AY13" s="42">
        <v>4.47</v>
      </c>
      <c r="AZ13" s="42">
        <v>4.47</v>
      </c>
      <c r="BA13" s="31"/>
      <c r="BB13" s="31"/>
      <c r="BC13" s="31"/>
      <c r="BD13" s="31"/>
      <c r="BE13" s="31"/>
      <c r="BF13" s="31"/>
      <c r="BG13" s="31"/>
      <c r="BH13" s="31"/>
      <c r="BI13" s="31"/>
      <c r="BJ13" s="31">
        <v>3689.97</v>
      </c>
      <c r="BK13" s="31"/>
      <c r="BL13" s="31"/>
      <c r="BM13" s="32"/>
      <c r="BN13" s="32"/>
      <c r="BO13" s="32"/>
      <c r="BP13" s="32"/>
      <c r="BQ13" s="32"/>
      <c r="BR13" s="32"/>
      <c r="BS13" s="32"/>
      <c r="BT13" s="32"/>
      <c r="BU13" s="32"/>
      <c r="BV13" s="32">
        <v>5814</v>
      </c>
      <c r="BW13" s="32"/>
      <c r="BX13" s="32"/>
      <c r="BY13" s="31">
        <f t="shared" si="58"/>
        <v>0</v>
      </c>
      <c r="BZ13" s="31">
        <f t="shared" si="59"/>
        <v>0</v>
      </c>
      <c r="CA13" s="31">
        <f t="shared" si="60"/>
        <v>0</v>
      </c>
      <c r="CB13" s="31">
        <f t="shared" si="61"/>
        <v>0</v>
      </c>
      <c r="CC13" s="31">
        <f t="shared" si="62"/>
        <v>0</v>
      </c>
      <c r="CD13" s="31">
        <f t="shared" si="63"/>
        <v>0</v>
      </c>
      <c r="CE13" s="31">
        <f t="shared" si="64"/>
        <v>0</v>
      </c>
      <c r="CF13" s="31">
        <f t="shared" si="65"/>
        <v>0</v>
      </c>
      <c r="CG13" s="31">
        <f t="shared" si="66"/>
        <v>0</v>
      </c>
      <c r="CH13" s="31">
        <f t="shared" si="67"/>
        <v>6395.01</v>
      </c>
      <c r="CI13" s="31">
        <f t="shared" si="68"/>
        <v>0</v>
      </c>
      <c r="CJ13" s="31">
        <f t="shared" si="69"/>
        <v>0</v>
      </c>
      <c r="CK13" s="6">
        <f t="shared" ca="1" si="12"/>
        <v>9.9500000000000005E-2</v>
      </c>
      <c r="CL13" s="6">
        <f t="shared" ca="1" si="12"/>
        <v>9.9500000000000005E-2</v>
      </c>
      <c r="CM13" s="6">
        <f t="shared" ca="1" si="12"/>
        <v>9.9500000000000005E-2</v>
      </c>
      <c r="CN13" s="6">
        <f t="shared" ca="1" si="12"/>
        <v>9.9500000000000005E-2</v>
      </c>
      <c r="CO13" s="6">
        <f t="shared" ca="1" si="12"/>
        <v>9.9500000000000005E-2</v>
      </c>
      <c r="CP13" s="6">
        <f t="shared" ca="1" si="12"/>
        <v>9.9500000000000005E-2</v>
      </c>
      <c r="CQ13" s="6">
        <f t="shared" ca="1" si="12"/>
        <v>9.9500000000000005E-2</v>
      </c>
      <c r="CR13" s="6">
        <f t="shared" ca="1" si="12"/>
        <v>9.9500000000000005E-2</v>
      </c>
      <c r="CS13" s="6">
        <f t="shared" ca="1" si="12"/>
        <v>9.9500000000000005E-2</v>
      </c>
      <c r="CT13" s="6">
        <f t="shared" ca="1" si="12"/>
        <v>9.9500000000000005E-2</v>
      </c>
      <c r="CU13" s="6">
        <f t="shared" ca="1" si="12"/>
        <v>9.9500000000000005E-2</v>
      </c>
      <c r="CV13" s="6">
        <f t="shared" ca="1" si="12"/>
        <v>9.9500000000000005E-2</v>
      </c>
      <c r="CW13" s="31">
        <f t="shared" ca="1" si="70"/>
        <v>0</v>
      </c>
      <c r="CX13" s="31">
        <f t="shared" ca="1" si="71"/>
        <v>0</v>
      </c>
      <c r="CY13" s="31">
        <f t="shared" ca="1" si="72"/>
        <v>0</v>
      </c>
      <c r="CZ13" s="31">
        <f t="shared" ca="1" si="73"/>
        <v>0</v>
      </c>
      <c r="DA13" s="31">
        <f t="shared" ca="1" si="74"/>
        <v>0</v>
      </c>
      <c r="DB13" s="31">
        <f t="shared" ca="1" si="75"/>
        <v>0</v>
      </c>
      <c r="DC13" s="31">
        <f t="shared" ca="1" si="76"/>
        <v>0</v>
      </c>
      <c r="DD13" s="31">
        <f t="shared" ca="1" si="77"/>
        <v>0</v>
      </c>
      <c r="DE13" s="31">
        <f t="shared" ca="1" si="78"/>
        <v>0</v>
      </c>
      <c r="DF13" s="31">
        <f t="shared" ca="1" si="79"/>
        <v>8213.68</v>
      </c>
      <c r="DG13" s="31">
        <f t="shared" ca="1" si="80"/>
        <v>0</v>
      </c>
      <c r="DH13" s="31">
        <f t="shared" ca="1" si="81"/>
        <v>0</v>
      </c>
      <c r="DI13" s="32">
        <f t="shared" ca="1" si="82"/>
        <v>0</v>
      </c>
      <c r="DJ13" s="32">
        <f t="shared" ca="1" si="83"/>
        <v>0</v>
      </c>
      <c r="DK13" s="32">
        <f t="shared" ca="1" si="84"/>
        <v>0</v>
      </c>
      <c r="DL13" s="32">
        <f t="shared" ca="1" si="85"/>
        <v>0</v>
      </c>
      <c r="DM13" s="32">
        <f t="shared" ca="1" si="86"/>
        <v>0</v>
      </c>
      <c r="DN13" s="32">
        <f t="shared" ca="1" si="87"/>
        <v>0</v>
      </c>
      <c r="DO13" s="32">
        <f t="shared" ca="1" si="88"/>
        <v>0</v>
      </c>
      <c r="DP13" s="32">
        <f t="shared" ca="1" si="89"/>
        <v>0</v>
      </c>
      <c r="DQ13" s="32">
        <f t="shared" ca="1" si="90"/>
        <v>0</v>
      </c>
      <c r="DR13" s="32">
        <f t="shared" ca="1" si="91"/>
        <v>10918.720000000001</v>
      </c>
      <c r="DS13" s="32">
        <f t="shared" ca="1" si="92"/>
        <v>0</v>
      </c>
      <c r="DT13" s="32">
        <f t="shared" ca="1" si="93"/>
        <v>0</v>
      </c>
      <c r="DU13" s="31">
        <f t="shared" ca="1" si="94"/>
        <v>0</v>
      </c>
      <c r="DV13" s="31">
        <f t="shared" ca="1" si="95"/>
        <v>0</v>
      </c>
      <c r="DW13" s="31">
        <f t="shared" ca="1" si="96"/>
        <v>0</v>
      </c>
      <c r="DX13" s="31">
        <f t="shared" ca="1" si="97"/>
        <v>0</v>
      </c>
      <c r="DY13" s="31">
        <f t="shared" ca="1" si="98"/>
        <v>0</v>
      </c>
      <c r="DZ13" s="31">
        <f t="shared" ca="1" si="99"/>
        <v>0</v>
      </c>
      <c r="EA13" s="31">
        <f t="shared" ca="1" si="100"/>
        <v>0</v>
      </c>
      <c r="EB13" s="31">
        <f t="shared" ca="1" si="101"/>
        <v>0</v>
      </c>
      <c r="EC13" s="31">
        <f t="shared" ca="1" si="102"/>
        <v>0</v>
      </c>
      <c r="ED13" s="31">
        <f t="shared" ca="1" si="103"/>
        <v>4523.7100000000009</v>
      </c>
      <c r="EE13" s="31">
        <f t="shared" ca="1" si="104"/>
        <v>0</v>
      </c>
      <c r="EF13" s="31">
        <f t="shared" ca="1" si="105"/>
        <v>0</v>
      </c>
      <c r="EG13" s="32">
        <f t="shared" ca="1" si="106"/>
        <v>0</v>
      </c>
      <c r="EH13" s="32">
        <f t="shared" ca="1" si="107"/>
        <v>0</v>
      </c>
      <c r="EI13" s="32">
        <f t="shared" ca="1" si="108"/>
        <v>0</v>
      </c>
      <c r="EJ13" s="32">
        <f t="shared" ca="1" si="109"/>
        <v>0</v>
      </c>
      <c r="EK13" s="32">
        <f t="shared" ca="1" si="110"/>
        <v>0</v>
      </c>
      <c r="EL13" s="32">
        <f t="shared" ca="1" si="111"/>
        <v>0</v>
      </c>
      <c r="EM13" s="32">
        <f t="shared" ca="1" si="112"/>
        <v>0</v>
      </c>
      <c r="EN13" s="32">
        <f t="shared" ca="1" si="113"/>
        <v>0</v>
      </c>
      <c r="EO13" s="32">
        <f t="shared" ca="1" si="114"/>
        <v>0</v>
      </c>
      <c r="EP13" s="32">
        <f t="shared" ca="1" si="115"/>
        <v>8213.68</v>
      </c>
      <c r="EQ13" s="32">
        <f t="shared" ca="1" si="116"/>
        <v>0</v>
      </c>
      <c r="ER13" s="32">
        <f t="shared" ca="1" si="117"/>
        <v>0</v>
      </c>
    </row>
    <row r="14" spans="1:148">
      <c r="A14" t="s">
        <v>416</v>
      </c>
      <c r="B14" s="1" t="s">
        <v>508</v>
      </c>
      <c r="C14" t="str">
        <f ca="1">VLOOKUP($B14,LocationLookup,2,FALSE)</f>
        <v>0000016301</v>
      </c>
      <c r="D14" t="str">
        <f t="shared" ref="D14" ca="1" si="178">VLOOKUP($C14,LossFactorLookup,2,FALSE)</f>
        <v>FortisAlberta DOS - BP Empress (163S)</v>
      </c>
      <c r="E14" s="65">
        <f t="shared" ref="E14:P14" si="179">SUM(E5:E13)</f>
        <v>14516.0658</v>
      </c>
      <c r="F14" s="65">
        <f t="shared" si="179"/>
        <v>12470.150799999999</v>
      </c>
      <c r="G14" s="65">
        <f t="shared" si="179"/>
        <v>5139.5736999999999</v>
      </c>
      <c r="H14" s="65">
        <f t="shared" si="179"/>
        <v>1833.9413999999999</v>
      </c>
      <c r="I14" s="65">
        <f t="shared" si="179"/>
        <v>121.78559999999999</v>
      </c>
      <c r="J14" s="65">
        <f t="shared" si="179"/>
        <v>5.8535000000000004</v>
      </c>
      <c r="K14" s="65">
        <f t="shared" si="179"/>
        <v>0</v>
      </c>
      <c r="L14" s="65">
        <f t="shared" si="179"/>
        <v>102.5313</v>
      </c>
      <c r="M14" s="65">
        <f t="shared" si="179"/>
        <v>3637.4444000000003</v>
      </c>
      <c r="N14" s="65">
        <f t="shared" si="179"/>
        <v>3138.4793</v>
      </c>
      <c r="O14" s="65">
        <f t="shared" si="179"/>
        <v>0</v>
      </c>
      <c r="P14" s="65">
        <f t="shared" si="179"/>
        <v>340.37620000000004</v>
      </c>
      <c r="Q14" s="32"/>
      <c r="R14" s="32"/>
      <c r="S14" s="32"/>
      <c r="T14" s="32"/>
      <c r="U14" s="32"/>
      <c r="V14" s="32"/>
      <c r="W14" s="32"/>
      <c r="X14" s="32"/>
      <c r="Y14" s="32"/>
      <c r="Z14" s="32"/>
      <c r="AA14" s="32"/>
      <c r="AB14" s="32"/>
      <c r="AC14" s="67">
        <f t="shared" ref="AC14:AN14" si="180">SUM(AC5:AC13)</f>
        <v>1038273.27</v>
      </c>
      <c r="AD14" s="67">
        <f t="shared" si="180"/>
        <v>663699.85</v>
      </c>
      <c r="AE14" s="67">
        <f t="shared" si="180"/>
        <v>227125.95</v>
      </c>
      <c r="AF14" s="67">
        <f t="shared" si="180"/>
        <v>65197.11</v>
      </c>
      <c r="AG14" s="67">
        <f t="shared" si="180"/>
        <v>17989.04</v>
      </c>
      <c r="AH14" s="67">
        <f t="shared" si="180"/>
        <v>158.51</v>
      </c>
      <c r="AI14" s="67">
        <f t="shared" si="180"/>
        <v>0</v>
      </c>
      <c r="AJ14" s="67">
        <f t="shared" si="180"/>
        <v>10837.900000000001</v>
      </c>
      <c r="AK14" s="67">
        <f t="shared" si="180"/>
        <v>316172.76</v>
      </c>
      <c r="AL14" s="67">
        <f t="shared" si="180"/>
        <v>330561.78000000003</v>
      </c>
      <c r="AM14" s="67">
        <f t="shared" si="180"/>
        <v>0</v>
      </c>
      <c r="AN14" s="67">
        <f t="shared" si="180"/>
        <v>20622.830000000002</v>
      </c>
      <c r="AO14" s="43">
        <f t="shared" ref="AO14:AZ14" si="181">AVERAGE(AO5:AO13)</f>
        <v>4.47</v>
      </c>
      <c r="AP14" s="43">
        <f t="shared" si="181"/>
        <v>4.47</v>
      </c>
      <c r="AQ14" s="43">
        <f t="shared" si="181"/>
        <v>4.47</v>
      </c>
      <c r="AR14" s="43">
        <f t="shared" si="181"/>
        <v>4.47</v>
      </c>
      <c r="AS14" s="43">
        <f t="shared" si="181"/>
        <v>4.47</v>
      </c>
      <c r="AT14" s="43">
        <f t="shared" si="181"/>
        <v>4.47</v>
      </c>
      <c r="AU14" s="43">
        <f t="shared" si="181"/>
        <v>4.47</v>
      </c>
      <c r="AV14" s="43">
        <f t="shared" si="181"/>
        <v>4.47</v>
      </c>
      <c r="AW14" s="43">
        <f t="shared" si="181"/>
        <v>4.47</v>
      </c>
      <c r="AX14" s="43">
        <f t="shared" si="181"/>
        <v>4.47</v>
      </c>
      <c r="AY14" s="43">
        <f t="shared" si="181"/>
        <v>4.47</v>
      </c>
      <c r="AZ14" s="43">
        <f t="shared" si="181"/>
        <v>4.47</v>
      </c>
      <c r="BA14" s="67">
        <f t="shared" ref="BA14:BL14" si="182">SUM(BA5:BA13)</f>
        <v>46410.81</v>
      </c>
      <c r="BB14" s="67">
        <f t="shared" si="182"/>
        <v>29667.39</v>
      </c>
      <c r="BC14" s="67">
        <f t="shared" si="182"/>
        <v>10152.529999999999</v>
      </c>
      <c r="BD14" s="67">
        <f t="shared" si="182"/>
        <v>2914.31</v>
      </c>
      <c r="BE14" s="67">
        <f t="shared" si="182"/>
        <v>804.1</v>
      </c>
      <c r="BF14" s="67">
        <f t="shared" si="182"/>
        <v>7.09</v>
      </c>
      <c r="BG14" s="67">
        <f t="shared" si="182"/>
        <v>0</v>
      </c>
      <c r="BH14" s="67">
        <f t="shared" si="182"/>
        <v>484.46</v>
      </c>
      <c r="BI14" s="67">
        <f t="shared" si="182"/>
        <v>14132.929999999998</v>
      </c>
      <c r="BJ14" s="67">
        <f t="shared" si="182"/>
        <v>14776.119999999997</v>
      </c>
      <c r="BK14" s="67">
        <f t="shared" si="182"/>
        <v>0</v>
      </c>
      <c r="BL14" s="67">
        <f t="shared" si="182"/>
        <v>921.84</v>
      </c>
      <c r="BM14" s="32"/>
      <c r="BN14" s="32"/>
      <c r="BO14" s="32"/>
      <c r="BP14" s="32"/>
      <c r="BQ14" s="32"/>
      <c r="BR14" s="32"/>
      <c r="BS14" s="32"/>
      <c r="BT14" s="32"/>
      <c r="BU14" s="32"/>
      <c r="BV14" s="32"/>
      <c r="BW14" s="32"/>
      <c r="BX14" s="32"/>
      <c r="BY14" s="67">
        <f t="shared" ref="BY14:CJ14" si="183">SUM(BY5:BY13)</f>
        <v>89959.010000000009</v>
      </c>
      <c r="BZ14" s="67">
        <f t="shared" si="183"/>
        <v>67077.84</v>
      </c>
      <c r="CA14" s="67">
        <f t="shared" si="183"/>
        <v>45135.9</v>
      </c>
      <c r="CB14" s="67">
        <f t="shared" si="183"/>
        <v>37677.15</v>
      </c>
      <c r="CC14" s="67">
        <f t="shared" si="183"/>
        <v>22280.400000000001</v>
      </c>
      <c r="CD14" s="67">
        <f t="shared" si="183"/>
        <v>5383.8</v>
      </c>
      <c r="CE14" s="67">
        <f t="shared" si="183"/>
        <v>0</v>
      </c>
      <c r="CF14" s="67">
        <f t="shared" si="183"/>
        <v>2269.5299999999997</v>
      </c>
      <c r="CG14" s="67">
        <f t="shared" si="183"/>
        <v>32242.43</v>
      </c>
      <c r="CH14" s="67">
        <f t="shared" si="183"/>
        <v>30882.5</v>
      </c>
      <c r="CI14" s="67">
        <f t="shared" si="183"/>
        <v>0</v>
      </c>
      <c r="CJ14" s="67">
        <f t="shared" si="183"/>
        <v>13394.25</v>
      </c>
      <c r="CK14" s="70">
        <f t="shared" ca="1" si="12"/>
        <v>9.9500000000000005E-2</v>
      </c>
      <c r="CL14" s="70">
        <f t="shared" ca="1" si="12"/>
        <v>9.9500000000000005E-2</v>
      </c>
      <c r="CM14" s="70">
        <f t="shared" ca="1" si="12"/>
        <v>9.9500000000000005E-2</v>
      </c>
      <c r="CN14" s="70">
        <f t="shared" ca="1" si="12"/>
        <v>9.9500000000000005E-2</v>
      </c>
      <c r="CO14" s="70">
        <f t="shared" ca="1" si="12"/>
        <v>9.9500000000000005E-2</v>
      </c>
      <c r="CP14" s="70">
        <f t="shared" ca="1" si="12"/>
        <v>9.9500000000000005E-2</v>
      </c>
      <c r="CQ14" s="70">
        <f t="shared" ca="1" si="12"/>
        <v>9.9500000000000005E-2</v>
      </c>
      <c r="CR14" s="70">
        <f t="shared" ca="1" si="12"/>
        <v>9.9500000000000005E-2</v>
      </c>
      <c r="CS14" s="70">
        <f t="shared" ca="1" si="12"/>
        <v>9.9500000000000005E-2</v>
      </c>
      <c r="CT14" s="70">
        <f t="shared" ca="1" si="12"/>
        <v>9.9500000000000005E-2</v>
      </c>
      <c r="CU14" s="70">
        <f t="shared" ca="1" si="12"/>
        <v>9.9500000000000005E-2</v>
      </c>
      <c r="CV14" s="70">
        <f t="shared" ca="1" si="12"/>
        <v>9.9500000000000005E-2</v>
      </c>
      <c r="CW14" s="67">
        <f t="shared" ref="CW14:ER14" ca="1" si="184">SUM(CW5:CW13)</f>
        <v>103308.19</v>
      </c>
      <c r="CX14" s="67">
        <f t="shared" ca="1" si="184"/>
        <v>66038.13</v>
      </c>
      <c r="CY14" s="67">
        <f t="shared" ca="1" si="184"/>
        <v>22599.03</v>
      </c>
      <c r="CZ14" s="67">
        <f t="shared" ca="1" si="184"/>
        <v>6487.11</v>
      </c>
      <c r="DA14" s="67">
        <f t="shared" ca="1" si="184"/>
        <v>1789.9099999999999</v>
      </c>
      <c r="DB14" s="67">
        <f t="shared" ca="1" si="184"/>
        <v>15.77</v>
      </c>
      <c r="DC14" s="67">
        <f t="shared" ca="1" si="184"/>
        <v>0</v>
      </c>
      <c r="DD14" s="67">
        <f t="shared" ca="1" si="184"/>
        <v>1078.3699999999999</v>
      </c>
      <c r="DE14" s="67">
        <f t="shared" ca="1" si="184"/>
        <v>31459.18</v>
      </c>
      <c r="DF14" s="67">
        <f t="shared" ca="1" si="184"/>
        <v>32890.89</v>
      </c>
      <c r="DG14" s="67">
        <f t="shared" ca="1" si="184"/>
        <v>0</v>
      </c>
      <c r="DH14" s="67">
        <f t="shared" ca="1" si="184"/>
        <v>2051.9699999999998</v>
      </c>
      <c r="DI14" s="69">
        <f t="shared" ca="1" si="184"/>
        <v>146856.39000000001</v>
      </c>
      <c r="DJ14" s="69">
        <f t="shared" ca="1" si="184"/>
        <v>103448.57999999999</v>
      </c>
      <c r="DK14" s="69">
        <f t="shared" ca="1" si="184"/>
        <v>53055.86</v>
      </c>
      <c r="DL14" s="69">
        <f t="shared" ca="1" si="184"/>
        <v>37677.15</v>
      </c>
      <c r="DM14" s="69">
        <f t="shared" ca="1" si="184"/>
        <v>22280.400000000001</v>
      </c>
      <c r="DN14" s="69">
        <f t="shared" ca="1" si="184"/>
        <v>5383.8</v>
      </c>
      <c r="DO14" s="69">
        <f t="shared" ca="1" si="184"/>
        <v>0</v>
      </c>
      <c r="DP14" s="69">
        <f t="shared" ca="1" si="184"/>
        <v>2654.11</v>
      </c>
      <c r="DQ14" s="69">
        <f t="shared" ca="1" si="184"/>
        <v>47003.549999999996</v>
      </c>
      <c r="DR14" s="69">
        <f t="shared" ca="1" si="184"/>
        <v>48211.72</v>
      </c>
      <c r="DS14" s="69">
        <f t="shared" ca="1" si="184"/>
        <v>0</v>
      </c>
      <c r="DT14" s="69">
        <f t="shared" ca="1" si="184"/>
        <v>13394.25</v>
      </c>
      <c r="DU14" s="67">
        <f t="shared" ca="1" si="184"/>
        <v>56897.38</v>
      </c>
      <c r="DV14" s="67">
        <f t="shared" ca="1" si="184"/>
        <v>36370.739999999991</v>
      </c>
      <c r="DW14" s="67">
        <f t="shared" ca="1" si="184"/>
        <v>7919.9599999999991</v>
      </c>
      <c r="DX14" s="67">
        <f t="shared" ca="1" si="184"/>
        <v>0</v>
      </c>
      <c r="DY14" s="67">
        <f t="shared" ca="1" si="184"/>
        <v>0</v>
      </c>
      <c r="DZ14" s="67">
        <f t="shared" ca="1" si="184"/>
        <v>0</v>
      </c>
      <c r="EA14" s="67">
        <f t="shared" ca="1" si="184"/>
        <v>0</v>
      </c>
      <c r="EB14" s="67">
        <f t="shared" ca="1" si="184"/>
        <v>384.58000000000004</v>
      </c>
      <c r="EC14" s="67">
        <f t="shared" ca="1" si="184"/>
        <v>14761.119999999999</v>
      </c>
      <c r="ED14" s="67">
        <f t="shared" ca="1" si="184"/>
        <v>17329.22</v>
      </c>
      <c r="EE14" s="67">
        <f t="shared" ca="1" si="184"/>
        <v>0</v>
      </c>
      <c r="EF14" s="67">
        <f t="shared" ca="1" si="184"/>
        <v>0</v>
      </c>
      <c r="EG14" s="69">
        <f t="shared" ca="1" si="184"/>
        <v>103308.19</v>
      </c>
      <c r="EH14" s="69">
        <f t="shared" ca="1" si="184"/>
        <v>66038.12999999999</v>
      </c>
      <c r="EI14" s="69">
        <f t="shared" ca="1" si="184"/>
        <v>18072.489999999998</v>
      </c>
      <c r="EJ14" s="69">
        <f t="shared" ca="1" si="184"/>
        <v>2914.31</v>
      </c>
      <c r="EK14" s="69">
        <f t="shared" ca="1" si="184"/>
        <v>804.1</v>
      </c>
      <c r="EL14" s="69">
        <f t="shared" ca="1" si="184"/>
        <v>7.09</v>
      </c>
      <c r="EM14" s="69">
        <f t="shared" ca="1" si="184"/>
        <v>0</v>
      </c>
      <c r="EN14" s="69">
        <f t="shared" ca="1" si="184"/>
        <v>869.04</v>
      </c>
      <c r="EO14" s="69">
        <f t="shared" ca="1" si="184"/>
        <v>28894.05</v>
      </c>
      <c r="EP14" s="69">
        <f t="shared" ca="1" si="184"/>
        <v>32105.340000000004</v>
      </c>
      <c r="EQ14" s="69">
        <f t="shared" ca="1" si="184"/>
        <v>0</v>
      </c>
      <c r="ER14" s="69">
        <f t="shared" ca="1" si="184"/>
        <v>921.84</v>
      </c>
    </row>
    <row r="15" spans="1:148">
      <c r="A15" t="s">
        <v>416</v>
      </c>
      <c r="B15" s="1" t="s">
        <v>189</v>
      </c>
      <c r="C15" t="s">
        <v>458</v>
      </c>
      <c r="D15" t="str">
        <f t="shared" ca="1" si="0"/>
        <v>FortisAlberta DOS - Cochrane EV Partnership (793S)</v>
      </c>
      <c r="E15" s="51">
        <v>15307.8043</v>
      </c>
      <c r="F15" s="51">
        <v>12175.5375</v>
      </c>
      <c r="G15" s="51">
        <v>13984.402700000001</v>
      </c>
      <c r="H15" s="51">
        <v>11312.012500000001</v>
      </c>
      <c r="I15" s="51">
        <v>8560.8683000000001</v>
      </c>
      <c r="J15" s="51">
        <v>0</v>
      </c>
      <c r="K15" s="51">
        <v>8598.0084000000006</v>
      </c>
      <c r="L15" s="51">
        <v>11246.0851</v>
      </c>
      <c r="M15" s="51">
        <v>109.3884</v>
      </c>
      <c r="N15" s="51">
        <v>566.31820000000005</v>
      </c>
      <c r="O15" s="51">
        <v>1544.2621999999999</v>
      </c>
      <c r="P15" s="51">
        <v>5553.3702000000003</v>
      </c>
      <c r="Q15" s="32">
        <v>45923.41</v>
      </c>
      <c r="R15" s="32">
        <v>36526.61</v>
      </c>
      <c r="S15" s="32">
        <v>41953.21</v>
      </c>
      <c r="T15" s="32">
        <v>33936.04</v>
      </c>
      <c r="U15" s="32">
        <v>25682.6</v>
      </c>
      <c r="V15" s="32">
        <v>0</v>
      </c>
      <c r="W15" s="32">
        <v>25794.03</v>
      </c>
      <c r="X15" s="32">
        <v>33738.26</v>
      </c>
      <c r="Y15" s="32">
        <v>328.17</v>
      </c>
      <c r="Z15" s="32">
        <v>1698.95</v>
      </c>
      <c r="AA15" s="32">
        <v>4632.79</v>
      </c>
      <c r="AB15" s="32">
        <v>16660.11</v>
      </c>
      <c r="AC15" s="31">
        <v>1122343.9099999999</v>
      </c>
      <c r="AD15" s="31">
        <v>659751.18000000005</v>
      </c>
      <c r="AE15" s="31">
        <v>621814.15</v>
      </c>
      <c r="AF15" s="31">
        <v>479894.43</v>
      </c>
      <c r="AG15" s="31">
        <v>444946.07</v>
      </c>
      <c r="AH15" s="31">
        <v>0</v>
      </c>
      <c r="AI15" s="31">
        <v>806182.77</v>
      </c>
      <c r="AJ15" s="31">
        <v>724497.04</v>
      </c>
      <c r="AK15" s="31">
        <v>26347.87</v>
      </c>
      <c r="AL15" s="31">
        <v>76474.09</v>
      </c>
      <c r="AM15" s="31">
        <v>112431.12</v>
      </c>
      <c r="AN15" s="31">
        <v>304880.42</v>
      </c>
      <c r="AO15" s="42">
        <v>6.79</v>
      </c>
      <c r="AP15" s="42">
        <v>6.79</v>
      </c>
      <c r="AQ15" s="42">
        <v>6.79</v>
      </c>
      <c r="AR15" s="42">
        <v>6.79</v>
      </c>
      <c r="AS15" s="42">
        <v>6.79</v>
      </c>
      <c r="AT15" s="42">
        <v>6.79</v>
      </c>
      <c r="AU15" s="42">
        <v>6.79</v>
      </c>
      <c r="AV15" s="42">
        <v>6.79</v>
      </c>
      <c r="AW15" s="42">
        <v>6.79</v>
      </c>
      <c r="AX15" s="42">
        <v>6.79</v>
      </c>
      <c r="AY15" s="42">
        <v>6.79</v>
      </c>
      <c r="AZ15" s="42">
        <v>6.79</v>
      </c>
      <c r="BA15" s="31">
        <v>76207.149999999994</v>
      </c>
      <c r="BB15" s="31">
        <v>44797.1</v>
      </c>
      <c r="BC15" s="31">
        <v>42221.18</v>
      </c>
      <c r="BD15" s="31">
        <v>32584.83</v>
      </c>
      <c r="BE15" s="31">
        <v>30211.84</v>
      </c>
      <c r="BF15" s="31">
        <v>0</v>
      </c>
      <c r="BG15" s="31">
        <v>54739.81</v>
      </c>
      <c r="BH15" s="31">
        <v>49193.35</v>
      </c>
      <c r="BI15" s="31">
        <v>1789.02</v>
      </c>
      <c r="BJ15" s="31">
        <v>5192.59</v>
      </c>
      <c r="BK15" s="31">
        <v>7634.07</v>
      </c>
      <c r="BL15" s="31">
        <v>20701.38</v>
      </c>
      <c r="BM15" s="32">
        <v>43524</v>
      </c>
      <c r="BN15" s="32">
        <v>39312</v>
      </c>
      <c r="BO15" s="32">
        <v>43524</v>
      </c>
      <c r="BP15" s="32">
        <v>42061.5</v>
      </c>
      <c r="BQ15" s="32">
        <v>43524</v>
      </c>
      <c r="BR15" s="32">
        <v>819</v>
      </c>
      <c r="BS15" s="32">
        <v>43524</v>
      </c>
      <c r="BT15" s="32">
        <v>43524</v>
      </c>
      <c r="BU15" s="32">
        <v>2281.5</v>
      </c>
      <c r="BV15" s="32">
        <v>2398.5</v>
      </c>
      <c r="BW15" s="32">
        <v>20124</v>
      </c>
      <c r="BX15" s="32">
        <v>18895.5</v>
      </c>
      <c r="BY15" s="31">
        <f t="shared" ref="BY15:BY16" si="185">MAX(Q15+BA15,BM15)</f>
        <v>122130.56</v>
      </c>
      <c r="BZ15" s="31">
        <f t="shared" ref="BZ15:BZ16" si="186">MAX(R15+BB15,BN15)</f>
        <v>81323.709999999992</v>
      </c>
      <c r="CA15" s="31">
        <f t="shared" ref="CA15:CA16" si="187">MAX(S15+BC15,BO15)</f>
        <v>84174.39</v>
      </c>
      <c r="CB15" s="31">
        <f t="shared" ref="CB15:CB16" si="188">MAX(T15+BD15,BP15)</f>
        <v>66520.87</v>
      </c>
      <c r="CC15" s="31">
        <f t="shared" ref="CC15:CC16" si="189">MAX(U15+BE15,BQ15)</f>
        <v>55894.44</v>
      </c>
      <c r="CD15" s="31">
        <f>MAX(V15+BF15,BR15)</f>
        <v>819</v>
      </c>
      <c r="CE15" s="31">
        <f t="shared" ref="CE15:CE16" si="190">MAX(W15+BG15,BS15)</f>
        <v>80533.84</v>
      </c>
      <c r="CF15" s="31">
        <f t="shared" ref="CF15:CF16" si="191">MAX(X15+BH15,BT15)</f>
        <v>82931.61</v>
      </c>
      <c r="CG15" s="31">
        <f t="shared" ref="CG15:CG16" si="192">MAX(Y15+BI15,BU15)</f>
        <v>2281.5</v>
      </c>
      <c r="CH15" s="31">
        <f t="shared" ref="CH15:CH16" si="193">MAX(Z15+BJ15,BV15)</f>
        <v>6891.54</v>
      </c>
      <c r="CI15" s="31">
        <f t="shared" ref="CI15:CI16" si="194">MAX(AA15+BK15,BW15)</f>
        <v>20124</v>
      </c>
      <c r="CJ15" s="31">
        <f t="shared" ref="CJ15:CJ16" si="195">MAX(AB15+BL15,BX15)</f>
        <v>37361.490000000005</v>
      </c>
      <c r="CK15" s="6">
        <f t="shared" ca="1" si="12"/>
        <v>9.9500000000000005E-2</v>
      </c>
      <c r="CL15" s="6">
        <f t="shared" ca="1" si="12"/>
        <v>9.9500000000000005E-2</v>
      </c>
      <c r="CM15" s="6">
        <f t="shared" ca="1" si="12"/>
        <v>9.9500000000000005E-2</v>
      </c>
      <c r="CN15" s="6">
        <f t="shared" ca="1" si="12"/>
        <v>9.9500000000000005E-2</v>
      </c>
      <c r="CO15" s="6">
        <f t="shared" ca="1" si="12"/>
        <v>9.9500000000000005E-2</v>
      </c>
      <c r="CP15" s="6">
        <f t="shared" ca="1" si="12"/>
        <v>9.9500000000000005E-2</v>
      </c>
      <c r="CQ15" s="6">
        <f t="shared" ca="1" si="12"/>
        <v>9.9500000000000005E-2</v>
      </c>
      <c r="CR15" s="6">
        <f t="shared" ca="1" si="12"/>
        <v>9.9500000000000005E-2</v>
      </c>
      <c r="CS15" s="6">
        <f t="shared" ca="1" si="12"/>
        <v>9.9500000000000005E-2</v>
      </c>
      <c r="CT15" s="6">
        <f t="shared" ca="1" si="12"/>
        <v>9.9500000000000005E-2</v>
      </c>
      <c r="CU15" s="6">
        <f t="shared" ca="1" si="12"/>
        <v>9.9500000000000005E-2</v>
      </c>
      <c r="CV15" s="6">
        <f t="shared" ca="1" si="12"/>
        <v>9.9500000000000005E-2</v>
      </c>
      <c r="CW15" s="31">
        <f t="shared" ref="CW15:CW16" ca="1" si="196">ROUND(AC15*CK15,2)</f>
        <v>111673.22</v>
      </c>
      <c r="CX15" s="31">
        <f t="shared" ref="CX15:CX16" ca="1" si="197">ROUND(AD15*CL15,2)</f>
        <v>65645.240000000005</v>
      </c>
      <c r="CY15" s="31">
        <f t="shared" ref="CY15:CY16" ca="1" si="198">ROUND(AE15*CM15,2)</f>
        <v>61870.51</v>
      </c>
      <c r="CZ15" s="31">
        <f t="shared" ref="CZ15:CZ16" ca="1" si="199">ROUND(AF15*CN15,2)</f>
        <v>47749.5</v>
      </c>
      <c r="DA15" s="31">
        <f t="shared" ref="DA15:DA16" ca="1" si="200">ROUND(AG15*CO15,2)</f>
        <v>44272.13</v>
      </c>
      <c r="DB15" s="31">
        <f t="shared" ref="DB15:DB16" ca="1" si="201">ROUND(AH15*CP15,2)</f>
        <v>0</v>
      </c>
      <c r="DC15" s="31">
        <f t="shared" ref="DC15:DC16" ca="1" si="202">ROUND(AI15*CQ15,2)</f>
        <v>80215.19</v>
      </c>
      <c r="DD15" s="31">
        <f t="shared" ref="DD15:DD16" ca="1" si="203">ROUND(AJ15*CR15,2)</f>
        <v>72087.460000000006</v>
      </c>
      <c r="DE15" s="31">
        <f t="shared" ref="DE15:DE16" ca="1" si="204">ROUND(AK15*CS15,2)</f>
        <v>2621.61</v>
      </c>
      <c r="DF15" s="31">
        <f t="shared" ref="DF15:DF16" ca="1" si="205">ROUND(AL15*CT15,2)</f>
        <v>7609.17</v>
      </c>
      <c r="DG15" s="31">
        <f t="shared" ref="DG15:DG16" ca="1" si="206">ROUND(AM15*CU15,2)</f>
        <v>11186.9</v>
      </c>
      <c r="DH15" s="31">
        <f t="shared" ref="DH15:DH16" ca="1" si="207">ROUND(AN15*CV15,2)</f>
        <v>30335.599999999999</v>
      </c>
      <c r="DI15" s="32">
        <f t="shared" ref="DI15:DI16" ca="1" si="208">MAX(Q15+CW15,BM15)</f>
        <v>157596.63</v>
      </c>
      <c r="DJ15" s="32">
        <f t="shared" ref="DJ15:DJ16" ca="1" si="209">MAX(R15+CX15,BN15)</f>
        <v>102171.85</v>
      </c>
      <c r="DK15" s="32">
        <f t="shared" ref="DK15:DK16" ca="1" si="210">MAX(S15+CY15,BO15)</f>
        <v>103823.72</v>
      </c>
      <c r="DL15" s="32">
        <f t="shared" ref="DL15:DL16" ca="1" si="211">MAX(T15+CZ15,BP15)</f>
        <v>81685.540000000008</v>
      </c>
      <c r="DM15" s="32">
        <f t="shared" ref="DM15:DM16" ca="1" si="212">MAX(U15+DA15,BQ15)</f>
        <v>69954.73</v>
      </c>
      <c r="DN15" s="32">
        <f ca="1">MAX(V15+DB15,BR15)</f>
        <v>819</v>
      </c>
      <c r="DO15" s="32">
        <f t="shared" ref="DO15:DO16" ca="1" si="213">MAX(W15+DC15,BS15)</f>
        <v>106009.22</v>
      </c>
      <c r="DP15" s="32">
        <f t="shared" ref="DP15:DP16" ca="1" si="214">MAX(X15+DD15,BT15)</f>
        <v>105825.72</v>
      </c>
      <c r="DQ15" s="32">
        <f t="shared" ref="DQ15:DQ16" ca="1" si="215">MAX(Y15+DE15,BU15)</f>
        <v>2949.78</v>
      </c>
      <c r="DR15" s="32">
        <f t="shared" ref="DR15:DR16" ca="1" si="216">MAX(Z15+DF15,BV15)</f>
        <v>9308.1200000000008</v>
      </c>
      <c r="DS15" s="32">
        <f t="shared" ref="DS15:DS16" ca="1" si="217">MAX(AA15+DG15,BW15)</f>
        <v>20124</v>
      </c>
      <c r="DT15" s="32">
        <f t="shared" ref="DT15:DT16" ca="1" si="218">MAX(AB15+DH15,BX15)</f>
        <v>46995.71</v>
      </c>
      <c r="DU15" s="31">
        <f ca="1">DI15-BY15</f>
        <v>35466.070000000007</v>
      </c>
      <c r="DV15" s="31">
        <f t="shared" ref="DV15:DV16" ca="1" si="219">DJ15-BZ15</f>
        <v>20848.140000000014</v>
      </c>
      <c r="DW15" s="31">
        <f t="shared" ref="DW15:DW16" ca="1" si="220">DK15-CA15</f>
        <v>19649.330000000002</v>
      </c>
      <c r="DX15" s="31">
        <f t="shared" ref="DX15:DX16" ca="1" si="221">DL15-CB15</f>
        <v>15164.670000000013</v>
      </c>
      <c r="DY15" s="31">
        <f t="shared" ref="DY15:DY16" ca="1" si="222">DM15-CC15</f>
        <v>14060.289999999994</v>
      </c>
      <c r="DZ15" s="31">
        <f t="shared" ref="DZ15:DZ16" ca="1" si="223">DN15-CD15</f>
        <v>0</v>
      </c>
      <c r="EA15" s="31">
        <f t="shared" ref="EA15:EA16" ca="1" si="224">DO15-CE15</f>
        <v>25475.380000000005</v>
      </c>
      <c r="EB15" s="31">
        <f t="shared" ref="EB15:EB16" ca="1" si="225">DP15-CF15</f>
        <v>22894.11</v>
      </c>
      <c r="EC15" s="31">
        <f t="shared" ref="EC15:EC16" ca="1" si="226">DQ15-CG15</f>
        <v>668.2800000000002</v>
      </c>
      <c r="ED15" s="31">
        <f t="shared" ref="ED15:ED16" ca="1" si="227">DR15-CH15</f>
        <v>2416.5800000000008</v>
      </c>
      <c r="EE15" s="31">
        <f t="shared" ref="EE15:EE16" ca="1" si="228">DS15-CI15</f>
        <v>0</v>
      </c>
      <c r="EF15" s="31">
        <f t="shared" ref="EF15:EF16" ca="1" si="229">DT15-CJ15</f>
        <v>9634.2199999999939</v>
      </c>
      <c r="EG15" s="32">
        <f ca="1">DU15+BA15</f>
        <v>111673.22</v>
      </c>
      <c r="EH15" s="32">
        <f t="shared" ref="EH15:EH16" ca="1" si="230">DV15+BB15</f>
        <v>65645.24000000002</v>
      </c>
      <c r="EI15" s="32">
        <f t="shared" ref="EI15:EI16" ca="1" si="231">DW15+BC15</f>
        <v>61870.51</v>
      </c>
      <c r="EJ15" s="32">
        <f t="shared" ref="EJ15:EJ16" ca="1" si="232">DX15+BD15</f>
        <v>47749.500000000015</v>
      </c>
      <c r="EK15" s="32">
        <f t="shared" ref="EK15:EK16" ca="1" si="233">DY15+BE15</f>
        <v>44272.12999999999</v>
      </c>
      <c r="EL15" s="32">
        <f t="shared" ref="EL15:EL16" ca="1" si="234">DZ15+BF15</f>
        <v>0</v>
      </c>
      <c r="EM15" s="32">
        <f t="shared" ref="EM15:EM16" ca="1" si="235">EA15+BG15</f>
        <v>80215.19</v>
      </c>
      <c r="EN15" s="32">
        <f t="shared" ref="EN15:EN16" ca="1" si="236">EB15+BH15</f>
        <v>72087.459999999992</v>
      </c>
      <c r="EO15" s="32">
        <f t="shared" ref="EO15:EO16" ca="1" si="237">EC15+BI15</f>
        <v>2457.3000000000002</v>
      </c>
      <c r="EP15" s="32">
        <f t="shared" ref="EP15:EP16" ca="1" si="238">ED15+BJ15</f>
        <v>7609.170000000001</v>
      </c>
      <c r="EQ15" s="32">
        <f t="shared" ref="EQ15:EQ16" ca="1" si="239">EE15+BK15</f>
        <v>7634.07</v>
      </c>
      <c r="ER15" s="32">
        <f t="shared" ref="ER15:ER16" ca="1" si="240">EF15+BL15</f>
        <v>30335.599999999995</v>
      </c>
    </row>
    <row r="16" spans="1:148">
      <c r="A16" t="s">
        <v>416</v>
      </c>
      <c r="B16" s="1" t="s">
        <v>189</v>
      </c>
      <c r="C16" t="s">
        <v>459</v>
      </c>
      <c r="D16" t="str">
        <f t="shared" ca="1" si="0"/>
        <v>FortisAlberta DOS - Cochrane EV Partnership (793S)</v>
      </c>
      <c r="J16" s="51">
        <v>6717.5598</v>
      </c>
      <c r="O16" s="51">
        <v>0</v>
      </c>
      <c r="Q16" s="32"/>
      <c r="R16" s="32"/>
      <c r="S16" s="32"/>
      <c r="T16" s="32"/>
      <c r="U16" s="32"/>
      <c r="V16" s="32">
        <v>20152.68</v>
      </c>
      <c r="W16" s="32"/>
      <c r="X16" s="32"/>
      <c r="Y16" s="32"/>
      <c r="Z16" s="32"/>
      <c r="AA16" s="32">
        <v>0</v>
      </c>
      <c r="AB16" s="32"/>
      <c r="AC16" s="31"/>
      <c r="AD16" s="31"/>
      <c r="AE16" s="31"/>
      <c r="AF16" s="31"/>
      <c r="AG16" s="31"/>
      <c r="AH16" s="31">
        <v>393958.24</v>
      </c>
      <c r="AI16" s="31"/>
      <c r="AJ16" s="31"/>
      <c r="AK16" s="31"/>
      <c r="AL16" s="31"/>
      <c r="AM16" s="31">
        <v>0</v>
      </c>
      <c r="AN16" s="31"/>
      <c r="AO16" s="42">
        <v>6.79</v>
      </c>
      <c r="AP16" s="42">
        <v>6.79</v>
      </c>
      <c r="AQ16" s="42">
        <v>6.79</v>
      </c>
      <c r="AR16" s="42">
        <v>6.79</v>
      </c>
      <c r="AS16" s="42">
        <v>6.79</v>
      </c>
      <c r="AT16" s="42">
        <v>6.79</v>
      </c>
      <c r="AU16" s="42">
        <v>6.79</v>
      </c>
      <c r="AV16" s="42">
        <v>6.79</v>
      </c>
      <c r="AW16" s="42">
        <v>6.79</v>
      </c>
      <c r="AX16" s="42">
        <v>6.79</v>
      </c>
      <c r="AY16" s="42">
        <v>6.79</v>
      </c>
      <c r="AZ16" s="42">
        <v>6.79</v>
      </c>
      <c r="BA16" s="31"/>
      <c r="BB16" s="31"/>
      <c r="BC16" s="31"/>
      <c r="BD16" s="31"/>
      <c r="BE16" s="31"/>
      <c r="BF16" s="31">
        <v>26749.77</v>
      </c>
      <c r="BG16" s="31"/>
      <c r="BH16" s="31"/>
      <c r="BI16" s="31"/>
      <c r="BJ16" s="31"/>
      <c r="BK16" s="31">
        <v>0</v>
      </c>
      <c r="BL16" s="31"/>
      <c r="BM16" s="32"/>
      <c r="BN16" s="32"/>
      <c r="BO16" s="32"/>
      <c r="BP16" s="32"/>
      <c r="BQ16" s="32"/>
      <c r="BR16" s="32">
        <v>30303</v>
      </c>
      <c r="BS16" s="32"/>
      <c r="BT16" s="32"/>
      <c r="BU16" s="32"/>
      <c r="BV16" s="32"/>
      <c r="BW16" s="32">
        <v>2808</v>
      </c>
      <c r="BX16" s="32"/>
      <c r="BY16" s="31">
        <f t="shared" si="185"/>
        <v>0</v>
      </c>
      <c r="BZ16" s="31">
        <f t="shared" si="186"/>
        <v>0</v>
      </c>
      <c r="CA16" s="31">
        <f t="shared" si="187"/>
        <v>0</v>
      </c>
      <c r="CB16" s="31">
        <f t="shared" si="188"/>
        <v>0</v>
      </c>
      <c r="CC16" s="31">
        <f t="shared" si="189"/>
        <v>0</v>
      </c>
      <c r="CD16" s="31">
        <f t="shared" ref="CD16" si="241">MAX(V16+BF16,BR16)</f>
        <v>46902.45</v>
      </c>
      <c r="CE16" s="31">
        <f t="shared" si="190"/>
        <v>0</v>
      </c>
      <c r="CF16" s="31">
        <f t="shared" si="191"/>
        <v>0</v>
      </c>
      <c r="CG16" s="31">
        <f t="shared" si="192"/>
        <v>0</v>
      </c>
      <c r="CH16" s="31">
        <f t="shared" si="193"/>
        <v>0</v>
      </c>
      <c r="CI16" s="31">
        <f t="shared" si="194"/>
        <v>2808</v>
      </c>
      <c r="CJ16" s="31">
        <f t="shared" si="195"/>
        <v>0</v>
      </c>
      <c r="CK16" s="6">
        <f t="shared" ca="1" si="12"/>
        <v>9.9500000000000005E-2</v>
      </c>
      <c r="CL16" s="6">
        <f t="shared" ca="1" si="12"/>
        <v>9.9500000000000005E-2</v>
      </c>
      <c r="CM16" s="6">
        <f t="shared" ca="1" si="12"/>
        <v>9.9500000000000005E-2</v>
      </c>
      <c r="CN16" s="6">
        <f t="shared" ref="CK16:CV28" ca="1" si="242">VLOOKUP($B16,LossFactorLookup,3,FALSE)</f>
        <v>9.9500000000000005E-2</v>
      </c>
      <c r="CO16" s="6">
        <f t="shared" ca="1" si="242"/>
        <v>9.9500000000000005E-2</v>
      </c>
      <c r="CP16" s="6">
        <f t="shared" ca="1" si="242"/>
        <v>9.9500000000000005E-2</v>
      </c>
      <c r="CQ16" s="6">
        <f t="shared" ca="1" si="242"/>
        <v>9.9500000000000005E-2</v>
      </c>
      <c r="CR16" s="6">
        <f t="shared" ca="1" si="242"/>
        <v>9.9500000000000005E-2</v>
      </c>
      <c r="CS16" s="6">
        <f t="shared" ca="1" si="242"/>
        <v>9.9500000000000005E-2</v>
      </c>
      <c r="CT16" s="6">
        <f t="shared" ca="1" si="242"/>
        <v>9.9500000000000005E-2</v>
      </c>
      <c r="CU16" s="6">
        <f t="shared" ca="1" si="242"/>
        <v>9.9500000000000005E-2</v>
      </c>
      <c r="CV16" s="6">
        <f t="shared" ca="1" si="242"/>
        <v>9.9500000000000005E-2</v>
      </c>
      <c r="CW16" s="31">
        <f t="shared" ca="1" si="196"/>
        <v>0</v>
      </c>
      <c r="CX16" s="31">
        <f t="shared" ca="1" si="197"/>
        <v>0</v>
      </c>
      <c r="CY16" s="31">
        <f t="shared" ca="1" si="198"/>
        <v>0</v>
      </c>
      <c r="CZ16" s="31">
        <f t="shared" ca="1" si="199"/>
        <v>0</v>
      </c>
      <c r="DA16" s="31">
        <f t="shared" ca="1" si="200"/>
        <v>0</v>
      </c>
      <c r="DB16" s="31">
        <f t="shared" ca="1" si="201"/>
        <v>39198.839999999997</v>
      </c>
      <c r="DC16" s="31">
        <f t="shared" ca="1" si="202"/>
        <v>0</v>
      </c>
      <c r="DD16" s="31">
        <f t="shared" ca="1" si="203"/>
        <v>0</v>
      </c>
      <c r="DE16" s="31">
        <f t="shared" ca="1" si="204"/>
        <v>0</v>
      </c>
      <c r="DF16" s="31">
        <f t="shared" ca="1" si="205"/>
        <v>0</v>
      </c>
      <c r="DG16" s="31">
        <f t="shared" ca="1" si="206"/>
        <v>0</v>
      </c>
      <c r="DH16" s="31">
        <f t="shared" ca="1" si="207"/>
        <v>0</v>
      </c>
      <c r="DI16" s="32">
        <f t="shared" ca="1" si="208"/>
        <v>0</v>
      </c>
      <c r="DJ16" s="32">
        <f t="shared" ca="1" si="209"/>
        <v>0</v>
      </c>
      <c r="DK16" s="32">
        <f t="shared" ca="1" si="210"/>
        <v>0</v>
      </c>
      <c r="DL16" s="32">
        <f t="shared" ca="1" si="211"/>
        <v>0</v>
      </c>
      <c r="DM16" s="32">
        <f t="shared" ca="1" si="212"/>
        <v>0</v>
      </c>
      <c r="DN16" s="32">
        <f t="shared" ref="DN16" ca="1" si="243">MAX(V16+DB16,BR16)</f>
        <v>59351.519999999997</v>
      </c>
      <c r="DO16" s="32">
        <f t="shared" ca="1" si="213"/>
        <v>0</v>
      </c>
      <c r="DP16" s="32">
        <f t="shared" ca="1" si="214"/>
        <v>0</v>
      </c>
      <c r="DQ16" s="32">
        <f t="shared" ca="1" si="215"/>
        <v>0</v>
      </c>
      <c r="DR16" s="32">
        <f t="shared" ca="1" si="216"/>
        <v>0</v>
      </c>
      <c r="DS16" s="32">
        <f t="shared" ca="1" si="217"/>
        <v>2808</v>
      </c>
      <c r="DT16" s="32">
        <f t="shared" ca="1" si="218"/>
        <v>0</v>
      </c>
      <c r="DU16" s="31">
        <f t="shared" ref="DU16" ca="1" si="244">DI16-BY16</f>
        <v>0</v>
      </c>
      <c r="DV16" s="31">
        <f t="shared" ca="1" si="219"/>
        <v>0</v>
      </c>
      <c r="DW16" s="31">
        <f t="shared" ca="1" si="220"/>
        <v>0</v>
      </c>
      <c r="DX16" s="31">
        <f t="shared" ca="1" si="221"/>
        <v>0</v>
      </c>
      <c r="DY16" s="31">
        <f t="shared" ca="1" si="222"/>
        <v>0</v>
      </c>
      <c r="DZ16" s="31">
        <f t="shared" ca="1" si="223"/>
        <v>12449.07</v>
      </c>
      <c r="EA16" s="31">
        <f t="shared" ca="1" si="224"/>
        <v>0</v>
      </c>
      <c r="EB16" s="31">
        <f t="shared" ca="1" si="225"/>
        <v>0</v>
      </c>
      <c r="EC16" s="31">
        <f t="shared" ca="1" si="226"/>
        <v>0</v>
      </c>
      <c r="ED16" s="31">
        <f t="shared" ca="1" si="227"/>
        <v>0</v>
      </c>
      <c r="EE16" s="31">
        <f t="shared" ca="1" si="228"/>
        <v>0</v>
      </c>
      <c r="EF16" s="31">
        <f t="shared" ca="1" si="229"/>
        <v>0</v>
      </c>
      <c r="EG16" s="32">
        <f t="shared" ref="EG16" ca="1" si="245">DU16+BA16</f>
        <v>0</v>
      </c>
      <c r="EH16" s="32">
        <f t="shared" ca="1" si="230"/>
        <v>0</v>
      </c>
      <c r="EI16" s="32">
        <f t="shared" ca="1" si="231"/>
        <v>0</v>
      </c>
      <c r="EJ16" s="32">
        <f t="shared" ca="1" si="232"/>
        <v>0</v>
      </c>
      <c r="EK16" s="32">
        <f t="shared" ca="1" si="233"/>
        <v>0</v>
      </c>
      <c r="EL16" s="32">
        <f t="shared" ca="1" si="234"/>
        <v>39198.839999999997</v>
      </c>
      <c r="EM16" s="32">
        <f t="shared" ca="1" si="235"/>
        <v>0</v>
      </c>
      <c r="EN16" s="32">
        <f t="shared" ca="1" si="236"/>
        <v>0</v>
      </c>
      <c r="EO16" s="32">
        <f t="shared" ca="1" si="237"/>
        <v>0</v>
      </c>
      <c r="EP16" s="32">
        <f t="shared" ca="1" si="238"/>
        <v>0</v>
      </c>
      <c r="EQ16" s="32">
        <f t="shared" ca="1" si="239"/>
        <v>0</v>
      </c>
      <c r="ER16" s="32">
        <f t="shared" ca="1" si="240"/>
        <v>0</v>
      </c>
    </row>
    <row r="17" spans="1:148">
      <c r="A17" t="s">
        <v>416</v>
      </c>
      <c r="B17" s="1" t="s">
        <v>189</v>
      </c>
      <c r="C17" t="str">
        <f t="shared" ref="C17" ca="1" si="246">VLOOKUP($B17,LocationLookup,2,FALSE)</f>
        <v>0000079301</v>
      </c>
      <c r="D17" t="str">
        <f t="shared" ref="D17" ca="1" si="247">VLOOKUP($C17,LossFactorLookup,2,FALSE)</f>
        <v>FortisAlberta DOS - Cochrane EV Partnership (793S)</v>
      </c>
      <c r="E17" s="65">
        <f t="shared" ref="E17:P17" si="248">SUM(E15:E16)</f>
        <v>15307.8043</v>
      </c>
      <c r="F17" s="65">
        <f t="shared" si="248"/>
        <v>12175.5375</v>
      </c>
      <c r="G17" s="65">
        <f t="shared" si="248"/>
        <v>13984.402700000001</v>
      </c>
      <c r="H17" s="65">
        <f t="shared" si="248"/>
        <v>11312.012500000001</v>
      </c>
      <c r="I17" s="65">
        <f t="shared" si="248"/>
        <v>8560.8683000000001</v>
      </c>
      <c r="J17" s="65">
        <f t="shared" si="248"/>
        <v>6717.5598</v>
      </c>
      <c r="K17" s="65">
        <f t="shared" si="248"/>
        <v>8598.0084000000006</v>
      </c>
      <c r="L17" s="65">
        <f t="shared" si="248"/>
        <v>11246.0851</v>
      </c>
      <c r="M17" s="65">
        <f t="shared" si="248"/>
        <v>109.3884</v>
      </c>
      <c r="N17" s="65">
        <f t="shared" si="248"/>
        <v>566.31820000000005</v>
      </c>
      <c r="O17" s="65">
        <f t="shared" si="248"/>
        <v>1544.2621999999999</v>
      </c>
      <c r="P17" s="65">
        <f t="shared" si="248"/>
        <v>5553.3702000000003</v>
      </c>
      <c r="Q17" s="32"/>
      <c r="R17" s="32"/>
      <c r="S17" s="32"/>
      <c r="T17" s="32"/>
      <c r="U17" s="32"/>
      <c r="V17" s="32"/>
      <c r="W17" s="32"/>
      <c r="X17" s="32"/>
      <c r="Y17" s="32"/>
      <c r="Z17" s="32"/>
      <c r="AA17" s="32"/>
      <c r="AB17" s="32"/>
      <c r="AC17" s="67">
        <f t="shared" ref="AC17:AN17" si="249">SUM(AC15:AC16)</f>
        <v>1122343.9099999999</v>
      </c>
      <c r="AD17" s="67">
        <f t="shared" si="249"/>
        <v>659751.18000000005</v>
      </c>
      <c r="AE17" s="67">
        <f t="shared" si="249"/>
        <v>621814.15</v>
      </c>
      <c r="AF17" s="67">
        <f t="shared" si="249"/>
        <v>479894.43</v>
      </c>
      <c r="AG17" s="67">
        <f t="shared" si="249"/>
        <v>444946.07</v>
      </c>
      <c r="AH17" s="67">
        <f t="shared" si="249"/>
        <v>393958.24</v>
      </c>
      <c r="AI17" s="67">
        <f t="shared" si="249"/>
        <v>806182.77</v>
      </c>
      <c r="AJ17" s="67">
        <f t="shared" si="249"/>
        <v>724497.04</v>
      </c>
      <c r="AK17" s="67">
        <f t="shared" si="249"/>
        <v>26347.87</v>
      </c>
      <c r="AL17" s="67">
        <f t="shared" si="249"/>
        <v>76474.09</v>
      </c>
      <c r="AM17" s="67">
        <f t="shared" si="249"/>
        <v>112431.12</v>
      </c>
      <c r="AN17" s="67">
        <f t="shared" si="249"/>
        <v>304880.42</v>
      </c>
      <c r="AO17" s="43">
        <f t="shared" ref="AO17:AZ17" si="250">AVERAGE(AO15:AO16)</f>
        <v>6.79</v>
      </c>
      <c r="AP17" s="43">
        <f t="shared" si="250"/>
        <v>6.79</v>
      </c>
      <c r="AQ17" s="43">
        <f t="shared" si="250"/>
        <v>6.79</v>
      </c>
      <c r="AR17" s="43">
        <f t="shared" si="250"/>
        <v>6.79</v>
      </c>
      <c r="AS17" s="43">
        <f t="shared" si="250"/>
        <v>6.79</v>
      </c>
      <c r="AT17" s="43">
        <f t="shared" si="250"/>
        <v>6.79</v>
      </c>
      <c r="AU17" s="43">
        <f t="shared" si="250"/>
        <v>6.79</v>
      </c>
      <c r="AV17" s="43">
        <f t="shared" si="250"/>
        <v>6.79</v>
      </c>
      <c r="AW17" s="43">
        <f t="shared" si="250"/>
        <v>6.79</v>
      </c>
      <c r="AX17" s="43">
        <f t="shared" si="250"/>
        <v>6.79</v>
      </c>
      <c r="AY17" s="43">
        <f t="shared" si="250"/>
        <v>6.79</v>
      </c>
      <c r="AZ17" s="43">
        <f t="shared" si="250"/>
        <v>6.79</v>
      </c>
      <c r="BA17" s="67">
        <f t="shared" ref="BA17:BL17" si="251">SUM(BA15:BA16)</f>
        <v>76207.149999999994</v>
      </c>
      <c r="BB17" s="67">
        <f t="shared" si="251"/>
        <v>44797.1</v>
      </c>
      <c r="BC17" s="67">
        <f t="shared" si="251"/>
        <v>42221.18</v>
      </c>
      <c r="BD17" s="67">
        <f t="shared" si="251"/>
        <v>32584.83</v>
      </c>
      <c r="BE17" s="67">
        <f t="shared" si="251"/>
        <v>30211.84</v>
      </c>
      <c r="BF17" s="67">
        <f t="shared" si="251"/>
        <v>26749.77</v>
      </c>
      <c r="BG17" s="67">
        <f t="shared" si="251"/>
        <v>54739.81</v>
      </c>
      <c r="BH17" s="67">
        <f t="shared" si="251"/>
        <v>49193.35</v>
      </c>
      <c r="BI17" s="67">
        <f t="shared" si="251"/>
        <v>1789.02</v>
      </c>
      <c r="BJ17" s="67">
        <f t="shared" si="251"/>
        <v>5192.59</v>
      </c>
      <c r="BK17" s="67">
        <f t="shared" si="251"/>
        <v>7634.07</v>
      </c>
      <c r="BL17" s="67">
        <f t="shared" si="251"/>
        <v>20701.38</v>
      </c>
      <c r="BM17" s="32"/>
      <c r="BN17" s="32"/>
      <c r="BO17" s="32"/>
      <c r="BP17" s="32"/>
      <c r="BQ17" s="32"/>
      <c r="BR17" s="32"/>
      <c r="BS17" s="32"/>
      <c r="BT17" s="32"/>
      <c r="BU17" s="32"/>
      <c r="BV17" s="32"/>
      <c r="BW17" s="32"/>
      <c r="BX17" s="32"/>
      <c r="BY17" s="67">
        <f t="shared" ref="BY17:CJ17" si="252">SUM(BY15:BY16)</f>
        <v>122130.56</v>
      </c>
      <c r="BZ17" s="67">
        <f t="shared" si="252"/>
        <v>81323.709999999992</v>
      </c>
      <c r="CA17" s="67">
        <f t="shared" si="252"/>
        <v>84174.39</v>
      </c>
      <c r="CB17" s="67">
        <f t="shared" si="252"/>
        <v>66520.87</v>
      </c>
      <c r="CC17" s="67">
        <f t="shared" si="252"/>
        <v>55894.44</v>
      </c>
      <c r="CD17" s="67">
        <f t="shared" si="252"/>
        <v>47721.45</v>
      </c>
      <c r="CE17" s="67">
        <f t="shared" si="252"/>
        <v>80533.84</v>
      </c>
      <c r="CF17" s="67">
        <f t="shared" si="252"/>
        <v>82931.61</v>
      </c>
      <c r="CG17" s="67">
        <f t="shared" si="252"/>
        <v>2281.5</v>
      </c>
      <c r="CH17" s="67">
        <f t="shared" si="252"/>
        <v>6891.54</v>
      </c>
      <c r="CI17" s="67">
        <f t="shared" si="252"/>
        <v>22932</v>
      </c>
      <c r="CJ17" s="67">
        <f t="shared" si="252"/>
        <v>37361.490000000005</v>
      </c>
      <c r="CK17" s="70">
        <f t="shared" ca="1" si="242"/>
        <v>9.9500000000000005E-2</v>
      </c>
      <c r="CL17" s="70">
        <f t="shared" ca="1" si="242"/>
        <v>9.9500000000000005E-2</v>
      </c>
      <c r="CM17" s="70">
        <f t="shared" ca="1" si="242"/>
        <v>9.9500000000000005E-2</v>
      </c>
      <c r="CN17" s="70">
        <f t="shared" ca="1" si="242"/>
        <v>9.9500000000000005E-2</v>
      </c>
      <c r="CO17" s="70">
        <f t="shared" ca="1" si="242"/>
        <v>9.9500000000000005E-2</v>
      </c>
      <c r="CP17" s="70">
        <f t="shared" ca="1" si="242"/>
        <v>9.9500000000000005E-2</v>
      </c>
      <c r="CQ17" s="70">
        <f t="shared" ca="1" si="242"/>
        <v>9.9500000000000005E-2</v>
      </c>
      <c r="CR17" s="70">
        <f t="shared" ca="1" si="242"/>
        <v>9.9500000000000005E-2</v>
      </c>
      <c r="CS17" s="70">
        <f t="shared" ca="1" si="242"/>
        <v>9.9500000000000005E-2</v>
      </c>
      <c r="CT17" s="70">
        <f t="shared" ca="1" si="242"/>
        <v>9.9500000000000005E-2</v>
      </c>
      <c r="CU17" s="70">
        <f t="shared" ca="1" si="242"/>
        <v>9.9500000000000005E-2</v>
      </c>
      <c r="CV17" s="70">
        <f t="shared" ca="1" si="242"/>
        <v>9.9500000000000005E-2</v>
      </c>
      <c r="CW17" s="67">
        <f t="shared" ref="CW17:ER17" ca="1" si="253">SUM(CW15:CW16)</f>
        <v>111673.22</v>
      </c>
      <c r="CX17" s="67">
        <f t="shared" ca="1" si="253"/>
        <v>65645.240000000005</v>
      </c>
      <c r="CY17" s="67">
        <f t="shared" ca="1" si="253"/>
        <v>61870.51</v>
      </c>
      <c r="CZ17" s="67">
        <f t="shared" ca="1" si="253"/>
        <v>47749.5</v>
      </c>
      <c r="DA17" s="67">
        <f t="shared" ca="1" si="253"/>
        <v>44272.13</v>
      </c>
      <c r="DB17" s="67">
        <f t="shared" ca="1" si="253"/>
        <v>39198.839999999997</v>
      </c>
      <c r="DC17" s="67">
        <f t="shared" ca="1" si="253"/>
        <v>80215.19</v>
      </c>
      <c r="DD17" s="67">
        <f t="shared" ca="1" si="253"/>
        <v>72087.460000000006</v>
      </c>
      <c r="DE17" s="67">
        <f t="shared" ca="1" si="253"/>
        <v>2621.61</v>
      </c>
      <c r="DF17" s="67">
        <f t="shared" ca="1" si="253"/>
        <v>7609.17</v>
      </c>
      <c r="DG17" s="67">
        <f t="shared" ca="1" si="253"/>
        <v>11186.9</v>
      </c>
      <c r="DH17" s="67">
        <f t="shared" ca="1" si="253"/>
        <v>30335.599999999999</v>
      </c>
      <c r="DI17" s="69">
        <f t="shared" ca="1" si="253"/>
        <v>157596.63</v>
      </c>
      <c r="DJ17" s="69">
        <f t="shared" ca="1" si="253"/>
        <v>102171.85</v>
      </c>
      <c r="DK17" s="69">
        <f t="shared" ca="1" si="253"/>
        <v>103823.72</v>
      </c>
      <c r="DL17" s="69">
        <f t="shared" ca="1" si="253"/>
        <v>81685.540000000008</v>
      </c>
      <c r="DM17" s="69">
        <f t="shared" ca="1" si="253"/>
        <v>69954.73</v>
      </c>
      <c r="DN17" s="69">
        <f t="shared" ca="1" si="253"/>
        <v>60170.52</v>
      </c>
      <c r="DO17" s="69">
        <f t="shared" ca="1" si="253"/>
        <v>106009.22</v>
      </c>
      <c r="DP17" s="69">
        <f t="shared" ca="1" si="253"/>
        <v>105825.72</v>
      </c>
      <c r="DQ17" s="69">
        <f t="shared" ca="1" si="253"/>
        <v>2949.78</v>
      </c>
      <c r="DR17" s="69">
        <f t="shared" ca="1" si="253"/>
        <v>9308.1200000000008</v>
      </c>
      <c r="DS17" s="69">
        <f t="shared" ca="1" si="253"/>
        <v>22932</v>
      </c>
      <c r="DT17" s="69">
        <f t="shared" ca="1" si="253"/>
        <v>46995.71</v>
      </c>
      <c r="DU17" s="67">
        <f t="shared" ca="1" si="253"/>
        <v>35466.070000000007</v>
      </c>
      <c r="DV17" s="67">
        <f t="shared" ca="1" si="253"/>
        <v>20848.140000000014</v>
      </c>
      <c r="DW17" s="67">
        <f t="shared" ca="1" si="253"/>
        <v>19649.330000000002</v>
      </c>
      <c r="DX17" s="67">
        <f t="shared" ca="1" si="253"/>
        <v>15164.670000000013</v>
      </c>
      <c r="DY17" s="67">
        <f t="shared" ca="1" si="253"/>
        <v>14060.289999999994</v>
      </c>
      <c r="DZ17" s="67">
        <f t="shared" ca="1" si="253"/>
        <v>12449.07</v>
      </c>
      <c r="EA17" s="67">
        <f t="shared" ca="1" si="253"/>
        <v>25475.380000000005</v>
      </c>
      <c r="EB17" s="67">
        <f t="shared" ca="1" si="253"/>
        <v>22894.11</v>
      </c>
      <c r="EC17" s="67">
        <f t="shared" ca="1" si="253"/>
        <v>668.2800000000002</v>
      </c>
      <c r="ED17" s="67">
        <f t="shared" ca="1" si="253"/>
        <v>2416.5800000000008</v>
      </c>
      <c r="EE17" s="67">
        <f t="shared" ca="1" si="253"/>
        <v>0</v>
      </c>
      <c r="EF17" s="67">
        <f t="shared" ca="1" si="253"/>
        <v>9634.2199999999939</v>
      </c>
      <c r="EG17" s="69">
        <f t="shared" ca="1" si="253"/>
        <v>111673.22</v>
      </c>
      <c r="EH17" s="69">
        <f t="shared" ca="1" si="253"/>
        <v>65645.24000000002</v>
      </c>
      <c r="EI17" s="69">
        <f t="shared" ca="1" si="253"/>
        <v>61870.51</v>
      </c>
      <c r="EJ17" s="69">
        <f t="shared" ca="1" si="253"/>
        <v>47749.500000000015</v>
      </c>
      <c r="EK17" s="69">
        <f t="shared" ca="1" si="253"/>
        <v>44272.12999999999</v>
      </c>
      <c r="EL17" s="69">
        <f t="shared" ca="1" si="253"/>
        <v>39198.839999999997</v>
      </c>
      <c r="EM17" s="69">
        <f t="shared" ca="1" si="253"/>
        <v>80215.19</v>
      </c>
      <c r="EN17" s="69">
        <f t="shared" ca="1" si="253"/>
        <v>72087.459999999992</v>
      </c>
      <c r="EO17" s="69">
        <f t="shared" ca="1" si="253"/>
        <v>2457.3000000000002</v>
      </c>
      <c r="EP17" s="69">
        <f t="shared" ca="1" si="253"/>
        <v>7609.170000000001</v>
      </c>
      <c r="EQ17" s="69">
        <f t="shared" ca="1" si="253"/>
        <v>7634.07</v>
      </c>
      <c r="ER17" s="69">
        <f t="shared" ca="1" si="253"/>
        <v>30335.599999999995</v>
      </c>
    </row>
    <row r="18" spans="1:148">
      <c r="A18" t="s">
        <v>437</v>
      </c>
      <c r="B18" s="1" t="s">
        <v>499</v>
      </c>
      <c r="C18" t="s">
        <v>458</v>
      </c>
      <c r="D18" t="str">
        <f t="shared" ref="D18:D38" ca="1" si="254">VLOOKUP($B18,LossFactorLookup,2,FALSE)</f>
        <v>Syncrude Industrial System DOS</v>
      </c>
      <c r="E18" s="51">
        <v>2075.2655</v>
      </c>
      <c r="F18" s="51">
        <v>0</v>
      </c>
      <c r="G18" s="51">
        <v>0</v>
      </c>
      <c r="H18" s="51">
        <v>46.16</v>
      </c>
      <c r="I18" s="51">
        <v>1637.08</v>
      </c>
      <c r="J18" s="51">
        <v>1761.856</v>
      </c>
      <c r="K18" s="51">
        <v>939.66660000000002</v>
      </c>
      <c r="L18" s="51">
        <v>0</v>
      </c>
      <c r="M18" s="51">
        <v>0</v>
      </c>
      <c r="N18" s="51">
        <v>0</v>
      </c>
      <c r="O18" s="51">
        <v>0</v>
      </c>
      <c r="P18" s="51">
        <v>48.457500000000003</v>
      </c>
      <c r="Q18" s="32">
        <v>6225.8</v>
      </c>
      <c r="R18" s="32">
        <v>0</v>
      </c>
      <c r="S18" s="32">
        <v>0</v>
      </c>
      <c r="T18" s="32">
        <v>138.47999999999999</v>
      </c>
      <c r="U18" s="32">
        <v>4911.24</v>
      </c>
      <c r="V18" s="32">
        <v>5285.57</v>
      </c>
      <c r="W18" s="32">
        <v>2819</v>
      </c>
      <c r="X18" s="32">
        <v>0</v>
      </c>
      <c r="Y18" s="32">
        <v>0</v>
      </c>
      <c r="Z18" s="32">
        <v>0</v>
      </c>
      <c r="AA18" s="32">
        <v>0</v>
      </c>
      <c r="AB18" s="32">
        <v>145.37</v>
      </c>
      <c r="AC18" s="31">
        <v>138308.72</v>
      </c>
      <c r="AD18" s="31">
        <v>0</v>
      </c>
      <c r="AE18" s="31">
        <v>0</v>
      </c>
      <c r="AF18" s="31">
        <v>1720.18</v>
      </c>
      <c r="AG18" s="31">
        <v>68077.8</v>
      </c>
      <c r="AH18" s="31">
        <v>107485.15</v>
      </c>
      <c r="AI18" s="31">
        <v>37211.24</v>
      </c>
      <c r="AJ18" s="31">
        <v>0</v>
      </c>
      <c r="AK18" s="31">
        <v>0</v>
      </c>
      <c r="AL18" s="31">
        <v>0</v>
      </c>
      <c r="AM18" s="31">
        <v>0</v>
      </c>
      <c r="AN18" s="31">
        <v>5430.61</v>
      </c>
      <c r="AO18" s="42">
        <v>-2.93</v>
      </c>
      <c r="AP18" s="42">
        <v>-2.93</v>
      </c>
      <c r="AQ18" s="42">
        <v>-2.93</v>
      </c>
      <c r="AR18" s="42">
        <v>-2.93</v>
      </c>
      <c r="AS18" s="42">
        <v>-2.93</v>
      </c>
      <c r="AT18" s="42">
        <v>-2.93</v>
      </c>
      <c r="AU18" s="42">
        <v>-2.93</v>
      </c>
      <c r="AV18" s="42">
        <v>-2.93</v>
      </c>
      <c r="AW18" s="42">
        <v>-2.93</v>
      </c>
      <c r="AX18" s="42">
        <v>-2.93</v>
      </c>
      <c r="AY18" s="42">
        <v>-2.93</v>
      </c>
      <c r="AZ18" s="42">
        <v>-2.93</v>
      </c>
      <c r="BA18" s="31">
        <v>-4052.45</v>
      </c>
      <c r="BB18" s="31">
        <v>0</v>
      </c>
      <c r="BC18" s="31">
        <v>0</v>
      </c>
      <c r="BD18" s="31">
        <v>-50.4</v>
      </c>
      <c r="BE18" s="31">
        <v>-1994.68</v>
      </c>
      <c r="BF18" s="31">
        <v>-3149.31</v>
      </c>
      <c r="BG18" s="31">
        <v>-1090.29</v>
      </c>
      <c r="BH18" s="31">
        <v>0</v>
      </c>
      <c r="BI18" s="31">
        <v>0</v>
      </c>
      <c r="BJ18" s="31">
        <v>0</v>
      </c>
      <c r="BK18" s="31">
        <v>0</v>
      </c>
      <c r="BL18" s="31">
        <v>-159.12</v>
      </c>
      <c r="BM18" s="32">
        <v>34020</v>
      </c>
      <c r="BN18" s="32">
        <v>22680</v>
      </c>
      <c r="BO18" s="32">
        <v>22680</v>
      </c>
      <c r="BP18" s="32">
        <v>11182.5</v>
      </c>
      <c r="BQ18" s="32">
        <v>30240</v>
      </c>
      <c r="BR18" s="32">
        <v>18900</v>
      </c>
      <c r="BS18" s="32">
        <v>11340</v>
      </c>
      <c r="BT18" s="32">
        <v>9450</v>
      </c>
      <c r="BU18" s="32">
        <v>5400</v>
      </c>
      <c r="BV18" s="32">
        <v>12150</v>
      </c>
      <c r="BW18" s="32">
        <v>10800</v>
      </c>
      <c r="BX18" s="32">
        <v>12960</v>
      </c>
      <c r="BY18" s="31">
        <f t="shared" ref="BY18" si="255">MAX(Q18+BA18,BM18)</f>
        <v>34020</v>
      </c>
      <c r="BZ18" s="31">
        <f t="shared" ref="BZ18" si="256">MAX(R18+BB18,BN18)</f>
        <v>22680</v>
      </c>
      <c r="CA18" s="31">
        <f t="shared" ref="CA18" si="257">MAX(S18+BC18,BO18)</f>
        <v>22680</v>
      </c>
      <c r="CB18" s="31">
        <f t="shared" ref="CB18" si="258">MAX(T18+BD18,BP18)</f>
        <v>11182.5</v>
      </c>
      <c r="CC18" s="31">
        <f t="shared" ref="CC18" si="259">MAX(U18+BE18,BQ18)</f>
        <v>30240</v>
      </c>
      <c r="CD18" s="31">
        <f>MAX(V18+BF18,BR18)</f>
        <v>18900</v>
      </c>
      <c r="CE18" s="31">
        <f t="shared" ref="CE18" si="260">MAX(W18+BG18,BS18)</f>
        <v>11340</v>
      </c>
      <c r="CF18" s="31">
        <f t="shared" ref="CF18" si="261">MAX(X18+BH18,BT18)</f>
        <v>9450</v>
      </c>
      <c r="CG18" s="31">
        <f t="shared" ref="CG18" si="262">MAX(Y18+BI18,BU18)</f>
        <v>5400</v>
      </c>
      <c r="CH18" s="31">
        <f t="shared" ref="CH18" si="263">MAX(Z18+BJ18,BV18)</f>
        <v>12150</v>
      </c>
      <c r="CI18" s="31">
        <f t="shared" ref="CI18" si="264">MAX(AA18+BK18,BW18)</f>
        <v>10800</v>
      </c>
      <c r="CJ18" s="31">
        <f t="shared" ref="CJ18" si="265">MAX(AB18+BL18,BX18)</f>
        <v>12960</v>
      </c>
      <c r="CK18" s="6">
        <f t="shared" ca="1" si="242"/>
        <v>-2.0799999999999999E-2</v>
      </c>
      <c r="CL18" s="6">
        <f t="shared" ca="1" si="242"/>
        <v>-2.0799999999999999E-2</v>
      </c>
      <c r="CM18" s="6">
        <f t="shared" ca="1" si="242"/>
        <v>-2.0799999999999999E-2</v>
      </c>
      <c r="CN18" s="6">
        <f t="shared" ca="1" si="242"/>
        <v>-2.0799999999999999E-2</v>
      </c>
      <c r="CO18" s="6">
        <f t="shared" ca="1" si="242"/>
        <v>-2.0799999999999999E-2</v>
      </c>
      <c r="CP18" s="6">
        <f t="shared" ca="1" si="242"/>
        <v>-2.0799999999999999E-2</v>
      </c>
      <c r="CQ18" s="6">
        <f t="shared" ca="1" si="242"/>
        <v>-2.0799999999999999E-2</v>
      </c>
      <c r="CR18" s="6">
        <f t="shared" ca="1" si="242"/>
        <v>-2.0799999999999999E-2</v>
      </c>
      <c r="CS18" s="6">
        <f t="shared" ca="1" si="242"/>
        <v>-2.0799999999999999E-2</v>
      </c>
      <c r="CT18" s="6">
        <f t="shared" ca="1" si="242"/>
        <v>-2.0799999999999999E-2</v>
      </c>
      <c r="CU18" s="6">
        <f t="shared" ca="1" si="242"/>
        <v>-2.0799999999999999E-2</v>
      </c>
      <c r="CV18" s="6">
        <f t="shared" ca="1" si="242"/>
        <v>-2.0799999999999999E-2</v>
      </c>
      <c r="CW18" s="31">
        <f t="shared" ref="CW18" ca="1" si="266">ROUND(AC18*CK18,2)</f>
        <v>-2876.82</v>
      </c>
      <c r="CX18" s="31">
        <f t="shared" ref="CX18" ca="1" si="267">ROUND(AD18*CL18,2)</f>
        <v>0</v>
      </c>
      <c r="CY18" s="31">
        <f t="shared" ref="CY18" ca="1" si="268">ROUND(AE18*CM18,2)</f>
        <v>0</v>
      </c>
      <c r="CZ18" s="31">
        <f t="shared" ref="CZ18" ca="1" si="269">ROUND(AF18*CN18,2)</f>
        <v>-35.78</v>
      </c>
      <c r="DA18" s="31">
        <f t="shared" ref="DA18" ca="1" si="270">ROUND(AG18*CO18,2)</f>
        <v>-1416.02</v>
      </c>
      <c r="DB18" s="31">
        <f t="shared" ref="DB18" ca="1" si="271">ROUND(AH18*CP18,2)</f>
        <v>-2235.69</v>
      </c>
      <c r="DC18" s="31">
        <f t="shared" ref="DC18" ca="1" si="272">ROUND(AI18*CQ18,2)</f>
        <v>-773.99</v>
      </c>
      <c r="DD18" s="31">
        <f t="shared" ref="DD18" ca="1" si="273">ROUND(AJ18*CR18,2)</f>
        <v>0</v>
      </c>
      <c r="DE18" s="31">
        <f t="shared" ref="DE18" ca="1" si="274">ROUND(AK18*CS18,2)</f>
        <v>0</v>
      </c>
      <c r="DF18" s="31">
        <f t="shared" ref="DF18" ca="1" si="275">ROUND(AL18*CT18,2)</f>
        <v>0</v>
      </c>
      <c r="DG18" s="31">
        <f t="shared" ref="DG18" ca="1" si="276">ROUND(AM18*CU18,2)</f>
        <v>0</v>
      </c>
      <c r="DH18" s="31">
        <f t="shared" ref="DH18" ca="1" si="277">ROUND(AN18*CV18,2)</f>
        <v>-112.96</v>
      </c>
      <c r="DI18" s="32">
        <f t="shared" ref="DI18" ca="1" si="278">MAX(Q18+CW18,BM18)</f>
        <v>34020</v>
      </c>
      <c r="DJ18" s="32">
        <f t="shared" ref="DJ18" ca="1" si="279">MAX(R18+CX18,BN18)</f>
        <v>22680</v>
      </c>
      <c r="DK18" s="32">
        <f t="shared" ref="DK18" ca="1" si="280">MAX(S18+CY18,BO18)</f>
        <v>22680</v>
      </c>
      <c r="DL18" s="32">
        <f t="shared" ref="DL18" ca="1" si="281">MAX(T18+CZ18,BP18)</f>
        <v>11182.5</v>
      </c>
      <c r="DM18" s="32">
        <f t="shared" ref="DM18" ca="1" si="282">MAX(U18+DA18,BQ18)</f>
        <v>30240</v>
      </c>
      <c r="DN18" s="32">
        <f ca="1">MAX(V18+DB18,BR18)</f>
        <v>18900</v>
      </c>
      <c r="DO18" s="32">
        <f t="shared" ref="DO18" ca="1" si="283">MAX(W18+DC18,BS18)</f>
        <v>11340</v>
      </c>
      <c r="DP18" s="32">
        <f t="shared" ref="DP18" ca="1" si="284">MAX(X18+DD18,BT18)</f>
        <v>9450</v>
      </c>
      <c r="DQ18" s="32">
        <f t="shared" ref="DQ18" ca="1" si="285">MAX(Y18+DE18,BU18)</f>
        <v>5400</v>
      </c>
      <c r="DR18" s="32">
        <f t="shared" ref="DR18" ca="1" si="286">MAX(Z18+DF18,BV18)</f>
        <v>12150</v>
      </c>
      <c r="DS18" s="32">
        <f t="shared" ref="DS18" ca="1" si="287">MAX(AA18+DG18,BW18)</f>
        <v>10800</v>
      </c>
      <c r="DT18" s="32">
        <f t="shared" ref="DT18" ca="1" si="288">MAX(AB18+DH18,BX18)</f>
        <v>12960</v>
      </c>
      <c r="DU18" s="31">
        <f ca="1">DI18-BY18</f>
        <v>0</v>
      </c>
      <c r="DV18" s="31">
        <f t="shared" ref="DV18" ca="1" si="289">DJ18-BZ18</f>
        <v>0</v>
      </c>
      <c r="DW18" s="31">
        <f t="shared" ref="DW18" ca="1" si="290">DK18-CA18</f>
        <v>0</v>
      </c>
      <c r="DX18" s="31">
        <f t="shared" ref="DX18" ca="1" si="291">DL18-CB18</f>
        <v>0</v>
      </c>
      <c r="DY18" s="31">
        <f t="shared" ref="DY18" ca="1" si="292">DM18-CC18</f>
        <v>0</v>
      </c>
      <c r="DZ18" s="31">
        <f t="shared" ref="DZ18" ca="1" si="293">DN18-CD18</f>
        <v>0</v>
      </c>
      <c r="EA18" s="31">
        <f t="shared" ref="EA18" ca="1" si="294">DO18-CE18</f>
        <v>0</v>
      </c>
      <c r="EB18" s="31">
        <f t="shared" ref="EB18" ca="1" si="295">DP18-CF18</f>
        <v>0</v>
      </c>
      <c r="EC18" s="31">
        <f t="shared" ref="EC18" ca="1" si="296">DQ18-CG18</f>
        <v>0</v>
      </c>
      <c r="ED18" s="31">
        <f t="shared" ref="ED18" ca="1" si="297">DR18-CH18</f>
        <v>0</v>
      </c>
      <c r="EE18" s="31">
        <f t="shared" ref="EE18" ca="1" si="298">DS18-CI18</f>
        <v>0</v>
      </c>
      <c r="EF18" s="31">
        <f t="shared" ref="EF18" ca="1" si="299">DT18-CJ18</f>
        <v>0</v>
      </c>
      <c r="EG18" s="32">
        <f ca="1">DU18+BA18</f>
        <v>-4052.45</v>
      </c>
      <c r="EH18" s="32">
        <f t="shared" ref="EH18" ca="1" si="300">DV18+BB18</f>
        <v>0</v>
      </c>
      <c r="EI18" s="32">
        <f t="shared" ref="EI18" ca="1" si="301">DW18+BC18</f>
        <v>0</v>
      </c>
      <c r="EJ18" s="32">
        <f t="shared" ref="EJ18" ca="1" si="302">DX18+BD18</f>
        <v>-50.4</v>
      </c>
      <c r="EK18" s="32">
        <f t="shared" ref="EK18" ca="1" si="303">DY18+BE18</f>
        <v>-1994.68</v>
      </c>
      <c r="EL18" s="32">
        <f t="shared" ref="EL18" ca="1" si="304">DZ18+BF18</f>
        <v>-3149.31</v>
      </c>
      <c r="EM18" s="32">
        <f t="shared" ref="EM18" ca="1" si="305">EA18+BG18</f>
        <v>-1090.29</v>
      </c>
      <c r="EN18" s="32">
        <f t="shared" ref="EN18" ca="1" si="306">EB18+BH18</f>
        <v>0</v>
      </c>
      <c r="EO18" s="32">
        <f t="shared" ref="EO18" ca="1" si="307">EC18+BI18</f>
        <v>0</v>
      </c>
      <c r="EP18" s="32">
        <f t="shared" ref="EP18" ca="1" si="308">ED18+BJ18</f>
        <v>0</v>
      </c>
      <c r="EQ18" s="32">
        <f t="shared" ref="EQ18" ca="1" si="309">EE18+BK18</f>
        <v>0</v>
      </c>
      <c r="ER18" s="32">
        <f t="shared" ref="ER18" ca="1" si="310">EF18+BL18</f>
        <v>-159.12</v>
      </c>
    </row>
    <row r="19" spans="1:148">
      <c r="A19" t="s">
        <v>437</v>
      </c>
      <c r="B19" s="1" t="s">
        <v>499</v>
      </c>
      <c r="C19" t="s">
        <v>459</v>
      </c>
      <c r="D19" t="str">
        <f t="shared" ca="1" si="254"/>
        <v>Syncrude Industrial System DOS</v>
      </c>
      <c r="E19" s="51">
        <v>113.36</v>
      </c>
      <c r="F19" s="51">
        <v>2123.15</v>
      </c>
      <c r="G19" s="51">
        <v>0</v>
      </c>
      <c r="H19" s="51">
        <v>293.87599999999998</v>
      </c>
      <c r="I19" s="51">
        <v>2431.424</v>
      </c>
      <c r="J19" s="51">
        <v>2012.1959999999999</v>
      </c>
      <c r="K19" s="51">
        <v>961.70929999999998</v>
      </c>
      <c r="L19" s="51">
        <v>0</v>
      </c>
      <c r="M19" s="51">
        <v>0</v>
      </c>
      <c r="N19" s="51">
        <v>0</v>
      </c>
      <c r="O19" s="51">
        <v>0</v>
      </c>
      <c r="P19" s="51">
        <v>2257.4369000000002</v>
      </c>
      <c r="Q19" s="32">
        <v>340.08</v>
      </c>
      <c r="R19" s="32">
        <v>6369.45</v>
      </c>
      <c r="S19" s="32">
        <v>0</v>
      </c>
      <c r="T19" s="32">
        <v>881.63</v>
      </c>
      <c r="U19" s="32">
        <v>7294.27</v>
      </c>
      <c r="V19" s="32">
        <v>6036.59</v>
      </c>
      <c r="W19" s="32">
        <v>2885.13</v>
      </c>
      <c r="X19" s="32">
        <v>0</v>
      </c>
      <c r="Y19" s="32">
        <v>0</v>
      </c>
      <c r="Z19" s="32">
        <v>0</v>
      </c>
      <c r="AA19" s="32">
        <v>0</v>
      </c>
      <c r="AB19" s="32">
        <v>6772.31</v>
      </c>
      <c r="AC19" s="31">
        <v>6850.11</v>
      </c>
      <c r="AD19" s="31">
        <v>118198.34</v>
      </c>
      <c r="AE19" s="31">
        <v>0</v>
      </c>
      <c r="AF19" s="31">
        <v>9218.2900000000009</v>
      </c>
      <c r="AG19" s="31">
        <v>101709.35</v>
      </c>
      <c r="AH19" s="31">
        <v>90929.19</v>
      </c>
      <c r="AI19" s="31">
        <v>126339.48</v>
      </c>
      <c r="AJ19" s="31">
        <v>0</v>
      </c>
      <c r="AK19" s="31">
        <v>0</v>
      </c>
      <c r="AL19" s="31">
        <v>0</v>
      </c>
      <c r="AM19" s="31">
        <v>0</v>
      </c>
      <c r="AN19" s="31">
        <v>184645.6</v>
      </c>
      <c r="AO19" s="42">
        <v>-2.93</v>
      </c>
      <c r="AP19" s="42">
        <v>-2.93</v>
      </c>
      <c r="AQ19" s="42">
        <v>-2.93</v>
      </c>
      <c r="AR19" s="42">
        <v>-2.93</v>
      </c>
      <c r="AS19" s="42">
        <v>-2.93</v>
      </c>
      <c r="AT19" s="42">
        <v>-2.93</v>
      </c>
      <c r="AU19" s="42">
        <v>-2.93</v>
      </c>
      <c r="AV19" s="42">
        <v>-2.93</v>
      </c>
      <c r="AW19" s="42">
        <v>-2.93</v>
      </c>
      <c r="AX19" s="42">
        <v>-2.93</v>
      </c>
      <c r="AY19" s="42">
        <v>-2.93</v>
      </c>
      <c r="AZ19" s="42">
        <v>-2.93</v>
      </c>
      <c r="BA19" s="31">
        <v>-200.71</v>
      </c>
      <c r="BB19" s="31">
        <v>-3463.21</v>
      </c>
      <c r="BC19" s="31">
        <v>0</v>
      </c>
      <c r="BD19" s="31">
        <v>-270.10000000000002</v>
      </c>
      <c r="BE19" s="31">
        <v>-2980.08</v>
      </c>
      <c r="BF19" s="31">
        <v>-2664.22</v>
      </c>
      <c r="BG19" s="31">
        <v>-3701.75</v>
      </c>
      <c r="BH19" s="31">
        <v>0</v>
      </c>
      <c r="BI19" s="31">
        <v>0</v>
      </c>
      <c r="BJ19" s="31">
        <v>0</v>
      </c>
      <c r="BK19" s="31">
        <v>0</v>
      </c>
      <c r="BL19" s="31">
        <v>-5410.11</v>
      </c>
      <c r="BM19" s="32">
        <v>26460</v>
      </c>
      <c r="BN19" s="32">
        <v>26460</v>
      </c>
      <c r="BO19" s="32">
        <v>26460</v>
      </c>
      <c r="BP19" s="32">
        <v>37642.5</v>
      </c>
      <c r="BQ19" s="32">
        <v>26460</v>
      </c>
      <c r="BR19" s="32">
        <v>26460</v>
      </c>
      <c r="BS19" s="32">
        <v>26460</v>
      </c>
      <c r="BT19" s="32">
        <v>1012.5</v>
      </c>
      <c r="BU19" s="32">
        <v>9450</v>
      </c>
      <c r="BV19" s="32">
        <v>2362.5</v>
      </c>
      <c r="BW19" s="32">
        <v>1395</v>
      </c>
      <c r="BX19" s="32">
        <v>22680</v>
      </c>
      <c r="BY19" s="31">
        <f t="shared" ref="BY19:BY27" si="311">MAX(Q19+BA19,BM19)</f>
        <v>26460</v>
      </c>
      <c r="BZ19" s="31">
        <f t="shared" ref="BZ19:BZ27" si="312">MAX(R19+BB19,BN19)</f>
        <v>26460</v>
      </c>
      <c r="CA19" s="31">
        <f t="shared" ref="CA19:CA27" si="313">MAX(S19+BC19,BO19)</f>
        <v>26460</v>
      </c>
      <c r="CB19" s="31">
        <f t="shared" ref="CB19:CB27" si="314">MAX(T19+BD19,BP19)</f>
        <v>37642.5</v>
      </c>
      <c r="CC19" s="31">
        <f t="shared" ref="CC19:CC27" si="315">MAX(U19+BE19,BQ19)</f>
        <v>26460</v>
      </c>
      <c r="CD19" s="31">
        <f t="shared" ref="CD19:CD27" si="316">MAX(V19+BF19,BR19)</f>
        <v>26460</v>
      </c>
      <c r="CE19" s="31">
        <f t="shared" ref="CE19:CE27" si="317">MAX(W19+BG19,BS19)</f>
        <v>26460</v>
      </c>
      <c r="CF19" s="31">
        <f t="shared" ref="CF19:CF27" si="318">MAX(X19+BH19,BT19)</f>
        <v>1012.5</v>
      </c>
      <c r="CG19" s="31">
        <f t="shared" ref="CG19:CG27" si="319">MAX(Y19+BI19,BU19)</f>
        <v>9450</v>
      </c>
      <c r="CH19" s="31">
        <f t="shared" ref="CH19:CH27" si="320">MAX(Z19+BJ19,BV19)</f>
        <v>2362.5</v>
      </c>
      <c r="CI19" s="31">
        <f t="shared" ref="CI19:CI27" si="321">MAX(AA19+BK19,BW19)</f>
        <v>1395</v>
      </c>
      <c r="CJ19" s="31">
        <f t="shared" ref="CJ19:CJ27" si="322">MAX(AB19+BL19,BX19)</f>
        <v>22680</v>
      </c>
      <c r="CK19" s="6">
        <f t="shared" ca="1" si="242"/>
        <v>-2.0799999999999999E-2</v>
      </c>
      <c r="CL19" s="6">
        <f t="shared" ca="1" si="242"/>
        <v>-2.0799999999999999E-2</v>
      </c>
      <c r="CM19" s="6">
        <f t="shared" ca="1" si="242"/>
        <v>-2.0799999999999999E-2</v>
      </c>
      <c r="CN19" s="6">
        <f t="shared" ca="1" si="242"/>
        <v>-2.0799999999999999E-2</v>
      </c>
      <c r="CO19" s="6">
        <f t="shared" ca="1" si="242"/>
        <v>-2.0799999999999999E-2</v>
      </c>
      <c r="CP19" s="6">
        <f t="shared" ca="1" si="242"/>
        <v>-2.0799999999999999E-2</v>
      </c>
      <c r="CQ19" s="6">
        <f t="shared" ca="1" si="242"/>
        <v>-2.0799999999999999E-2</v>
      </c>
      <c r="CR19" s="6">
        <f t="shared" ca="1" si="242"/>
        <v>-2.0799999999999999E-2</v>
      </c>
      <c r="CS19" s="6">
        <f t="shared" ca="1" si="242"/>
        <v>-2.0799999999999999E-2</v>
      </c>
      <c r="CT19" s="6">
        <f t="shared" ca="1" si="242"/>
        <v>-2.0799999999999999E-2</v>
      </c>
      <c r="CU19" s="6">
        <f t="shared" ca="1" si="242"/>
        <v>-2.0799999999999999E-2</v>
      </c>
      <c r="CV19" s="6">
        <f t="shared" ca="1" si="242"/>
        <v>-2.0799999999999999E-2</v>
      </c>
      <c r="CW19" s="31">
        <f t="shared" ref="CW19:CW27" ca="1" si="323">ROUND(AC19*CK19,2)</f>
        <v>-142.47999999999999</v>
      </c>
      <c r="CX19" s="31">
        <f t="shared" ref="CX19:CX27" ca="1" si="324">ROUND(AD19*CL19,2)</f>
        <v>-2458.5300000000002</v>
      </c>
      <c r="CY19" s="31">
        <f t="shared" ref="CY19:CY27" ca="1" si="325">ROUND(AE19*CM19,2)</f>
        <v>0</v>
      </c>
      <c r="CZ19" s="31">
        <f t="shared" ref="CZ19:CZ27" ca="1" si="326">ROUND(AF19*CN19,2)</f>
        <v>-191.74</v>
      </c>
      <c r="DA19" s="31">
        <f t="shared" ref="DA19:DA27" ca="1" si="327">ROUND(AG19*CO19,2)</f>
        <v>-2115.5500000000002</v>
      </c>
      <c r="DB19" s="31">
        <f t="shared" ref="DB19:DB27" ca="1" si="328">ROUND(AH19*CP19,2)</f>
        <v>-1891.33</v>
      </c>
      <c r="DC19" s="31">
        <f t="shared" ref="DC19:DC27" ca="1" si="329">ROUND(AI19*CQ19,2)</f>
        <v>-2627.86</v>
      </c>
      <c r="DD19" s="31">
        <f t="shared" ref="DD19:DD27" ca="1" si="330">ROUND(AJ19*CR19,2)</f>
        <v>0</v>
      </c>
      <c r="DE19" s="31">
        <f t="shared" ref="DE19:DE27" ca="1" si="331">ROUND(AK19*CS19,2)</f>
        <v>0</v>
      </c>
      <c r="DF19" s="31">
        <f t="shared" ref="DF19:DF27" ca="1" si="332">ROUND(AL19*CT19,2)</f>
        <v>0</v>
      </c>
      <c r="DG19" s="31">
        <f t="shared" ref="DG19:DG27" ca="1" si="333">ROUND(AM19*CU19,2)</f>
        <v>0</v>
      </c>
      <c r="DH19" s="31">
        <f t="shared" ref="DH19:DH27" ca="1" si="334">ROUND(AN19*CV19,2)</f>
        <v>-3840.63</v>
      </c>
      <c r="DI19" s="32">
        <f t="shared" ref="DI19:DI27" ca="1" si="335">MAX(Q19+CW19,BM19)</f>
        <v>26460</v>
      </c>
      <c r="DJ19" s="32">
        <f t="shared" ref="DJ19:DJ27" ca="1" si="336">MAX(R19+CX19,BN19)</f>
        <v>26460</v>
      </c>
      <c r="DK19" s="32">
        <f t="shared" ref="DK19:DK27" ca="1" si="337">MAX(S19+CY19,BO19)</f>
        <v>26460</v>
      </c>
      <c r="DL19" s="32">
        <f t="shared" ref="DL19:DL27" ca="1" si="338">MAX(T19+CZ19,BP19)</f>
        <v>37642.5</v>
      </c>
      <c r="DM19" s="32">
        <f t="shared" ref="DM19:DM27" ca="1" si="339">MAX(U19+DA19,BQ19)</f>
        <v>26460</v>
      </c>
      <c r="DN19" s="32">
        <f t="shared" ref="DN19:DN27" ca="1" si="340">MAX(V19+DB19,BR19)</f>
        <v>26460</v>
      </c>
      <c r="DO19" s="32">
        <f t="shared" ref="DO19:DO27" ca="1" si="341">MAX(W19+DC19,BS19)</f>
        <v>26460</v>
      </c>
      <c r="DP19" s="32">
        <f t="shared" ref="DP19:DP27" ca="1" si="342">MAX(X19+DD19,BT19)</f>
        <v>1012.5</v>
      </c>
      <c r="DQ19" s="32">
        <f t="shared" ref="DQ19:DQ27" ca="1" si="343">MAX(Y19+DE19,BU19)</f>
        <v>9450</v>
      </c>
      <c r="DR19" s="32">
        <f t="shared" ref="DR19:DR27" ca="1" si="344">MAX(Z19+DF19,BV19)</f>
        <v>2362.5</v>
      </c>
      <c r="DS19" s="32">
        <f t="shared" ref="DS19:DS27" ca="1" si="345">MAX(AA19+DG19,BW19)</f>
        <v>1395</v>
      </c>
      <c r="DT19" s="32">
        <f t="shared" ref="DT19:DT27" ca="1" si="346">MAX(AB19+DH19,BX19)</f>
        <v>22680</v>
      </c>
      <c r="DU19" s="31">
        <f t="shared" ref="DU19:DU27" ca="1" si="347">DI19-BY19</f>
        <v>0</v>
      </c>
      <c r="DV19" s="31">
        <f t="shared" ref="DV19:DV27" ca="1" si="348">DJ19-BZ19</f>
        <v>0</v>
      </c>
      <c r="DW19" s="31">
        <f t="shared" ref="DW19:DW27" ca="1" si="349">DK19-CA19</f>
        <v>0</v>
      </c>
      <c r="DX19" s="31">
        <f t="shared" ref="DX19:DX27" ca="1" si="350">DL19-CB19</f>
        <v>0</v>
      </c>
      <c r="DY19" s="31">
        <f t="shared" ref="DY19:DY27" ca="1" si="351">DM19-CC19</f>
        <v>0</v>
      </c>
      <c r="DZ19" s="31">
        <f t="shared" ref="DZ19:DZ27" ca="1" si="352">DN19-CD19</f>
        <v>0</v>
      </c>
      <c r="EA19" s="31">
        <f t="shared" ref="EA19:EA27" ca="1" si="353">DO19-CE19</f>
        <v>0</v>
      </c>
      <c r="EB19" s="31">
        <f t="shared" ref="EB19:EB27" ca="1" si="354">DP19-CF19</f>
        <v>0</v>
      </c>
      <c r="EC19" s="31">
        <f t="shared" ref="EC19:EC27" ca="1" si="355">DQ19-CG19</f>
        <v>0</v>
      </c>
      <c r="ED19" s="31">
        <f t="shared" ref="ED19:ED27" ca="1" si="356">DR19-CH19</f>
        <v>0</v>
      </c>
      <c r="EE19" s="31">
        <f t="shared" ref="EE19:EE27" ca="1" si="357">DS19-CI19</f>
        <v>0</v>
      </c>
      <c r="EF19" s="31">
        <f t="shared" ref="EF19:EF27" ca="1" si="358">DT19-CJ19</f>
        <v>0</v>
      </c>
      <c r="EG19" s="32">
        <f t="shared" ref="EG19:EG27" ca="1" si="359">DU19+BA19</f>
        <v>-200.71</v>
      </c>
      <c r="EH19" s="32">
        <f t="shared" ref="EH19:EH27" ca="1" si="360">DV19+BB19</f>
        <v>-3463.21</v>
      </c>
      <c r="EI19" s="32">
        <f t="shared" ref="EI19:EI27" ca="1" si="361">DW19+BC19</f>
        <v>0</v>
      </c>
      <c r="EJ19" s="32">
        <f t="shared" ref="EJ19:EJ27" ca="1" si="362">DX19+BD19</f>
        <v>-270.10000000000002</v>
      </c>
      <c r="EK19" s="32">
        <f t="shared" ref="EK19:EK27" ca="1" si="363">DY19+BE19</f>
        <v>-2980.08</v>
      </c>
      <c r="EL19" s="32">
        <f t="shared" ref="EL19:EL27" ca="1" si="364">DZ19+BF19</f>
        <v>-2664.22</v>
      </c>
      <c r="EM19" s="32">
        <f t="shared" ref="EM19:EM27" ca="1" si="365">EA19+BG19</f>
        <v>-3701.75</v>
      </c>
      <c r="EN19" s="32">
        <f t="shared" ref="EN19:EN27" ca="1" si="366">EB19+BH19</f>
        <v>0</v>
      </c>
      <c r="EO19" s="32">
        <f t="shared" ref="EO19:EO27" ca="1" si="367">EC19+BI19</f>
        <v>0</v>
      </c>
      <c r="EP19" s="32">
        <f t="shared" ref="EP19:EP27" ca="1" si="368">ED19+BJ19</f>
        <v>0</v>
      </c>
      <c r="EQ19" s="32">
        <f t="shared" ref="EQ19:EQ27" ca="1" si="369">EE19+BK19</f>
        <v>0</v>
      </c>
      <c r="ER19" s="32">
        <f t="shared" ref="ER19:ER27" ca="1" si="370">EF19+BL19</f>
        <v>-5410.11</v>
      </c>
    </row>
    <row r="20" spans="1:148">
      <c r="A20" t="s">
        <v>437</v>
      </c>
      <c r="B20" s="1" t="s">
        <v>499</v>
      </c>
      <c r="C20" t="s">
        <v>475</v>
      </c>
      <c r="D20" t="str">
        <f t="shared" ca="1" si="254"/>
        <v>Syncrude Industrial System DOS</v>
      </c>
      <c r="E20" s="51">
        <v>2783.5374999999999</v>
      </c>
      <c r="F20" s="51">
        <v>605.77499999999998</v>
      </c>
      <c r="G20" s="51">
        <v>0</v>
      </c>
      <c r="H20" s="51">
        <v>1123.9000000000001</v>
      </c>
      <c r="I20" s="51">
        <v>480.40800000000002</v>
      </c>
      <c r="J20" s="51">
        <v>2284.3679999999999</v>
      </c>
      <c r="K20" s="51">
        <v>704.28240000000005</v>
      </c>
      <c r="L20" s="51">
        <v>0</v>
      </c>
      <c r="M20" s="51">
        <v>0</v>
      </c>
      <c r="N20" s="51">
        <v>0</v>
      </c>
      <c r="O20" s="51">
        <v>1788.5820000000001</v>
      </c>
      <c r="P20" s="51">
        <v>0</v>
      </c>
      <c r="Q20" s="32">
        <v>8350.61</v>
      </c>
      <c r="R20" s="32">
        <v>1817.32</v>
      </c>
      <c r="S20" s="32">
        <v>0</v>
      </c>
      <c r="T20" s="32">
        <v>3371.7</v>
      </c>
      <c r="U20" s="32">
        <v>9608.16</v>
      </c>
      <c r="V20" s="32">
        <v>6853.1</v>
      </c>
      <c r="W20" s="32">
        <v>2112.85</v>
      </c>
      <c r="X20" s="32">
        <v>0</v>
      </c>
      <c r="Y20" s="32">
        <v>0</v>
      </c>
      <c r="Z20" s="32">
        <v>0</v>
      </c>
      <c r="AA20" s="32">
        <v>5365.75</v>
      </c>
      <c r="AB20" s="32">
        <v>0</v>
      </c>
      <c r="AC20" s="31">
        <v>211000.51</v>
      </c>
      <c r="AD20" s="31">
        <v>34574.629999999997</v>
      </c>
      <c r="AE20" s="31">
        <v>0</v>
      </c>
      <c r="AF20" s="31">
        <v>29961.06</v>
      </c>
      <c r="AG20" s="31">
        <v>46650.52</v>
      </c>
      <c r="AH20" s="31">
        <v>157094.56</v>
      </c>
      <c r="AI20" s="31">
        <v>66231.61</v>
      </c>
      <c r="AJ20" s="31">
        <v>0</v>
      </c>
      <c r="AK20" s="31">
        <v>0</v>
      </c>
      <c r="AL20" s="31">
        <v>0</v>
      </c>
      <c r="AM20" s="31">
        <v>133813.54</v>
      </c>
      <c r="AN20" s="31">
        <v>0</v>
      </c>
      <c r="AO20" s="42">
        <v>-2.93</v>
      </c>
      <c r="AP20" s="42">
        <v>-2.93</v>
      </c>
      <c r="AQ20" s="42">
        <v>-2.93</v>
      </c>
      <c r="AR20" s="42">
        <v>-2.93</v>
      </c>
      <c r="AS20" s="42">
        <v>-2.93</v>
      </c>
      <c r="AT20" s="42">
        <v>-2.93</v>
      </c>
      <c r="AU20" s="42">
        <v>-2.93</v>
      </c>
      <c r="AV20" s="42">
        <v>-2.93</v>
      </c>
      <c r="AW20" s="42">
        <v>-2.93</v>
      </c>
      <c r="AX20" s="42">
        <v>-2.93</v>
      </c>
      <c r="AY20" s="42">
        <v>-2.93</v>
      </c>
      <c r="AZ20" s="42">
        <v>-2.93</v>
      </c>
      <c r="BA20" s="31">
        <v>-6182.32</v>
      </c>
      <c r="BB20" s="31">
        <v>-1013.04</v>
      </c>
      <c r="BC20" s="31">
        <v>0</v>
      </c>
      <c r="BD20" s="31">
        <v>-877.86</v>
      </c>
      <c r="BE20" s="31">
        <v>-1366.86</v>
      </c>
      <c r="BF20" s="31">
        <v>-4602.87</v>
      </c>
      <c r="BG20" s="31">
        <v>-1940.59</v>
      </c>
      <c r="BH20" s="31">
        <v>0</v>
      </c>
      <c r="BI20" s="31">
        <v>0</v>
      </c>
      <c r="BJ20" s="31">
        <v>0</v>
      </c>
      <c r="BK20" s="31">
        <v>-3920.74</v>
      </c>
      <c r="BL20" s="31">
        <v>0</v>
      </c>
      <c r="BM20" s="32">
        <v>26460</v>
      </c>
      <c r="BN20" s="32">
        <v>26460</v>
      </c>
      <c r="BO20" s="32">
        <v>13230</v>
      </c>
      <c r="BP20" s="32">
        <v>26460</v>
      </c>
      <c r="BQ20" s="32">
        <v>168000</v>
      </c>
      <c r="BR20" s="32">
        <v>26460</v>
      </c>
      <c r="BS20" s="32">
        <v>25042.5</v>
      </c>
      <c r="BT20" s="32">
        <v>9450</v>
      </c>
      <c r="BU20" s="32">
        <v>9450</v>
      </c>
      <c r="BV20" s="32">
        <v>13230</v>
      </c>
      <c r="BW20" s="32">
        <v>25920</v>
      </c>
      <c r="BX20" s="32">
        <v>30240</v>
      </c>
      <c r="BY20" s="31">
        <f t="shared" si="311"/>
        <v>26460</v>
      </c>
      <c r="BZ20" s="31">
        <f t="shared" si="312"/>
        <v>26460</v>
      </c>
      <c r="CA20" s="31">
        <f t="shared" si="313"/>
        <v>13230</v>
      </c>
      <c r="CB20" s="31">
        <f t="shared" si="314"/>
        <v>26460</v>
      </c>
      <c r="CC20" s="31">
        <f t="shared" si="315"/>
        <v>168000</v>
      </c>
      <c r="CD20" s="31">
        <f t="shared" si="316"/>
        <v>26460</v>
      </c>
      <c r="CE20" s="31">
        <f t="shared" si="317"/>
        <v>25042.5</v>
      </c>
      <c r="CF20" s="31">
        <f t="shared" si="318"/>
        <v>9450</v>
      </c>
      <c r="CG20" s="31">
        <f t="shared" si="319"/>
        <v>9450</v>
      </c>
      <c r="CH20" s="31">
        <f t="shared" si="320"/>
        <v>13230</v>
      </c>
      <c r="CI20" s="31">
        <f t="shared" si="321"/>
        <v>25920</v>
      </c>
      <c r="CJ20" s="31">
        <f t="shared" si="322"/>
        <v>30240</v>
      </c>
      <c r="CK20" s="6">
        <f t="shared" ca="1" si="242"/>
        <v>-2.0799999999999999E-2</v>
      </c>
      <c r="CL20" s="6">
        <f t="shared" ca="1" si="242"/>
        <v>-2.0799999999999999E-2</v>
      </c>
      <c r="CM20" s="6">
        <f t="shared" ca="1" si="242"/>
        <v>-2.0799999999999999E-2</v>
      </c>
      <c r="CN20" s="6">
        <f t="shared" ca="1" si="242"/>
        <v>-2.0799999999999999E-2</v>
      </c>
      <c r="CO20" s="6">
        <f t="shared" ca="1" si="242"/>
        <v>-2.0799999999999999E-2</v>
      </c>
      <c r="CP20" s="6">
        <f t="shared" ca="1" si="242"/>
        <v>-2.0799999999999999E-2</v>
      </c>
      <c r="CQ20" s="6">
        <f t="shared" ca="1" si="242"/>
        <v>-2.0799999999999999E-2</v>
      </c>
      <c r="CR20" s="6">
        <f t="shared" ca="1" si="242"/>
        <v>-2.0799999999999999E-2</v>
      </c>
      <c r="CS20" s="6">
        <f t="shared" ca="1" si="242"/>
        <v>-2.0799999999999999E-2</v>
      </c>
      <c r="CT20" s="6">
        <f t="shared" ca="1" si="242"/>
        <v>-2.0799999999999999E-2</v>
      </c>
      <c r="CU20" s="6">
        <f t="shared" ca="1" si="242"/>
        <v>-2.0799999999999999E-2</v>
      </c>
      <c r="CV20" s="6">
        <f t="shared" ca="1" si="242"/>
        <v>-2.0799999999999999E-2</v>
      </c>
      <c r="CW20" s="31">
        <f t="shared" ca="1" si="323"/>
        <v>-4388.8100000000004</v>
      </c>
      <c r="CX20" s="31">
        <f t="shared" ca="1" si="324"/>
        <v>-719.15</v>
      </c>
      <c r="CY20" s="31">
        <f t="shared" ca="1" si="325"/>
        <v>0</v>
      </c>
      <c r="CZ20" s="31">
        <f t="shared" ca="1" si="326"/>
        <v>-623.19000000000005</v>
      </c>
      <c r="DA20" s="31">
        <f t="shared" ca="1" si="327"/>
        <v>-970.33</v>
      </c>
      <c r="DB20" s="31">
        <f t="shared" ca="1" si="328"/>
        <v>-3267.57</v>
      </c>
      <c r="DC20" s="31">
        <f t="shared" ca="1" si="329"/>
        <v>-1377.62</v>
      </c>
      <c r="DD20" s="31">
        <f t="shared" ca="1" si="330"/>
        <v>0</v>
      </c>
      <c r="DE20" s="31">
        <f t="shared" ca="1" si="331"/>
        <v>0</v>
      </c>
      <c r="DF20" s="31">
        <f t="shared" ca="1" si="332"/>
        <v>0</v>
      </c>
      <c r="DG20" s="31">
        <f t="shared" ca="1" si="333"/>
        <v>-2783.32</v>
      </c>
      <c r="DH20" s="31">
        <f t="shared" ca="1" si="334"/>
        <v>0</v>
      </c>
      <c r="DI20" s="32">
        <f t="shared" ca="1" si="335"/>
        <v>26460</v>
      </c>
      <c r="DJ20" s="32">
        <f t="shared" ca="1" si="336"/>
        <v>26460</v>
      </c>
      <c r="DK20" s="32">
        <f t="shared" ca="1" si="337"/>
        <v>13230</v>
      </c>
      <c r="DL20" s="32">
        <f t="shared" ca="1" si="338"/>
        <v>26460</v>
      </c>
      <c r="DM20" s="32">
        <f t="shared" ca="1" si="339"/>
        <v>168000</v>
      </c>
      <c r="DN20" s="32">
        <f t="shared" ca="1" si="340"/>
        <v>26460</v>
      </c>
      <c r="DO20" s="32">
        <f t="shared" ca="1" si="341"/>
        <v>25042.5</v>
      </c>
      <c r="DP20" s="32">
        <f t="shared" ca="1" si="342"/>
        <v>9450</v>
      </c>
      <c r="DQ20" s="32">
        <f t="shared" ca="1" si="343"/>
        <v>9450</v>
      </c>
      <c r="DR20" s="32">
        <f t="shared" ca="1" si="344"/>
        <v>13230</v>
      </c>
      <c r="DS20" s="32">
        <f t="shared" ca="1" si="345"/>
        <v>25920</v>
      </c>
      <c r="DT20" s="32">
        <f t="shared" ca="1" si="346"/>
        <v>30240</v>
      </c>
      <c r="DU20" s="31">
        <f t="shared" ca="1" si="347"/>
        <v>0</v>
      </c>
      <c r="DV20" s="31">
        <f t="shared" ca="1" si="348"/>
        <v>0</v>
      </c>
      <c r="DW20" s="31">
        <f t="shared" ca="1" si="349"/>
        <v>0</v>
      </c>
      <c r="DX20" s="31">
        <f t="shared" ca="1" si="350"/>
        <v>0</v>
      </c>
      <c r="DY20" s="31">
        <f t="shared" ca="1" si="351"/>
        <v>0</v>
      </c>
      <c r="DZ20" s="31">
        <f t="shared" ca="1" si="352"/>
        <v>0</v>
      </c>
      <c r="EA20" s="31">
        <f t="shared" ca="1" si="353"/>
        <v>0</v>
      </c>
      <c r="EB20" s="31">
        <f t="shared" ca="1" si="354"/>
        <v>0</v>
      </c>
      <c r="EC20" s="31">
        <f t="shared" ca="1" si="355"/>
        <v>0</v>
      </c>
      <c r="ED20" s="31">
        <f t="shared" ca="1" si="356"/>
        <v>0</v>
      </c>
      <c r="EE20" s="31">
        <f t="shared" ca="1" si="357"/>
        <v>0</v>
      </c>
      <c r="EF20" s="31">
        <f t="shared" ca="1" si="358"/>
        <v>0</v>
      </c>
      <c r="EG20" s="32">
        <f t="shared" ca="1" si="359"/>
        <v>-6182.32</v>
      </c>
      <c r="EH20" s="32">
        <f t="shared" ca="1" si="360"/>
        <v>-1013.04</v>
      </c>
      <c r="EI20" s="32">
        <f t="shared" ca="1" si="361"/>
        <v>0</v>
      </c>
      <c r="EJ20" s="32">
        <f t="shared" ca="1" si="362"/>
        <v>-877.86</v>
      </c>
      <c r="EK20" s="32">
        <f t="shared" ca="1" si="363"/>
        <v>-1366.86</v>
      </c>
      <c r="EL20" s="32">
        <f t="shared" ca="1" si="364"/>
        <v>-4602.87</v>
      </c>
      <c r="EM20" s="32">
        <f t="shared" ca="1" si="365"/>
        <v>-1940.59</v>
      </c>
      <c r="EN20" s="32">
        <f t="shared" ca="1" si="366"/>
        <v>0</v>
      </c>
      <c r="EO20" s="32">
        <f t="shared" ca="1" si="367"/>
        <v>0</v>
      </c>
      <c r="EP20" s="32">
        <f t="shared" ca="1" si="368"/>
        <v>0</v>
      </c>
      <c r="EQ20" s="32">
        <f t="shared" ca="1" si="369"/>
        <v>-3920.74</v>
      </c>
      <c r="ER20" s="32">
        <f t="shared" ca="1" si="370"/>
        <v>0</v>
      </c>
    </row>
    <row r="21" spans="1:148">
      <c r="A21" t="s">
        <v>437</v>
      </c>
      <c r="B21" s="1" t="s">
        <v>499</v>
      </c>
      <c r="C21" t="s">
        <v>476</v>
      </c>
      <c r="D21" t="str">
        <f t="shared" ca="1" si="254"/>
        <v>Syncrude Industrial System DOS</v>
      </c>
      <c r="E21" s="51">
        <v>1411.239</v>
      </c>
      <c r="F21" s="51">
        <v>0</v>
      </c>
      <c r="G21" s="51">
        <v>0</v>
      </c>
      <c r="H21" s="51">
        <v>1603.712</v>
      </c>
      <c r="I21" s="51">
        <v>0</v>
      </c>
      <c r="J21" s="51">
        <v>1695.924</v>
      </c>
      <c r="K21" s="51">
        <v>797.65610000000004</v>
      </c>
      <c r="L21" s="51">
        <v>41.945500000000003</v>
      </c>
      <c r="M21" s="51">
        <v>99.365499999999997</v>
      </c>
      <c r="N21" s="51">
        <v>0</v>
      </c>
      <c r="O21" s="51">
        <v>0</v>
      </c>
      <c r="P21" s="51">
        <v>0</v>
      </c>
      <c r="Q21" s="32">
        <v>4233.72</v>
      </c>
      <c r="R21" s="32">
        <v>0</v>
      </c>
      <c r="S21" s="32">
        <v>0</v>
      </c>
      <c r="T21" s="32">
        <v>4811.1400000000003</v>
      </c>
      <c r="U21" s="32">
        <v>0</v>
      </c>
      <c r="V21" s="32">
        <v>5087.7700000000004</v>
      </c>
      <c r="W21" s="32">
        <v>2392.9699999999998</v>
      </c>
      <c r="X21" s="32">
        <v>125.84</v>
      </c>
      <c r="Y21" s="32">
        <v>298.10000000000002</v>
      </c>
      <c r="Z21" s="32">
        <v>0</v>
      </c>
      <c r="AA21" s="32">
        <v>0</v>
      </c>
      <c r="AB21" s="32">
        <v>0</v>
      </c>
      <c r="AC21" s="31">
        <v>120963.15</v>
      </c>
      <c r="AD21" s="31">
        <v>0</v>
      </c>
      <c r="AE21" s="31">
        <v>0</v>
      </c>
      <c r="AF21" s="31">
        <v>57471.99</v>
      </c>
      <c r="AG21" s="31">
        <v>0</v>
      </c>
      <c r="AH21" s="31">
        <v>82956.27</v>
      </c>
      <c r="AI21" s="31">
        <v>159188.38</v>
      </c>
      <c r="AJ21" s="31">
        <v>2292.4899999999998</v>
      </c>
      <c r="AK21" s="31">
        <v>6122.37</v>
      </c>
      <c r="AL21" s="31">
        <v>0</v>
      </c>
      <c r="AM21" s="31">
        <v>0</v>
      </c>
      <c r="AN21" s="31">
        <v>0</v>
      </c>
      <c r="AO21" s="42">
        <v>-2.93</v>
      </c>
      <c r="AP21" s="42">
        <v>-2.93</v>
      </c>
      <c r="AQ21" s="42">
        <v>-2.93</v>
      </c>
      <c r="AR21" s="42">
        <v>-2.93</v>
      </c>
      <c r="AS21" s="42">
        <v>-2.93</v>
      </c>
      <c r="AT21" s="42">
        <v>-2.93</v>
      </c>
      <c r="AU21" s="42">
        <v>-2.93</v>
      </c>
      <c r="AV21" s="42">
        <v>-2.93</v>
      </c>
      <c r="AW21" s="42">
        <v>-2.93</v>
      </c>
      <c r="AX21" s="42">
        <v>-2.93</v>
      </c>
      <c r="AY21" s="42">
        <v>-2.93</v>
      </c>
      <c r="AZ21" s="42">
        <v>-2.93</v>
      </c>
      <c r="BA21" s="31">
        <v>-3544.22</v>
      </c>
      <c r="BB21" s="31">
        <v>0</v>
      </c>
      <c r="BC21" s="31">
        <v>0</v>
      </c>
      <c r="BD21" s="31">
        <v>-1683.93</v>
      </c>
      <c r="BE21" s="31">
        <v>0</v>
      </c>
      <c r="BF21" s="31">
        <v>-2430.62</v>
      </c>
      <c r="BG21" s="31">
        <v>-4664.22</v>
      </c>
      <c r="BH21" s="31">
        <v>-67.17</v>
      </c>
      <c r="BI21" s="31">
        <v>-179.39</v>
      </c>
      <c r="BJ21" s="31">
        <v>0</v>
      </c>
      <c r="BK21" s="31">
        <v>0</v>
      </c>
      <c r="BL21" s="31">
        <v>0</v>
      </c>
      <c r="BM21" s="32">
        <v>26460</v>
      </c>
      <c r="BN21" s="32">
        <v>26460</v>
      </c>
      <c r="BO21" s="32">
        <v>13230</v>
      </c>
      <c r="BP21" s="32">
        <v>26460</v>
      </c>
      <c r="BQ21" s="32">
        <v>11340</v>
      </c>
      <c r="BR21" s="32">
        <v>26460</v>
      </c>
      <c r="BS21" s="32">
        <v>9450</v>
      </c>
      <c r="BT21" s="32">
        <v>9450</v>
      </c>
      <c r="BU21" s="32">
        <v>9450</v>
      </c>
      <c r="BV21" s="32">
        <v>18900</v>
      </c>
      <c r="BW21" s="32">
        <v>22680</v>
      </c>
      <c r="BX21" s="32">
        <v>22680</v>
      </c>
      <c r="BY21" s="31">
        <f t="shared" si="311"/>
        <v>26460</v>
      </c>
      <c r="BZ21" s="31">
        <f t="shared" si="312"/>
        <v>26460</v>
      </c>
      <c r="CA21" s="31">
        <f t="shared" si="313"/>
        <v>13230</v>
      </c>
      <c r="CB21" s="31">
        <f t="shared" si="314"/>
        <v>26460</v>
      </c>
      <c r="CC21" s="31">
        <f t="shared" si="315"/>
        <v>11340</v>
      </c>
      <c r="CD21" s="31">
        <f t="shared" si="316"/>
        <v>26460</v>
      </c>
      <c r="CE21" s="31">
        <f t="shared" si="317"/>
        <v>9450</v>
      </c>
      <c r="CF21" s="31">
        <f t="shared" si="318"/>
        <v>9450</v>
      </c>
      <c r="CG21" s="31">
        <f t="shared" si="319"/>
        <v>9450</v>
      </c>
      <c r="CH21" s="31">
        <f t="shared" si="320"/>
        <v>18900</v>
      </c>
      <c r="CI21" s="31">
        <f t="shared" si="321"/>
        <v>22680</v>
      </c>
      <c r="CJ21" s="31">
        <f t="shared" si="322"/>
        <v>22680</v>
      </c>
      <c r="CK21" s="6">
        <f t="shared" ca="1" si="242"/>
        <v>-2.0799999999999999E-2</v>
      </c>
      <c r="CL21" s="6">
        <f t="shared" ca="1" si="242"/>
        <v>-2.0799999999999999E-2</v>
      </c>
      <c r="CM21" s="6">
        <f t="shared" ca="1" si="242"/>
        <v>-2.0799999999999999E-2</v>
      </c>
      <c r="CN21" s="6">
        <f t="shared" ca="1" si="242"/>
        <v>-2.0799999999999999E-2</v>
      </c>
      <c r="CO21" s="6">
        <f t="shared" ca="1" si="242"/>
        <v>-2.0799999999999999E-2</v>
      </c>
      <c r="CP21" s="6">
        <f t="shared" ca="1" si="242"/>
        <v>-2.0799999999999999E-2</v>
      </c>
      <c r="CQ21" s="6">
        <f t="shared" ca="1" si="242"/>
        <v>-2.0799999999999999E-2</v>
      </c>
      <c r="CR21" s="6">
        <f t="shared" ca="1" si="242"/>
        <v>-2.0799999999999999E-2</v>
      </c>
      <c r="CS21" s="6">
        <f t="shared" ca="1" si="242"/>
        <v>-2.0799999999999999E-2</v>
      </c>
      <c r="CT21" s="6">
        <f t="shared" ca="1" si="242"/>
        <v>-2.0799999999999999E-2</v>
      </c>
      <c r="CU21" s="6">
        <f t="shared" ca="1" si="242"/>
        <v>-2.0799999999999999E-2</v>
      </c>
      <c r="CV21" s="6">
        <f t="shared" ca="1" si="242"/>
        <v>-2.0799999999999999E-2</v>
      </c>
      <c r="CW21" s="31">
        <f t="shared" ca="1" si="323"/>
        <v>-2516.0300000000002</v>
      </c>
      <c r="CX21" s="31">
        <f t="shared" ca="1" si="324"/>
        <v>0</v>
      </c>
      <c r="CY21" s="31">
        <f t="shared" ca="1" si="325"/>
        <v>0</v>
      </c>
      <c r="CZ21" s="31">
        <f t="shared" ca="1" si="326"/>
        <v>-1195.42</v>
      </c>
      <c r="DA21" s="31">
        <f t="shared" ca="1" si="327"/>
        <v>0</v>
      </c>
      <c r="DB21" s="31">
        <f t="shared" ca="1" si="328"/>
        <v>-1725.49</v>
      </c>
      <c r="DC21" s="31">
        <f t="shared" ca="1" si="329"/>
        <v>-3311.12</v>
      </c>
      <c r="DD21" s="31">
        <f t="shared" ca="1" si="330"/>
        <v>-47.68</v>
      </c>
      <c r="DE21" s="31">
        <f t="shared" ca="1" si="331"/>
        <v>-127.35</v>
      </c>
      <c r="DF21" s="31">
        <f t="shared" ca="1" si="332"/>
        <v>0</v>
      </c>
      <c r="DG21" s="31">
        <f t="shared" ca="1" si="333"/>
        <v>0</v>
      </c>
      <c r="DH21" s="31">
        <f t="shared" ca="1" si="334"/>
        <v>0</v>
      </c>
      <c r="DI21" s="32">
        <f t="shared" ca="1" si="335"/>
        <v>26460</v>
      </c>
      <c r="DJ21" s="32">
        <f t="shared" ca="1" si="336"/>
        <v>26460</v>
      </c>
      <c r="DK21" s="32">
        <f t="shared" ca="1" si="337"/>
        <v>13230</v>
      </c>
      <c r="DL21" s="32">
        <f t="shared" ca="1" si="338"/>
        <v>26460</v>
      </c>
      <c r="DM21" s="32">
        <f t="shared" ca="1" si="339"/>
        <v>11340</v>
      </c>
      <c r="DN21" s="32">
        <f t="shared" ca="1" si="340"/>
        <v>26460</v>
      </c>
      <c r="DO21" s="32">
        <f t="shared" ca="1" si="341"/>
        <v>9450</v>
      </c>
      <c r="DP21" s="32">
        <f t="shared" ca="1" si="342"/>
        <v>9450</v>
      </c>
      <c r="DQ21" s="32">
        <f t="shared" ca="1" si="343"/>
        <v>9450</v>
      </c>
      <c r="DR21" s="32">
        <f t="shared" ca="1" si="344"/>
        <v>18900</v>
      </c>
      <c r="DS21" s="32">
        <f t="shared" ca="1" si="345"/>
        <v>22680</v>
      </c>
      <c r="DT21" s="32">
        <f t="shared" ca="1" si="346"/>
        <v>22680</v>
      </c>
      <c r="DU21" s="31">
        <f t="shared" ca="1" si="347"/>
        <v>0</v>
      </c>
      <c r="DV21" s="31">
        <f t="shared" ca="1" si="348"/>
        <v>0</v>
      </c>
      <c r="DW21" s="31">
        <f t="shared" ca="1" si="349"/>
        <v>0</v>
      </c>
      <c r="DX21" s="31">
        <f t="shared" ca="1" si="350"/>
        <v>0</v>
      </c>
      <c r="DY21" s="31">
        <f t="shared" ca="1" si="351"/>
        <v>0</v>
      </c>
      <c r="DZ21" s="31">
        <f t="shared" ca="1" si="352"/>
        <v>0</v>
      </c>
      <c r="EA21" s="31">
        <f t="shared" ca="1" si="353"/>
        <v>0</v>
      </c>
      <c r="EB21" s="31">
        <f t="shared" ca="1" si="354"/>
        <v>0</v>
      </c>
      <c r="EC21" s="31">
        <f t="shared" ca="1" si="355"/>
        <v>0</v>
      </c>
      <c r="ED21" s="31">
        <f t="shared" ca="1" si="356"/>
        <v>0</v>
      </c>
      <c r="EE21" s="31">
        <f t="shared" ca="1" si="357"/>
        <v>0</v>
      </c>
      <c r="EF21" s="31">
        <f t="shared" ca="1" si="358"/>
        <v>0</v>
      </c>
      <c r="EG21" s="32">
        <f t="shared" ca="1" si="359"/>
        <v>-3544.22</v>
      </c>
      <c r="EH21" s="32">
        <f t="shared" ca="1" si="360"/>
        <v>0</v>
      </c>
      <c r="EI21" s="32">
        <f t="shared" ca="1" si="361"/>
        <v>0</v>
      </c>
      <c r="EJ21" s="32">
        <f t="shared" ca="1" si="362"/>
        <v>-1683.93</v>
      </c>
      <c r="EK21" s="32">
        <f t="shared" ca="1" si="363"/>
        <v>0</v>
      </c>
      <c r="EL21" s="32">
        <f t="shared" ca="1" si="364"/>
        <v>-2430.62</v>
      </c>
      <c r="EM21" s="32">
        <f t="shared" ca="1" si="365"/>
        <v>-4664.22</v>
      </c>
      <c r="EN21" s="32">
        <f t="shared" ca="1" si="366"/>
        <v>-67.17</v>
      </c>
      <c r="EO21" s="32">
        <f t="shared" ca="1" si="367"/>
        <v>-179.39</v>
      </c>
      <c r="EP21" s="32">
        <f t="shared" ca="1" si="368"/>
        <v>0</v>
      </c>
      <c r="EQ21" s="32">
        <f t="shared" ca="1" si="369"/>
        <v>0</v>
      </c>
      <c r="ER21" s="32">
        <f t="shared" ca="1" si="370"/>
        <v>0</v>
      </c>
    </row>
    <row r="22" spans="1:148">
      <c r="A22" t="s">
        <v>437</v>
      </c>
      <c r="B22" s="1" t="s">
        <v>499</v>
      </c>
      <c r="C22" t="s">
        <v>477</v>
      </c>
      <c r="D22" t="str">
        <f t="shared" ca="1" si="254"/>
        <v>Syncrude Industrial System DOS</v>
      </c>
      <c r="E22" s="51">
        <v>0</v>
      </c>
      <c r="F22" s="51">
        <v>0</v>
      </c>
      <c r="G22" s="51">
        <v>0</v>
      </c>
      <c r="H22" s="51">
        <v>2545.6680000000001</v>
      </c>
      <c r="I22" s="51">
        <v>218.44800000000001</v>
      </c>
      <c r="J22" s="51">
        <v>561.66430000000003</v>
      </c>
      <c r="K22" s="51">
        <v>64.959699999999998</v>
      </c>
      <c r="L22" s="51">
        <v>0</v>
      </c>
      <c r="M22" s="51">
        <v>0</v>
      </c>
      <c r="N22" s="51">
        <v>0</v>
      </c>
      <c r="O22" s="51">
        <v>0</v>
      </c>
      <c r="P22" s="51">
        <v>0</v>
      </c>
      <c r="Q22" s="32">
        <v>0</v>
      </c>
      <c r="R22" s="32">
        <v>0</v>
      </c>
      <c r="S22" s="32">
        <v>0</v>
      </c>
      <c r="T22" s="32">
        <v>7637</v>
      </c>
      <c r="U22" s="32">
        <v>655.34</v>
      </c>
      <c r="V22" s="32">
        <v>1684.99</v>
      </c>
      <c r="W22" s="32">
        <v>194.88</v>
      </c>
      <c r="X22" s="32">
        <v>0</v>
      </c>
      <c r="Y22" s="32">
        <v>0</v>
      </c>
      <c r="Z22" s="32">
        <v>0</v>
      </c>
      <c r="AA22" s="32">
        <v>0</v>
      </c>
      <c r="AB22" s="32">
        <v>0</v>
      </c>
      <c r="AC22" s="31">
        <v>0</v>
      </c>
      <c r="AD22" s="31">
        <v>0</v>
      </c>
      <c r="AE22" s="31">
        <v>0</v>
      </c>
      <c r="AF22" s="31">
        <v>118992.13</v>
      </c>
      <c r="AG22" s="31">
        <v>12144.06</v>
      </c>
      <c r="AH22" s="31">
        <v>43933.65</v>
      </c>
      <c r="AI22" s="31">
        <v>9020.83</v>
      </c>
      <c r="AJ22" s="31">
        <v>0</v>
      </c>
      <c r="AK22" s="31">
        <v>0</v>
      </c>
      <c r="AL22" s="31">
        <v>0</v>
      </c>
      <c r="AM22" s="31">
        <v>0</v>
      </c>
      <c r="AN22" s="31">
        <v>0</v>
      </c>
      <c r="AO22" s="42">
        <v>-2.93</v>
      </c>
      <c r="AP22" s="42">
        <v>-2.93</v>
      </c>
      <c r="AQ22" s="42">
        <v>-2.93</v>
      </c>
      <c r="AR22" s="42">
        <v>-2.93</v>
      </c>
      <c r="AS22" s="42">
        <v>-2.93</v>
      </c>
      <c r="AT22" s="42">
        <v>-2.93</v>
      </c>
      <c r="AU22" s="42">
        <v>-2.93</v>
      </c>
      <c r="AV22" s="42">
        <v>-2.93</v>
      </c>
      <c r="AW22" s="42">
        <v>-2.93</v>
      </c>
      <c r="AX22" s="42">
        <v>-2.93</v>
      </c>
      <c r="AY22" s="42">
        <v>-2.93</v>
      </c>
      <c r="AZ22" s="42">
        <v>-2.93</v>
      </c>
      <c r="BA22" s="31">
        <v>0</v>
      </c>
      <c r="BB22" s="31">
        <v>0</v>
      </c>
      <c r="BC22" s="31">
        <v>0</v>
      </c>
      <c r="BD22" s="31">
        <v>-3486.47</v>
      </c>
      <c r="BE22" s="31">
        <v>-355.82</v>
      </c>
      <c r="BF22" s="31">
        <v>-1287.26</v>
      </c>
      <c r="BG22" s="31">
        <v>-264.31</v>
      </c>
      <c r="BH22" s="31">
        <v>0</v>
      </c>
      <c r="BI22" s="31">
        <v>0</v>
      </c>
      <c r="BJ22" s="31">
        <v>0</v>
      </c>
      <c r="BK22" s="31">
        <v>0</v>
      </c>
      <c r="BL22" s="31">
        <v>0</v>
      </c>
      <c r="BM22" s="32">
        <v>3780</v>
      </c>
      <c r="BN22" s="32">
        <v>3780</v>
      </c>
      <c r="BO22" s="32">
        <v>1350</v>
      </c>
      <c r="BP22" s="32">
        <v>22680</v>
      </c>
      <c r="BQ22" s="32">
        <v>26460</v>
      </c>
      <c r="BR22" s="32">
        <v>15120</v>
      </c>
      <c r="BS22" s="32">
        <v>2160</v>
      </c>
      <c r="BT22" s="32">
        <v>675</v>
      </c>
      <c r="BU22" s="32">
        <v>1575</v>
      </c>
      <c r="BV22" s="32">
        <v>9450</v>
      </c>
      <c r="BW22" s="32">
        <v>22680</v>
      </c>
      <c r="BX22" s="32">
        <v>18225</v>
      </c>
      <c r="BY22" s="31">
        <f t="shared" si="311"/>
        <v>3780</v>
      </c>
      <c r="BZ22" s="31">
        <f t="shared" si="312"/>
        <v>3780</v>
      </c>
      <c r="CA22" s="31">
        <f t="shared" si="313"/>
        <v>1350</v>
      </c>
      <c r="CB22" s="31">
        <f t="shared" si="314"/>
        <v>22680</v>
      </c>
      <c r="CC22" s="31">
        <f t="shared" si="315"/>
        <v>26460</v>
      </c>
      <c r="CD22" s="31">
        <f t="shared" si="316"/>
        <v>15120</v>
      </c>
      <c r="CE22" s="31">
        <f t="shared" si="317"/>
        <v>2160</v>
      </c>
      <c r="CF22" s="31">
        <f t="shared" si="318"/>
        <v>675</v>
      </c>
      <c r="CG22" s="31">
        <f t="shared" si="319"/>
        <v>1575</v>
      </c>
      <c r="CH22" s="31">
        <f t="shared" si="320"/>
        <v>9450</v>
      </c>
      <c r="CI22" s="31">
        <f t="shared" si="321"/>
        <v>22680</v>
      </c>
      <c r="CJ22" s="31">
        <f t="shared" si="322"/>
        <v>18225</v>
      </c>
      <c r="CK22" s="6">
        <f t="shared" ca="1" si="242"/>
        <v>-2.0799999999999999E-2</v>
      </c>
      <c r="CL22" s="6">
        <f t="shared" ca="1" si="242"/>
        <v>-2.0799999999999999E-2</v>
      </c>
      <c r="CM22" s="6">
        <f t="shared" ca="1" si="242"/>
        <v>-2.0799999999999999E-2</v>
      </c>
      <c r="CN22" s="6">
        <f t="shared" ca="1" si="242"/>
        <v>-2.0799999999999999E-2</v>
      </c>
      <c r="CO22" s="6">
        <f t="shared" ca="1" si="242"/>
        <v>-2.0799999999999999E-2</v>
      </c>
      <c r="CP22" s="6">
        <f t="shared" ca="1" si="242"/>
        <v>-2.0799999999999999E-2</v>
      </c>
      <c r="CQ22" s="6">
        <f t="shared" ca="1" si="242"/>
        <v>-2.0799999999999999E-2</v>
      </c>
      <c r="CR22" s="6">
        <f t="shared" ca="1" si="242"/>
        <v>-2.0799999999999999E-2</v>
      </c>
      <c r="CS22" s="6">
        <f t="shared" ca="1" si="242"/>
        <v>-2.0799999999999999E-2</v>
      </c>
      <c r="CT22" s="6">
        <f t="shared" ca="1" si="242"/>
        <v>-2.0799999999999999E-2</v>
      </c>
      <c r="CU22" s="6">
        <f t="shared" ca="1" si="242"/>
        <v>-2.0799999999999999E-2</v>
      </c>
      <c r="CV22" s="6">
        <f t="shared" ca="1" si="242"/>
        <v>-2.0799999999999999E-2</v>
      </c>
      <c r="CW22" s="31">
        <f t="shared" ca="1" si="323"/>
        <v>0</v>
      </c>
      <c r="CX22" s="31">
        <f t="shared" ca="1" si="324"/>
        <v>0</v>
      </c>
      <c r="CY22" s="31">
        <f t="shared" ca="1" si="325"/>
        <v>0</v>
      </c>
      <c r="CZ22" s="31">
        <f t="shared" ca="1" si="326"/>
        <v>-2475.04</v>
      </c>
      <c r="DA22" s="31">
        <f t="shared" ca="1" si="327"/>
        <v>-252.6</v>
      </c>
      <c r="DB22" s="31">
        <f t="shared" ca="1" si="328"/>
        <v>-913.82</v>
      </c>
      <c r="DC22" s="31">
        <f t="shared" ca="1" si="329"/>
        <v>-187.63</v>
      </c>
      <c r="DD22" s="31">
        <f t="shared" ca="1" si="330"/>
        <v>0</v>
      </c>
      <c r="DE22" s="31">
        <f t="shared" ca="1" si="331"/>
        <v>0</v>
      </c>
      <c r="DF22" s="31">
        <f t="shared" ca="1" si="332"/>
        <v>0</v>
      </c>
      <c r="DG22" s="31">
        <f t="shared" ca="1" si="333"/>
        <v>0</v>
      </c>
      <c r="DH22" s="31">
        <f t="shared" ca="1" si="334"/>
        <v>0</v>
      </c>
      <c r="DI22" s="32">
        <f t="shared" ca="1" si="335"/>
        <v>3780</v>
      </c>
      <c r="DJ22" s="32">
        <f t="shared" ca="1" si="336"/>
        <v>3780</v>
      </c>
      <c r="DK22" s="32">
        <f t="shared" ca="1" si="337"/>
        <v>1350</v>
      </c>
      <c r="DL22" s="32">
        <f t="shared" ca="1" si="338"/>
        <v>22680</v>
      </c>
      <c r="DM22" s="32">
        <f t="shared" ca="1" si="339"/>
        <v>26460</v>
      </c>
      <c r="DN22" s="32">
        <f t="shared" ca="1" si="340"/>
        <v>15120</v>
      </c>
      <c r="DO22" s="32">
        <f t="shared" ca="1" si="341"/>
        <v>2160</v>
      </c>
      <c r="DP22" s="32">
        <f t="shared" ca="1" si="342"/>
        <v>675</v>
      </c>
      <c r="DQ22" s="32">
        <f t="shared" ca="1" si="343"/>
        <v>1575</v>
      </c>
      <c r="DR22" s="32">
        <f t="shared" ca="1" si="344"/>
        <v>9450</v>
      </c>
      <c r="DS22" s="32">
        <f t="shared" ca="1" si="345"/>
        <v>22680</v>
      </c>
      <c r="DT22" s="32">
        <f t="shared" ca="1" si="346"/>
        <v>18225</v>
      </c>
      <c r="DU22" s="31">
        <f t="shared" ca="1" si="347"/>
        <v>0</v>
      </c>
      <c r="DV22" s="31">
        <f t="shared" ca="1" si="348"/>
        <v>0</v>
      </c>
      <c r="DW22" s="31">
        <f t="shared" ca="1" si="349"/>
        <v>0</v>
      </c>
      <c r="DX22" s="31">
        <f t="shared" ca="1" si="350"/>
        <v>0</v>
      </c>
      <c r="DY22" s="31">
        <f t="shared" ca="1" si="351"/>
        <v>0</v>
      </c>
      <c r="DZ22" s="31">
        <f t="shared" ca="1" si="352"/>
        <v>0</v>
      </c>
      <c r="EA22" s="31">
        <f t="shared" ca="1" si="353"/>
        <v>0</v>
      </c>
      <c r="EB22" s="31">
        <f t="shared" ca="1" si="354"/>
        <v>0</v>
      </c>
      <c r="EC22" s="31">
        <f t="shared" ca="1" si="355"/>
        <v>0</v>
      </c>
      <c r="ED22" s="31">
        <f t="shared" ca="1" si="356"/>
        <v>0</v>
      </c>
      <c r="EE22" s="31">
        <f t="shared" ca="1" si="357"/>
        <v>0</v>
      </c>
      <c r="EF22" s="31">
        <f t="shared" ca="1" si="358"/>
        <v>0</v>
      </c>
      <c r="EG22" s="32">
        <f t="shared" ca="1" si="359"/>
        <v>0</v>
      </c>
      <c r="EH22" s="32">
        <f t="shared" ca="1" si="360"/>
        <v>0</v>
      </c>
      <c r="EI22" s="32">
        <f t="shared" ca="1" si="361"/>
        <v>0</v>
      </c>
      <c r="EJ22" s="32">
        <f t="shared" ca="1" si="362"/>
        <v>-3486.47</v>
      </c>
      <c r="EK22" s="32">
        <f t="shared" ca="1" si="363"/>
        <v>-355.82</v>
      </c>
      <c r="EL22" s="32">
        <f t="shared" ca="1" si="364"/>
        <v>-1287.26</v>
      </c>
      <c r="EM22" s="32">
        <f t="shared" ca="1" si="365"/>
        <v>-264.31</v>
      </c>
      <c r="EN22" s="32">
        <f t="shared" ca="1" si="366"/>
        <v>0</v>
      </c>
      <c r="EO22" s="32">
        <f t="shared" ca="1" si="367"/>
        <v>0</v>
      </c>
      <c r="EP22" s="32">
        <f t="shared" ca="1" si="368"/>
        <v>0</v>
      </c>
      <c r="EQ22" s="32">
        <f t="shared" ca="1" si="369"/>
        <v>0</v>
      </c>
      <c r="ER22" s="32">
        <f t="shared" ca="1" si="370"/>
        <v>0</v>
      </c>
    </row>
    <row r="23" spans="1:148">
      <c r="A23" t="s">
        <v>437</v>
      </c>
      <c r="B23" s="1" t="s">
        <v>499</v>
      </c>
      <c r="C23" t="s">
        <v>502</v>
      </c>
      <c r="D23" t="str">
        <f t="shared" ca="1" si="254"/>
        <v>Syncrude Industrial System DOS</v>
      </c>
      <c r="G23" s="51">
        <v>483.17200000000003</v>
      </c>
      <c r="I23" s="51">
        <v>515.25199999999995</v>
      </c>
      <c r="K23" s="51">
        <v>0</v>
      </c>
      <c r="L23" s="51">
        <v>0</v>
      </c>
      <c r="M23" s="51">
        <v>0</v>
      </c>
      <c r="N23" s="51">
        <v>0</v>
      </c>
      <c r="O23" s="51">
        <v>0</v>
      </c>
      <c r="Q23" s="32"/>
      <c r="R23" s="32"/>
      <c r="S23" s="32">
        <v>1449.52</v>
      </c>
      <c r="T23" s="32"/>
      <c r="U23" s="32">
        <v>1545.76</v>
      </c>
      <c r="V23" s="32"/>
      <c r="W23" s="32">
        <v>0</v>
      </c>
      <c r="X23" s="32">
        <v>0</v>
      </c>
      <c r="Y23" s="32">
        <v>0</v>
      </c>
      <c r="Z23" s="32">
        <v>0</v>
      </c>
      <c r="AA23" s="32">
        <v>0</v>
      </c>
      <c r="AB23" s="32"/>
      <c r="AC23" s="31"/>
      <c r="AD23" s="31"/>
      <c r="AE23" s="31">
        <v>21782.959999999999</v>
      </c>
      <c r="AF23" s="31"/>
      <c r="AG23" s="31">
        <v>42933.51</v>
      </c>
      <c r="AH23" s="31"/>
      <c r="AI23" s="31">
        <v>0</v>
      </c>
      <c r="AJ23" s="31">
        <v>0</v>
      </c>
      <c r="AK23" s="31">
        <v>0</v>
      </c>
      <c r="AL23" s="31">
        <v>0</v>
      </c>
      <c r="AM23" s="31">
        <v>0</v>
      </c>
      <c r="AN23" s="31"/>
      <c r="AO23" s="42">
        <v>-2.93</v>
      </c>
      <c r="AP23" s="42">
        <v>-2.93</v>
      </c>
      <c r="AQ23" s="42">
        <v>-2.93</v>
      </c>
      <c r="AR23" s="42">
        <v>-2.93</v>
      </c>
      <c r="AS23" s="42">
        <v>-2.93</v>
      </c>
      <c r="AT23" s="42">
        <v>-2.93</v>
      </c>
      <c r="AU23" s="42">
        <v>-2.93</v>
      </c>
      <c r="AV23" s="42">
        <v>-2.93</v>
      </c>
      <c r="AW23" s="42">
        <v>-2.93</v>
      </c>
      <c r="AX23" s="42">
        <v>-2.93</v>
      </c>
      <c r="AY23" s="42">
        <v>-2.93</v>
      </c>
      <c r="AZ23" s="42">
        <v>-2.93</v>
      </c>
      <c r="BA23" s="31"/>
      <c r="BB23" s="31"/>
      <c r="BC23" s="31">
        <v>-638.24</v>
      </c>
      <c r="BD23" s="31"/>
      <c r="BE23" s="31">
        <v>-1257.95</v>
      </c>
      <c r="BF23" s="31"/>
      <c r="BG23" s="31">
        <v>0</v>
      </c>
      <c r="BH23" s="31">
        <v>0</v>
      </c>
      <c r="BI23" s="31">
        <v>0</v>
      </c>
      <c r="BJ23" s="31">
        <v>0</v>
      </c>
      <c r="BK23" s="31">
        <v>0</v>
      </c>
      <c r="BL23" s="31"/>
      <c r="BM23" s="32"/>
      <c r="BN23" s="32"/>
      <c r="BO23" s="32">
        <v>12960</v>
      </c>
      <c r="BP23" s="32"/>
      <c r="BQ23" s="32">
        <v>7560</v>
      </c>
      <c r="BR23" s="32"/>
      <c r="BS23" s="32">
        <v>2160</v>
      </c>
      <c r="BT23" s="32">
        <v>9450</v>
      </c>
      <c r="BU23" s="32">
        <v>6750</v>
      </c>
      <c r="BV23" s="32">
        <v>9506.25</v>
      </c>
      <c r="BW23" s="32">
        <v>9720</v>
      </c>
      <c r="BX23" s="32"/>
      <c r="BY23" s="31">
        <f t="shared" ref="BY23:BY25" si="371">MAX(Q23+BA23,BM23)</f>
        <v>0</v>
      </c>
      <c r="BZ23" s="31">
        <f t="shared" ref="BZ23:BZ25" si="372">MAX(R23+BB23,BN23)</f>
        <v>0</v>
      </c>
      <c r="CA23" s="31">
        <f t="shared" ref="CA23:CA25" si="373">MAX(S23+BC23,BO23)</f>
        <v>12960</v>
      </c>
      <c r="CB23" s="31">
        <f t="shared" ref="CB23:CB25" si="374">MAX(T23+BD23,BP23)</f>
        <v>0</v>
      </c>
      <c r="CC23" s="31">
        <f t="shared" ref="CC23:CC25" si="375">MAX(U23+BE23,BQ23)</f>
        <v>7560</v>
      </c>
      <c r="CD23" s="31">
        <f t="shared" ref="CD23:CD25" si="376">MAX(V23+BF23,BR23)</f>
        <v>0</v>
      </c>
      <c r="CE23" s="31">
        <f t="shared" ref="CE23:CE25" si="377">MAX(W23+BG23,BS23)</f>
        <v>2160</v>
      </c>
      <c r="CF23" s="31">
        <f t="shared" ref="CF23:CF25" si="378">MAX(X23+BH23,BT23)</f>
        <v>9450</v>
      </c>
      <c r="CG23" s="31">
        <f t="shared" ref="CG23:CG25" si="379">MAX(Y23+BI23,BU23)</f>
        <v>6750</v>
      </c>
      <c r="CH23" s="31">
        <f t="shared" ref="CH23:CH25" si="380">MAX(Z23+BJ23,BV23)</f>
        <v>9506.25</v>
      </c>
      <c r="CI23" s="31">
        <f t="shared" ref="CI23:CI25" si="381">MAX(AA23+BK23,BW23)</f>
        <v>9720</v>
      </c>
      <c r="CJ23" s="31">
        <f t="shared" ref="CJ23:CJ25" si="382">MAX(AB23+BL23,BX23)</f>
        <v>0</v>
      </c>
      <c r="CK23" s="6">
        <f t="shared" ca="1" si="242"/>
        <v>-2.0799999999999999E-2</v>
      </c>
      <c r="CL23" s="6">
        <f t="shared" ca="1" si="242"/>
        <v>-2.0799999999999999E-2</v>
      </c>
      <c r="CM23" s="6">
        <f t="shared" ca="1" si="242"/>
        <v>-2.0799999999999999E-2</v>
      </c>
      <c r="CN23" s="6">
        <f t="shared" ca="1" si="242"/>
        <v>-2.0799999999999999E-2</v>
      </c>
      <c r="CO23" s="6">
        <f t="shared" ca="1" si="242"/>
        <v>-2.0799999999999999E-2</v>
      </c>
      <c r="CP23" s="6">
        <f t="shared" ca="1" si="242"/>
        <v>-2.0799999999999999E-2</v>
      </c>
      <c r="CQ23" s="6">
        <f t="shared" ca="1" si="242"/>
        <v>-2.0799999999999999E-2</v>
      </c>
      <c r="CR23" s="6">
        <f t="shared" ca="1" si="242"/>
        <v>-2.0799999999999999E-2</v>
      </c>
      <c r="CS23" s="6">
        <f t="shared" ca="1" si="242"/>
        <v>-2.0799999999999999E-2</v>
      </c>
      <c r="CT23" s="6">
        <f t="shared" ca="1" si="242"/>
        <v>-2.0799999999999999E-2</v>
      </c>
      <c r="CU23" s="6">
        <f t="shared" ca="1" si="242"/>
        <v>-2.0799999999999999E-2</v>
      </c>
      <c r="CV23" s="6">
        <f t="shared" ca="1" si="242"/>
        <v>-2.0799999999999999E-2</v>
      </c>
      <c r="CW23" s="31">
        <f t="shared" ref="CW23:CW25" ca="1" si="383">ROUND(AC23*CK23,2)</f>
        <v>0</v>
      </c>
      <c r="CX23" s="31">
        <f t="shared" ref="CX23:CX25" ca="1" si="384">ROUND(AD23*CL23,2)</f>
        <v>0</v>
      </c>
      <c r="CY23" s="31">
        <f t="shared" ref="CY23:CY25" ca="1" si="385">ROUND(AE23*CM23,2)</f>
        <v>-453.09</v>
      </c>
      <c r="CZ23" s="31">
        <f t="shared" ref="CZ23:CZ25" ca="1" si="386">ROUND(AF23*CN23,2)</f>
        <v>0</v>
      </c>
      <c r="DA23" s="31">
        <f t="shared" ref="DA23:DA25" ca="1" si="387">ROUND(AG23*CO23,2)</f>
        <v>-893.02</v>
      </c>
      <c r="DB23" s="31">
        <f t="shared" ref="DB23:DB25" ca="1" si="388">ROUND(AH23*CP23,2)</f>
        <v>0</v>
      </c>
      <c r="DC23" s="31">
        <f t="shared" ref="DC23:DC25" ca="1" si="389">ROUND(AI23*CQ23,2)</f>
        <v>0</v>
      </c>
      <c r="DD23" s="31">
        <f t="shared" ref="DD23:DD25" ca="1" si="390">ROUND(AJ23*CR23,2)</f>
        <v>0</v>
      </c>
      <c r="DE23" s="31">
        <f t="shared" ref="DE23:DE25" ca="1" si="391">ROUND(AK23*CS23,2)</f>
        <v>0</v>
      </c>
      <c r="DF23" s="31">
        <f t="shared" ref="DF23:DF25" ca="1" si="392">ROUND(AL23*CT23,2)</f>
        <v>0</v>
      </c>
      <c r="DG23" s="31">
        <f t="shared" ref="DG23:DG25" ca="1" si="393">ROUND(AM23*CU23,2)</f>
        <v>0</v>
      </c>
      <c r="DH23" s="31">
        <f t="shared" ref="DH23:DH25" ca="1" si="394">ROUND(AN23*CV23,2)</f>
        <v>0</v>
      </c>
      <c r="DI23" s="32">
        <f t="shared" ref="DI23:DI25" ca="1" si="395">MAX(Q23+CW23,BM23)</f>
        <v>0</v>
      </c>
      <c r="DJ23" s="32">
        <f t="shared" ref="DJ23:DJ25" ca="1" si="396">MAX(R23+CX23,BN23)</f>
        <v>0</v>
      </c>
      <c r="DK23" s="32">
        <f t="shared" ref="DK23:DK25" ca="1" si="397">MAX(S23+CY23,BO23)</f>
        <v>12960</v>
      </c>
      <c r="DL23" s="32">
        <f t="shared" ref="DL23:DL25" ca="1" si="398">MAX(T23+CZ23,BP23)</f>
        <v>0</v>
      </c>
      <c r="DM23" s="32">
        <f t="shared" ref="DM23:DM25" ca="1" si="399">MAX(U23+DA23,BQ23)</f>
        <v>7560</v>
      </c>
      <c r="DN23" s="32">
        <f t="shared" ref="DN23:DN25" ca="1" si="400">MAX(V23+DB23,BR23)</f>
        <v>0</v>
      </c>
      <c r="DO23" s="32">
        <f t="shared" ref="DO23:DO25" ca="1" si="401">MAX(W23+DC23,BS23)</f>
        <v>2160</v>
      </c>
      <c r="DP23" s="32">
        <f t="shared" ref="DP23:DP25" ca="1" si="402">MAX(X23+DD23,BT23)</f>
        <v>9450</v>
      </c>
      <c r="DQ23" s="32">
        <f t="shared" ref="DQ23:DQ25" ca="1" si="403">MAX(Y23+DE23,BU23)</f>
        <v>6750</v>
      </c>
      <c r="DR23" s="32">
        <f t="shared" ref="DR23:DR25" ca="1" si="404">MAX(Z23+DF23,BV23)</f>
        <v>9506.25</v>
      </c>
      <c r="DS23" s="32">
        <f t="shared" ref="DS23:DS25" ca="1" si="405">MAX(AA23+DG23,BW23)</f>
        <v>9720</v>
      </c>
      <c r="DT23" s="32">
        <f t="shared" ref="DT23:DT25" ca="1" si="406">MAX(AB23+DH23,BX23)</f>
        <v>0</v>
      </c>
      <c r="DU23" s="31">
        <f t="shared" ref="DU23:DU25" ca="1" si="407">DI23-BY23</f>
        <v>0</v>
      </c>
      <c r="DV23" s="31">
        <f t="shared" ref="DV23:DV25" ca="1" si="408">DJ23-BZ23</f>
        <v>0</v>
      </c>
      <c r="DW23" s="31">
        <f t="shared" ref="DW23:DW25" ca="1" si="409">DK23-CA23</f>
        <v>0</v>
      </c>
      <c r="DX23" s="31">
        <f t="shared" ref="DX23:DX25" ca="1" si="410">DL23-CB23</f>
        <v>0</v>
      </c>
      <c r="DY23" s="31">
        <f t="shared" ref="DY23:DY25" ca="1" si="411">DM23-CC23</f>
        <v>0</v>
      </c>
      <c r="DZ23" s="31">
        <f t="shared" ref="DZ23:DZ25" ca="1" si="412">DN23-CD23</f>
        <v>0</v>
      </c>
      <c r="EA23" s="31">
        <f t="shared" ref="EA23:EA25" ca="1" si="413">DO23-CE23</f>
        <v>0</v>
      </c>
      <c r="EB23" s="31">
        <f t="shared" ref="EB23:EB25" ca="1" si="414">DP23-CF23</f>
        <v>0</v>
      </c>
      <c r="EC23" s="31">
        <f t="shared" ref="EC23:EC25" ca="1" si="415">DQ23-CG23</f>
        <v>0</v>
      </c>
      <c r="ED23" s="31">
        <f t="shared" ref="ED23:ED25" ca="1" si="416">DR23-CH23</f>
        <v>0</v>
      </c>
      <c r="EE23" s="31">
        <f t="shared" ref="EE23:EE25" ca="1" si="417">DS23-CI23</f>
        <v>0</v>
      </c>
      <c r="EF23" s="31">
        <f t="shared" ref="EF23:EF25" ca="1" si="418">DT23-CJ23</f>
        <v>0</v>
      </c>
      <c r="EG23" s="32">
        <f t="shared" ref="EG23:EG25" ca="1" si="419">DU23+BA23</f>
        <v>0</v>
      </c>
      <c r="EH23" s="32">
        <f t="shared" ref="EH23:EH25" ca="1" si="420">DV23+BB23</f>
        <v>0</v>
      </c>
      <c r="EI23" s="32">
        <f t="shared" ref="EI23:EI25" ca="1" si="421">DW23+BC23</f>
        <v>-638.24</v>
      </c>
      <c r="EJ23" s="32">
        <f t="shared" ref="EJ23:EJ25" ca="1" si="422">DX23+BD23</f>
        <v>0</v>
      </c>
      <c r="EK23" s="32">
        <f t="shared" ref="EK23:EK25" ca="1" si="423">DY23+BE23</f>
        <v>-1257.95</v>
      </c>
      <c r="EL23" s="32">
        <f t="shared" ref="EL23:EL25" ca="1" si="424">DZ23+BF23</f>
        <v>0</v>
      </c>
      <c r="EM23" s="32">
        <f t="shared" ref="EM23:EM25" ca="1" si="425">EA23+BG23</f>
        <v>0</v>
      </c>
      <c r="EN23" s="32">
        <f t="shared" ref="EN23:EN25" ca="1" si="426">EB23+BH23</f>
        <v>0</v>
      </c>
      <c r="EO23" s="32">
        <f t="shared" ref="EO23:EO25" ca="1" si="427">EC23+BI23</f>
        <v>0</v>
      </c>
      <c r="EP23" s="32">
        <f t="shared" ref="EP23:EP25" ca="1" si="428">ED23+BJ23</f>
        <v>0</v>
      </c>
      <c r="EQ23" s="32">
        <f t="shared" ref="EQ23:EQ25" ca="1" si="429">EE23+BK23</f>
        <v>0</v>
      </c>
      <c r="ER23" s="32">
        <f t="shared" ref="ER23:ER25" ca="1" si="430">EF23+BL23</f>
        <v>0</v>
      </c>
    </row>
    <row r="24" spans="1:148">
      <c r="A24" t="s">
        <v>437</v>
      </c>
      <c r="B24" s="1" t="s">
        <v>499</v>
      </c>
      <c r="C24" t="s">
        <v>510</v>
      </c>
      <c r="D24" t="str">
        <f t="shared" ca="1" si="254"/>
        <v>Syncrude Industrial System DOS</v>
      </c>
      <c r="K24" s="51">
        <v>0</v>
      </c>
      <c r="L24" s="51">
        <v>0</v>
      </c>
      <c r="M24" s="51">
        <v>0</v>
      </c>
      <c r="N24" s="51">
        <v>0</v>
      </c>
      <c r="Q24" s="32"/>
      <c r="R24" s="32"/>
      <c r="S24" s="32"/>
      <c r="T24" s="32"/>
      <c r="U24" s="32"/>
      <c r="V24" s="32"/>
      <c r="W24" s="32">
        <v>0</v>
      </c>
      <c r="X24" s="32">
        <v>0</v>
      </c>
      <c r="Y24" s="32">
        <v>0</v>
      </c>
      <c r="Z24" s="32">
        <v>0</v>
      </c>
      <c r="AA24" s="32"/>
      <c r="AB24" s="32"/>
      <c r="AC24" s="31"/>
      <c r="AD24" s="31"/>
      <c r="AE24" s="31"/>
      <c r="AF24" s="31"/>
      <c r="AG24" s="31"/>
      <c r="AH24" s="31"/>
      <c r="AI24" s="31">
        <v>0</v>
      </c>
      <c r="AJ24" s="31">
        <v>0</v>
      </c>
      <c r="AK24" s="31">
        <v>0</v>
      </c>
      <c r="AL24" s="31">
        <v>0</v>
      </c>
      <c r="AM24" s="31"/>
      <c r="AN24" s="31"/>
      <c r="AO24" s="42">
        <v>-2.93</v>
      </c>
      <c r="AP24" s="42">
        <v>-2.93</v>
      </c>
      <c r="AQ24" s="42">
        <v>-2.93</v>
      </c>
      <c r="AR24" s="42">
        <v>-2.93</v>
      </c>
      <c r="AS24" s="42">
        <v>-2.93</v>
      </c>
      <c r="AT24" s="42">
        <v>-2.93</v>
      </c>
      <c r="AU24" s="42">
        <v>-2.93</v>
      </c>
      <c r="AV24" s="42">
        <v>-2.93</v>
      </c>
      <c r="AW24" s="42">
        <v>-2.93</v>
      </c>
      <c r="AX24" s="42">
        <v>-2.93</v>
      </c>
      <c r="AY24" s="42">
        <v>-2.93</v>
      </c>
      <c r="AZ24" s="42">
        <v>-2.93</v>
      </c>
      <c r="BA24" s="31"/>
      <c r="BB24" s="31"/>
      <c r="BC24" s="31"/>
      <c r="BD24" s="31"/>
      <c r="BE24" s="31"/>
      <c r="BF24" s="31"/>
      <c r="BG24" s="31">
        <v>0</v>
      </c>
      <c r="BH24" s="31">
        <v>0</v>
      </c>
      <c r="BI24" s="31">
        <v>0</v>
      </c>
      <c r="BJ24" s="31">
        <v>0</v>
      </c>
      <c r="BK24" s="31"/>
      <c r="BL24" s="31"/>
      <c r="BM24" s="32"/>
      <c r="BN24" s="32"/>
      <c r="BO24" s="32"/>
      <c r="BP24" s="32"/>
      <c r="BQ24" s="32"/>
      <c r="BR24" s="32"/>
      <c r="BS24" s="32">
        <v>8606.25</v>
      </c>
      <c r="BT24" s="32">
        <v>4050</v>
      </c>
      <c r="BU24" s="32">
        <v>2511</v>
      </c>
      <c r="BV24" s="32">
        <v>1350</v>
      </c>
      <c r="BW24" s="32"/>
      <c r="BX24" s="32"/>
      <c r="BY24" s="31">
        <f t="shared" si="371"/>
        <v>0</v>
      </c>
      <c r="BZ24" s="31">
        <f t="shared" si="372"/>
        <v>0</v>
      </c>
      <c r="CA24" s="31">
        <f t="shared" si="373"/>
        <v>0</v>
      </c>
      <c r="CB24" s="31">
        <f t="shared" si="374"/>
        <v>0</v>
      </c>
      <c r="CC24" s="31">
        <f t="shared" si="375"/>
        <v>0</v>
      </c>
      <c r="CD24" s="31">
        <f t="shared" si="376"/>
        <v>0</v>
      </c>
      <c r="CE24" s="31">
        <f t="shared" si="377"/>
        <v>8606.25</v>
      </c>
      <c r="CF24" s="31">
        <f t="shared" si="378"/>
        <v>4050</v>
      </c>
      <c r="CG24" s="31">
        <f t="shared" si="379"/>
        <v>2511</v>
      </c>
      <c r="CH24" s="31">
        <f t="shared" si="380"/>
        <v>1350</v>
      </c>
      <c r="CI24" s="31">
        <f t="shared" si="381"/>
        <v>0</v>
      </c>
      <c r="CJ24" s="31">
        <f t="shared" si="382"/>
        <v>0</v>
      </c>
      <c r="CK24" s="6">
        <f t="shared" ca="1" si="242"/>
        <v>-2.0799999999999999E-2</v>
      </c>
      <c r="CL24" s="6">
        <f t="shared" ca="1" si="242"/>
        <v>-2.0799999999999999E-2</v>
      </c>
      <c r="CM24" s="6">
        <f t="shared" ca="1" si="242"/>
        <v>-2.0799999999999999E-2</v>
      </c>
      <c r="CN24" s="6">
        <f t="shared" ca="1" si="242"/>
        <v>-2.0799999999999999E-2</v>
      </c>
      <c r="CO24" s="6">
        <f t="shared" ca="1" si="242"/>
        <v>-2.0799999999999999E-2</v>
      </c>
      <c r="CP24" s="6">
        <f t="shared" ca="1" si="242"/>
        <v>-2.0799999999999999E-2</v>
      </c>
      <c r="CQ24" s="6">
        <f t="shared" ca="1" si="242"/>
        <v>-2.0799999999999999E-2</v>
      </c>
      <c r="CR24" s="6">
        <f t="shared" ca="1" si="242"/>
        <v>-2.0799999999999999E-2</v>
      </c>
      <c r="CS24" s="6">
        <f t="shared" ca="1" si="242"/>
        <v>-2.0799999999999999E-2</v>
      </c>
      <c r="CT24" s="6">
        <f t="shared" ca="1" si="242"/>
        <v>-2.0799999999999999E-2</v>
      </c>
      <c r="CU24" s="6">
        <f t="shared" ca="1" si="242"/>
        <v>-2.0799999999999999E-2</v>
      </c>
      <c r="CV24" s="6">
        <f t="shared" ca="1" si="242"/>
        <v>-2.0799999999999999E-2</v>
      </c>
      <c r="CW24" s="31">
        <f t="shared" ca="1" si="383"/>
        <v>0</v>
      </c>
      <c r="CX24" s="31">
        <f t="shared" ca="1" si="384"/>
        <v>0</v>
      </c>
      <c r="CY24" s="31">
        <f t="shared" ca="1" si="385"/>
        <v>0</v>
      </c>
      <c r="CZ24" s="31">
        <f t="shared" ca="1" si="386"/>
        <v>0</v>
      </c>
      <c r="DA24" s="31">
        <f t="shared" ca="1" si="387"/>
        <v>0</v>
      </c>
      <c r="DB24" s="31">
        <f t="shared" ca="1" si="388"/>
        <v>0</v>
      </c>
      <c r="DC24" s="31">
        <f t="shared" ca="1" si="389"/>
        <v>0</v>
      </c>
      <c r="DD24" s="31">
        <f t="shared" ca="1" si="390"/>
        <v>0</v>
      </c>
      <c r="DE24" s="31">
        <f t="shared" ca="1" si="391"/>
        <v>0</v>
      </c>
      <c r="DF24" s="31">
        <f t="shared" ca="1" si="392"/>
        <v>0</v>
      </c>
      <c r="DG24" s="31">
        <f t="shared" ca="1" si="393"/>
        <v>0</v>
      </c>
      <c r="DH24" s="31">
        <f t="shared" ca="1" si="394"/>
        <v>0</v>
      </c>
      <c r="DI24" s="32">
        <f t="shared" ca="1" si="395"/>
        <v>0</v>
      </c>
      <c r="DJ24" s="32">
        <f t="shared" ca="1" si="396"/>
        <v>0</v>
      </c>
      <c r="DK24" s="32">
        <f t="shared" ca="1" si="397"/>
        <v>0</v>
      </c>
      <c r="DL24" s="32">
        <f t="shared" ca="1" si="398"/>
        <v>0</v>
      </c>
      <c r="DM24" s="32">
        <f t="shared" ca="1" si="399"/>
        <v>0</v>
      </c>
      <c r="DN24" s="32">
        <f t="shared" ca="1" si="400"/>
        <v>0</v>
      </c>
      <c r="DO24" s="32">
        <f t="shared" ca="1" si="401"/>
        <v>8606.25</v>
      </c>
      <c r="DP24" s="32">
        <f t="shared" ca="1" si="402"/>
        <v>4050</v>
      </c>
      <c r="DQ24" s="32">
        <f t="shared" ca="1" si="403"/>
        <v>2511</v>
      </c>
      <c r="DR24" s="32">
        <f t="shared" ca="1" si="404"/>
        <v>1350</v>
      </c>
      <c r="DS24" s="32">
        <f t="shared" ca="1" si="405"/>
        <v>0</v>
      </c>
      <c r="DT24" s="32">
        <f t="shared" ca="1" si="406"/>
        <v>0</v>
      </c>
      <c r="DU24" s="31">
        <f t="shared" ca="1" si="407"/>
        <v>0</v>
      </c>
      <c r="DV24" s="31">
        <f t="shared" ca="1" si="408"/>
        <v>0</v>
      </c>
      <c r="DW24" s="31">
        <f t="shared" ca="1" si="409"/>
        <v>0</v>
      </c>
      <c r="DX24" s="31">
        <f t="shared" ca="1" si="410"/>
        <v>0</v>
      </c>
      <c r="DY24" s="31">
        <f t="shared" ca="1" si="411"/>
        <v>0</v>
      </c>
      <c r="DZ24" s="31">
        <f t="shared" ca="1" si="412"/>
        <v>0</v>
      </c>
      <c r="EA24" s="31">
        <f t="shared" ca="1" si="413"/>
        <v>0</v>
      </c>
      <c r="EB24" s="31">
        <f t="shared" ca="1" si="414"/>
        <v>0</v>
      </c>
      <c r="EC24" s="31">
        <f t="shared" ca="1" si="415"/>
        <v>0</v>
      </c>
      <c r="ED24" s="31">
        <f t="shared" ca="1" si="416"/>
        <v>0</v>
      </c>
      <c r="EE24" s="31">
        <f t="shared" ca="1" si="417"/>
        <v>0</v>
      </c>
      <c r="EF24" s="31">
        <f t="shared" ca="1" si="418"/>
        <v>0</v>
      </c>
      <c r="EG24" s="32">
        <f t="shared" ca="1" si="419"/>
        <v>0</v>
      </c>
      <c r="EH24" s="32">
        <f t="shared" ca="1" si="420"/>
        <v>0</v>
      </c>
      <c r="EI24" s="32">
        <f t="shared" ca="1" si="421"/>
        <v>0</v>
      </c>
      <c r="EJ24" s="32">
        <f t="shared" ca="1" si="422"/>
        <v>0</v>
      </c>
      <c r="EK24" s="32">
        <f t="shared" ca="1" si="423"/>
        <v>0</v>
      </c>
      <c r="EL24" s="32">
        <f t="shared" ca="1" si="424"/>
        <v>0</v>
      </c>
      <c r="EM24" s="32">
        <f t="shared" ca="1" si="425"/>
        <v>0</v>
      </c>
      <c r="EN24" s="32">
        <f t="shared" ca="1" si="426"/>
        <v>0</v>
      </c>
      <c r="EO24" s="32">
        <f t="shared" ca="1" si="427"/>
        <v>0</v>
      </c>
      <c r="EP24" s="32">
        <f t="shared" ca="1" si="428"/>
        <v>0</v>
      </c>
      <c r="EQ24" s="32">
        <f t="shared" ca="1" si="429"/>
        <v>0</v>
      </c>
      <c r="ER24" s="32">
        <f t="shared" ca="1" si="430"/>
        <v>0</v>
      </c>
    </row>
    <row r="25" spans="1:148">
      <c r="A25" t="s">
        <v>437</v>
      </c>
      <c r="B25" s="1" t="s">
        <v>499</v>
      </c>
      <c r="C25" t="s">
        <v>524</v>
      </c>
      <c r="D25" t="str">
        <f t="shared" ca="1" si="254"/>
        <v>Syncrude Industrial System DOS</v>
      </c>
      <c r="K25" s="51">
        <v>566.20799999999997</v>
      </c>
      <c r="N25" s="51">
        <v>0</v>
      </c>
      <c r="Q25" s="32"/>
      <c r="R25" s="32"/>
      <c r="S25" s="32"/>
      <c r="T25" s="32"/>
      <c r="U25" s="32"/>
      <c r="V25" s="32"/>
      <c r="W25" s="32">
        <v>1698.62</v>
      </c>
      <c r="X25" s="32"/>
      <c r="Y25" s="32"/>
      <c r="Z25" s="32">
        <v>0</v>
      </c>
      <c r="AA25" s="32"/>
      <c r="AB25" s="32"/>
      <c r="AC25" s="31"/>
      <c r="AD25" s="31"/>
      <c r="AE25" s="31"/>
      <c r="AF25" s="31"/>
      <c r="AG25" s="31"/>
      <c r="AH25" s="31"/>
      <c r="AI25" s="31">
        <v>137844.78</v>
      </c>
      <c r="AJ25" s="31"/>
      <c r="AK25" s="31"/>
      <c r="AL25" s="31">
        <v>0</v>
      </c>
      <c r="AM25" s="31"/>
      <c r="AN25" s="31"/>
      <c r="AO25" s="42">
        <v>-2.93</v>
      </c>
      <c r="AP25" s="42">
        <v>-2.93</v>
      </c>
      <c r="AQ25" s="42">
        <v>-2.93</v>
      </c>
      <c r="AR25" s="42">
        <v>-2.93</v>
      </c>
      <c r="AS25" s="42">
        <v>-2.93</v>
      </c>
      <c r="AT25" s="42">
        <v>-2.93</v>
      </c>
      <c r="AU25" s="42">
        <v>-2.93</v>
      </c>
      <c r="AV25" s="42">
        <v>-2.93</v>
      </c>
      <c r="AW25" s="42">
        <v>-2.93</v>
      </c>
      <c r="AX25" s="42">
        <v>-2.93</v>
      </c>
      <c r="AY25" s="42">
        <v>-2.93</v>
      </c>
      <c r="AZ25" s="42">
        <v>-2.93</v>
      </c>
      <c r="BA25" s="31"/>
      <c r="BB25" s="31"/>
      <c r="BC25" s="31"/>
      <c r="BD25" s="31"/>
      <c r="BE25" s="31"/>
      <c r="BF25" s="31"/>
      <c r="BG25" s="31">
        <v>-4038.86</v>
      </c>
      <c r="BH25" s="31"/>
      <c r="BI25" s="31"/>
      <c r="BJ25" s="31">
        <v>0</v>
      </c>
      <c r="BK25" s="31"/>
      <c r="BL25" s="31"/>
      <c r="BM25" s="32"/>
      <c r="BN25" s="32"/>
      <c r="BO25" s="32"/>
      <c r="BP25" s="32"/>
      <c r="BQ25" s="32"/>
      <c r="BR25" s="32"/>
      <c r="BS25" s="32">
        <v>9450</v>
      </c>
      <c r="BT25" s="32"/>
      <c r="BU25" s="32"/>
      <c r="BV25" s="32">
        <v>810</v>
      </c>
      <c r="BW25" s="32"/>
      <c r="BX25" s="32"/>
      <c r="BY25" s="31">
        <f t="shared" si="371"/>
        <v>0</v>
      </c>
      <c r="BZ25" s="31">
        <f t="shared" si="372"/>
        <v>0</v>
      </c>
      <c r="CA25" s="31">
        <f t="shared" si="373"/>
        <v>0</v>
      </c>
      <c r="CB25" s="31">
        <f t="shared" si="374"/>
        <v>0</v>
      </c>
      <c r="CC25" s="31">
        <f t="shared" si="375"/>
        <v>0</v>
      </c>
      <c r="CD25" s="31">
        <f t="shared" si="376"/>
        <v>0</v>
      </c>
      <c r="CE25" s="31">
        <f t="shared" si="377"/>
        <v>9450</v>
      </c>
      <c r="CF25" s="31">
        <f t="shared" si="378"/>
        <v>0</v>
      </c>
      <c r="CG25" s="31">
        <f t="shared" si="379"/>
        <v>0</v>
      </c>
      <c r="CH25" s="31">
        <f t="shared" si="380"/>
        <v>810</v>
      </c>
      <c r="CI25" s="31">
        <f t="shared" si="381"/>
        <v>0</v>
      </c>
      <c r="CJ25" s="31">
        <f t="shared" si="382"/>
        <v>0</v>
      </c>
      <c r="CK25" s="6">
        <f t="shared" ca="1" si="242"/>
        <v>-2.0799999999999999E-2</v>
      </c>
      <c r="CL25" s="6">
        <f t="shared" ca="1" si="242"/>
        <v>-2.0799999999999999E-2</v>
      </c>
      <c r="CM25" s="6">
        <f t="shared" ca="1" si="242"/>
        <v>-2.0799999999999999E-2</v>
      </c>
      <c r="CN25" s="6">
        <f t="shared" ca="1" si="242"/>
        <v>-2.0799999999999999E-2</v>
      </c>
      <c r="CO25" s="6">
        <f t="shared" ca="1" si="242"/>
        <v>-2.0799999999999999E-2</v>
      </c>
      <c r="CP25" s="6">
        <f t="shared" ca="1" si="242"/>
        <v>-2.0799999999999999E-2</v>
      </c>
      <c r="CQ25" s="6">
        <f t="shared" ca="1" si="242"/>
        <v>-2.0799999999999999E-2</v>
      </c>
      <c r="CR25" s="6">
        <f t="shared" ca="1" si="242"/>
        <v>-2.0799999999999999E-2</v>
      </c>
      <c r="CS25" s="6">
        <f t="shared" ca="1" si="242"/>
        <v>-2.0799999999999999E-2</v>
      </c>
      <c r="CT25" s="6">
        <f t="shared" ca="1" si="242"/>
        <v>-2.0799999999999999E-2</v>
      </c>
      <c r="CU25" s="6">
        <f t="shared" ca="1" si="242"/>
        <v>-2.0799999999999999E-2</v>
      </c>
      <c r="CV25" s="6">
        <f t="shared" ca="1" si="242"/>
        <v>-2.0799999999999999E-2</v>
      </c>
      <c r="CW25" s="31">
        <f t="shared" ca="1" si="383"/>
        <v>0</v>
      </c>
      <c r="CX25" s="31">
        <f t="shared" ca="1" si="384"/>
        <v>0</v>
      </c>
      <c r="CY25" s="31">
        <f t="shared" ca="1" si="385"/>
        <v>0</v>
      </c>
      <c r="CZ25" s="31">
        <f t="shared" ca="1" si="386"/>
        <v>0</v>
      </c>
      <c r="DA25" s="31">
        <f t="shared" ca="1" si="387"/>
        <v>0</v>
      </c>
      <c r="DB25" s="31">
        <f t="shared" ca="1" si="388"/>
        <v>0</v>
      </c>
      <c r="DC25" s="31">
        <f t="shared" ca="1" si="389"/>
        <v>-2867.17</v>
      </c>
      <c r="DD25" s="31">
        <f t="shared" ca="1" si="390"/>
        <v>0</v>
      </c>
      <c r="DE25" s="31">
        <f t="shared" ca="1" si="391"/>
        <v>0</v>
      </c>
      <c r="DF25" s="31">
        <f t="shared" ca="1" si="392"/>
        <v>0</v>
      </c>
      <c r="DG25" s="31">
        <f t="shared" ca="1" si="393"/>
        <v>0</v>
      </c>
      <c r="DH25" s="31">
        <f t="shared" ca="1" si="394"/>
        <v>0</v>
      </c>
      <c r="DI25" s="32">
        <f t="shared" ca="1" si="395"/>
        <v>0</v>
      </c>
      <c r="DJ25" s="32">
        <f t="shared" ca="1" si="396"/>
        <v>0</v>
      </c>
      <c r="DK25" s="32">
        <f t="shared" ca="1" si="397"/>
        <v>0</v>
      </c>
      <c r="DL25" s="32">
        <f t="shared" ca="1" si="398"/>
        <v>0</v>
      </c>
      <c r="DM25" s="32">
        <f t="shared" ca="1" si="399"/>
        <v>0</v>
      </c>
      <c r="DN25" s="32">
        <f t="shared" ca="1" si="400"/>
        <v>0</v>
      </c>
      <c r="DO25" s="32">
        <f t="shared" ca="1" si="401"/>
        <v>9450</v>
      </c>
      <c r="DP25" s="32">
        <f t="shared" ca="1" si="402"/>
        <v>0</v>
      </c>
      <c r="DQ25" s="32">
        <f t="shared" ca="1" si="403"/>
        <v>0</v>
      </c>
      <c r="DR25" s="32">
        <f t="shared" ca="1" si="404"/>
        <v>810</v>
      </c>
      <c r="DS25" s="32">
        <f t="shared" ca="1" si="405"/>
        <v>0</v>
      </c>
      <c r="DT25" s="32">
        <f t="shared" ca="1" si="406"/>
        <v>0</v>
      </c>
      <c r="DU25" s="31">
        <f t="shared" ca="1" si="407"/>
        <v>0</v>
      </c>
      <c r="DV25" s="31">
        <f t="shared" ca="1" si="408"/>
        <v>0</v>
      </c>
      <c r="DW25" s="31">
        <f t="shared" ca="1" si="409"/>
        <v>0</v>
      </c>
      <c r="DX25" s="31">
        <f t="shared" ca="1" si="410"/>
        <v>0</v>
      </c>
      <c r="DY25" s="31">
        <f t="shared" ca="1" si="411"/>
        <v>0</v>
      </c>
      <c r="DZ25" s="31">
        <f t="shared" ca="1" si="412"/>
        <v>0</v>
      </c>
      <c r="EA25" s="31">
        <f t="shared" ca="1" si="413"/>
        <v>0</v>
      </c>
      <c r="EB25" s="31">
        <f t="shared" ca="1" si="414"/>
        <v>0</v>
      </c>
      <c r="EC25" s="31">
        <f t="shared" ca="1" si="415"/>
        <v>0</v>
      </c>
      <c r="ED25" s="31">
        <f t="shared" ca="1" si="416"/>
        <v>0</v>
      </c>
      <c r="EE25" s="31">
        <f t="shared" ca="1" si="417"/>
        <v>0</v>
      </c>
      <c r="EF25" s="31">
        <f t="shared" ca="1" si="418"/>
        <v>0</v>
      </c>
      <c r="EG25" s="32">
        <f t="shared" ca="1" si="419"/>
        <v>0</v>
      </c>
      <c r="EH25" s="32">
        <f t="shared" ca="1" si="420"/>
        <v>0</v>
      </c>
      <c r="EI25" s="32">
        <f t="shared" ca="1" si="421"/>
        <v>0</v>
      </c>
      <c r="EJ25" s="32">
        <f t="shared" ca="1" si="422"/>
        <v>0</v>
      </c>
      <c r="EK25" s="32">
        <f t="shared" ca="1" si="423"/>
        <v>0</v>
      </c>
      <c r="EL25" s="32">
        <f t="shared" ca="1" si="424"/>
        <v>0</v>
      </c>
      <c r="EM25" s="32">
        <f t="shared" ca="1" si="425"/>
        <v>-4038.86</v>
      </c>
      <c r="EN25" s="32">
        <f t="shared" ca="1" si="426"/>
        <v>0</v>
      </c>
      <c r="EO25" s="32">
        <f t="shared" ca="1" si="427"/>
        <v>0</v>
      </c>
      <c r="EP25" s="32">
        <f t="shared" ca="1" si="428"/>
        <v>0</v>
      </c>
      <c r="EQ25" s="32">
        <f t="shared" ca="1" si="429"/>
        <v>0</v>
      </c>
      <c r="ER25" s="32">
        <f t="shared" ca="1" si="430"/>
        <v>0</v>
      </c>
    </row>
    <row r="26" spans="1:148">
      <c r="A26" t="s">
        <v>437</v>
      </c>
      <c r="B26" s="1" t="s">
        <v>499</v>
      </c>
      <c r="C26" t="s">
        <v>532</v>
      </c>
      <c r="D26" t="str">
        <f t="shared" ca="1" si="254"/>
        <v>Syncrude Industrial System DOS</v>
      </c>
      <c r="K26" s="51">
        <v>46.716999999999999</v>
      </c>
      <c r="Q26" s="32"/>
      <c r="R26" s="32"/>
      <c r="S26" s="32"/>
      <c r="T26" s="32"/>
      <c r="U26" s="32"/>
      <c r="V26" s="32"/>
      <c r="W26" s="32">
        <v>140.15</v>
      </c>
      <c r="X26" s="32"/>
      <c r="Y26" s="32"/>
      <c r="Z26" s="32"/>
      <c r="AA26" s="32"/>
      <c r="AB26" s="32"/>
      <c r="AC26" s="31"/>
      <c r="AD26" s="31"/>
      <c r="AE26" s="31"/>
      <c r="AF26" s="31"/>
      <c r="AG26" s="31"/>
      <c r="AH26" s="31"/>
      <c r="AI26" s="31">
        <v>11008.14</v>
      </c>
      <c r="AJ26" s="31"/>
      <c r="AK26" s="31"/>
      <c r="AL26" s="31"/>
      <c r="AM26" s="31"/>
      <c r="AN26" s="31"/>
      <c r="AO26" s="42">
        <v>-2.93</v>
      </c>
      <c r="AP26" s="42">
        <v>-2.93</v>
      </c>
      <c r="AQ26" s="42">
        <v>-2.93</v>
      </c>
      <c r="AR26" s="42">
        <v>-2.93</v>
      </c>
      <c r="AS26" s="42">
        <v>-2.93</v>
      </c>
      <c r="AT26" s="42">
        <v>-2.93</v>
      </c>
      <c r="AU26" s="42">
        <v>-2.93</v>
      </c>
      <c r="AV26" s="42">
        <v>-2.93</v>
      </c>
      <c r="AW26" s="42">
        <v>-2.93</v>
      </c>
      <c r="AX26" s="42">
        <v>-2.93</v>
      </c>
      <c r="AY26" s="42">
        <v>-2.93</v>
      </c>
      <c r="AZ26" s="42">
        <v>-2.93</v>
      </c>
      <c r="BA26" s="31"/>
      <c r="BB26" s="31"/>
      <c r="BC26" s="31"/>
      <c r="BD26" s="31"/>
      <c r="BE26" s="31"/>
      <c r="BF26" s="31"/>
      <c r="BG26" s="31">
        <v>-322.54000000000002</v>
      </c>
      <c r="BH26" s="31"/>
      <c r="BI26" s="31"/>
      <c r="BJ26" s="31"/>
      <c r="BK26" s="31"/>
      <c r="BL26" s="31"/>
      <c r="BM26" s="32"/>
      <c r="BN26" s="32"/>
      <c r="BO26" s="32"/>
      <c r="BP26" s="32"/>
      <c r="BQ26" s="32"/>
      <c r="BR26" s="32"/>
      <c r="BS26" s="32">
        <v>9720</v>
      </c>
      <c r="BT26" s="32"/>
      <c r="BU26" s="32"/>
      <c r="BV26" s="32"/>
      <c r="BW26" s="32"/>
      <c r="BX26" s="32"/>
      <c r="BY26" s="31">
        <f t="shared" si="311"/>
        <v>0</v>
      </c>
      <c r="BZ26" s="31">
        <f t="shared" si="312"/>
        <v>0</v>
      </c>
      <c r="CA26" s="31">
        <f t="shared" si="313"/>
        <v>0</v>
      </c>
      <c r="CB26" s="31">
        <f t="shared" si="314"/>
        <v>0</v>
      </c>
      <c r="CC26" s="31">
        <f t="shared" si="315"/>
        <v>0</v>
      </c>
      <c r="CD26" s="31">
        <f t="shared" si="316"/>
        <v>0</v>
      </c>
      <c r="CE26" s="31">
        <f t="shared" si="317"/>
        <v>9720</v>
      </c>
      <c r="CF26" s="31">
        <f t="shared" si="318"/>
        <v>0</v>
      </c>
      <c r="CG26" s="31">
        <f t="shared" si="319"/>
        <v>0</v>
      </c>
      <c r="CH26" s="31">
        <f t="shared" si="320"/>
        <v>0</v>
      </c>
      <c r="CI26" s="31">
        <f t="shared" si="321"/>
        <v>0</v>
      </c>
      <c r="CJ26" s="31">
        <f t="shared" si="322"/>
        <v>0</v>
      </c>
      <c r="CK26" s="6">
        <f t="shared" ca="1" si="242"/>
        <v>-2.0799999999999999E-2</v>
      </c>
      <c r="CL26" s="6">
        <f t="shared" ca="1" si="242"/>
        <v>-2.0799999999999999E-2</v>
      </c>
      <c r="CM26" s="6">
        <f t="shared" ca="1" si="242"/>
        <v>-2.0799999999999999E-2</v>
      </c>
      <c r="CN26" s="6">
        <f t="shared" ca="1" si="242"/>
        <v>-2.0799999999999999E-2</v>
      </c>
      <c r="CO26" s="6">
        <f t="shared" ca="1" si="242"/>
        <v>-2.0799999999999999E-2</v>
      </c>
      <c r="CP26" s="6">
        <f t="shared" ca="1" si="242"/>
        <v>-2.0799999999999999E-2</v>
      </c>
      <c r="CQ26" s="6">
        <f t="shared" ca="1" si="242"/>
        <v>-2.0799999999999999E-2</v>
      </c>
      <c r="CR26" s="6">
        <f t="shared" ca="1" si="242"/>
        <v>-2.0799999999999999E-2</v>
      </c>
      <c r="CS26" s="6">
        <f t="shared" ca="1" si="242"/>
        <v>-2.0799999999999999E-2</v>
      </c>
      <c r="CT26" s="6">
        <f t="shared" ca="1" si="242"/>
        <v>-2.0799999999999999E-2</v>
      </c>
      <c r="CU26" s="6">
        <f t="shared" ca="1" si="242"/>
        <v>-2.0799999999999999E-2</v>
      </c>
      <c r="CV26" s="6">
        <f t="shared" ca="1" si="242"/>
        <v>-2.0799999999999999E-2</v>
      </c>
      <c r="CW26" s="31">
        <f t="shared" ca="1" si="323"/>
        <v>0</v>
      </c>
      <c r="CX26" s="31">
        <f t="shared" ca="1" si="324"/>
        <v>0</v>
      </c>
      <c r="CY26" s="31">
        <f t="shared" ca="1" si="325"/>
        <v>0</v>
      </c>
      <c r="CZ26" s="31">
        <f t="shared" ca="1" si="326"/>
        <v>0</v>
      </c>
      <c r="DA26" s="31">
        <f t="shared" ca="1" si="327"/>
        <v>0</v>
      </c>
      <c r="DB26" s="31">
        <f t="shared" ca="1" si="328"/>
        <v>0</v>
      </c>
      <c r="DC26" s="31">
        <f t="shared" ca="1" si="329"/>
        <v>-228.97</v>
      </c>
      <c r="DD26" s="31">
        <f t="shared" ca="1" si="330"/>
        <v>0</v>
      </c>
      <c r="DE26" s="31">
        <f t="shared" ca="1" si="331"/>
        <v>0</v>
      </c>
      <c r="DF26" s="31">
        <f t="shared" ca="1" si="332"/>
        <v>0</v>
      </c>
      <c r="DG26" s="31">
        <f t="shared" ca="1" si="333"/>
        <v>0</v>
      </c>
      <c r="DH26" s="31">
        <f t="shared" ca="1" si="334"/>
        <v>0</v>
      </c>
      <c r="DI26" s="32">
        <f t="shared" ca="1" si="335"/>
        <v>0</v>
      </c>
      <c r="DJ26" s="32">
        <f t="shared" ca="1" si="336"/>
        <v>0</v>
      </c>
      <c r="DK26" s="32">
        <f t="shared" ca="1" si="337"/>
        <v>0</v>
      </c>
      <c r="DL26" s="32">
        <f t="shared" ca="1" si="338"/>
        <v>0</v>
      </c>
      <c r="DM26" s="32">
        <f t="shared" ca="1" si="339"/>
        <v>0</v>
      </c>
      <c r="DN26" s="32">
        <f t="shared" ca="1" si="340"/>
        <v>0</v>
      </c>
      <c r="DO26" s="32">
        <f t="shared" ca="1" si="341"/>
        <v>9720</v>
      </c>
      <c r="DP26" s="32">
        <f t="shared" ca="1" si="342"/>
        <v>0</v>
      </c>
      <c r="DQ26" s="32">
        <f t="shared" ca="1" si="343"/>
        <v>0</v>
      </c>
      <c r="DR26" s="32">
        <f t="shared" ca="1" si="344"/>
        <v>0</v>
      </c>
      <c r="DS26" s="32">
        <f t="shared" ca="1" si="345"/>
        <v>0</v>
      </c>
      <c r="DT26" s="32">
        <f t="shared" ca="1" si="346"/>
        <v>0</v>
      </c>
      <c r="DU26" s="31">
        <f t="shared" ca="1" si="347"/>
        <v>0</v>
      </c>
      <c r="DV26" s="31">
        <f t="shared" ca="1" si="348"/>
        <v>0</v>
      </c>
      <c r="DW26" s="31">
        <f t="shared" ca="1" si="349"/>
        <v>0</v>
      </c>
      <c r="DX26" s="31">
        <f t="shared" ca="1" si="350"/>
        <v>0</v>
      </c>
      <c r="DY26" s="31">
        <f t="shared" ca="1" si="351"/>
        <v>0</v>
      </c>
      <c r="DZ26" s="31">
        <f t="shared" ca="1" si="352"/>
        <v>0</v>
      </c>
      <c r="EA26" s="31">
        <f t="shared" ca="1" si="353"/>
        <v>0</v>
      </c>
      <c r="EB26" s="31">
        <f t="shared" ca="1" si="354"/>
        <v>0</v>
      </c>
      <c r="EC26" s="31">
        <f t="shared" ca="1" si="355"/>
        <v>0</v>
      </c>
      <c r="ED26" s="31">
        <f t="shared" ca="1" si="356"/>
        <v>0</v>
      </c>
      <c r="EE26" s="31">
        <f t="shared" ca="1" si="357"/>
        <v>0</v>
      </c>
      <c r="EF26" s="31">
        <f t="shared" ca="1" si="358"/>
        <v>0</v>
      </c>
      <c r="EG26" s="32">
        <f t="shared" ca="1" si="359"/>
        <v>0</v>
      </c>
      <c r="EH26" s="32">
        <f t="shared" ca="1" si="360"/>
        <v>0</v>
      </c>
      <c r="EI26" s="32">
        <f t="shared" ca="1" si="361"/>
        <v>0</v>
      </c>
      <c r="EJ26" s="32">
        <f t="shared" ca="1" si="362"/>
        <v>0</v>
      </c>
      <c r="EK26" s="32">
        <f t="shared" ca="1" si="363"/>
        <v>0</v>
      </c>
      <c r="EL26" s="32">
        <f t="shared" ca="1" si="364"/>
        <v>0</v>
      </c>
      <c r="EM26" s="32">
        <f t="shared" ca="1" si="365"/>
        <v>-322.54000000000002</v>
      </c>
      <c r="EN26" s="32">
        <f t="shared" ca="1" si="366"/>
        <v>0</v>
      </c>
      <c r="EO26" s="32">
        <f t="shared" ca="1" si="367"/>
        <v>0</v>
      </c>
      <c r="EP26" s="32">
        <f t="shared" ca="1" si="368"/>
        <v>0</v>
      </c>
      <c r="EQ26" s="32">
        <f t="shared" ca="1" si="369"/>
        <v>0</v>
      </c>
      <c r="ER26" s="32">
        <f t="shared" ca="1" si="370"/>
        <v>0</v>
      </c>
    </row>
    <row r="27" spans="1:148">
      <c r="A27" t="s">
        <v>437</v>
      </c>
      <c r="B27" s="1" t="s">
        <v>499</v>
      </c>
      <c r="C27" t="s">
        <v>534</v>
      </c>
      <c r="D27" t="str">
        <f t="shared" ca="1" si="254"/>
        <v>Syncrude Industrial System DOS</v>
      </c>
      <c r="K27" s="51">
        <v>0</v>
      </c>
      <c r="Q27" s="32"/>
      <c r="R27" s="32"/>
      <c r="S27" s="32"/>
      <c r="T27" s="32"/>
      <c r="U27" s="32"/>
      <c r="V27" s="32"/>
      <c r="W27" s="32">
        <v>0</v>
      </c>
      <c r="X27" s="32"/>
      <c r="Y27" s="32"/>
      <c r="Z27" s="32"/>
      <c r="AA27" s="32"/>
      <c r="AB27" s="32"/>
      <c r="AC27" s="31"/>
      <c r="AD27" s="31"/>
      <c r="AE27" s="31"/>
      <c r="AF27" s="31"/>
      <c r="AG27" s="31"/>
      <c r="AH27" s="31"/>
      <c r="AI27" s="31">
        <v>0</v>
      </c>
      <c r="AJ27" s="31"/>
      <c r="AK27" s="31"/>
      <c r="AL27" s="31"/>
      <c r="AM27" s="31"/>
      <c r="AN27" s="31"/>
      <c r="AO27" s="42">
        <v>-2.93</v>
      </c>
      <c r="AP27" s="42">
        <v>-2.93</v>
      </c>
      <c r="AQ27" s="42">
        <v>-2.93</v>
      </c>
      <c r="AR27" s="42">
        <v>-2.93</v>
      </c>
      <c r="AS27" s="42">
        <v>-2.93</v>
      </c>
      <c r="AT27" s="42">
        <v>-2.93</v>
      </c>
      <c r="AU27" s="42">
        <v>-2.93</v>
      </c>
      <c r="AV27" s="42">
        <v>-2.93</v>
      </c>
      <c r="AW27" s="42">
        <v>-2.93</v>
      </c>
      <c r="AX27" s="42">
        <v>-2.93</v>
      </c>
      <c r="AY27" s="42">
        <v>-2.93</v>
      </c>
      <c r="AZ27" s="42">
        <v>-2.93</v>
      </c>
      <c r="BA27" s="31"/>
      <c r="BB27" s="31"/>
      <c r="BC27" s="31"/>
      <c r="BD27" s="31"/>
      <c r="BE27" s="31"/>
      <c r="BF27" s="31"/>
      <c r="BG27" s="31">
        <v>0</v>
      </c>
      <c r="BH27" s="31"/>
      <c r="BI27" s="31"/>
      <c r="BJ27" s="31"/>
      <c r="BK27" s="31"/>
      <c r="BL27" s="31"/>
      <c r="BM27" s="32"/>
      <c r="BN27" s="32"/>
      <c r="BO27" s="32"/>
      <c r="BP27" s="32"/>
      <c r="BQ27" s="32"/>
      <c r="BR27" s="32"/>
      <c r="BS27" s="32">
        <v>2328.75</v>
      </c>
      <c r="BT27" s="32"/>
      <c r="BU27" s="32"/>
      <c r="BV27" s="32"/>
      <c r="BW27" s="32"/>
      <c r="BX27" s="32"/>
      <c r="BY27" s="31">
        <f t="shared" si="311"/>
        <v>0</v>
      </c>
      <c r="BZ27" s="31">
        <f t="shared" si="312"/>
        <v>0</v>
      </c>
      <c r="CA27" s="31">
        <f t="shared" si="313"/>
        <v>0</v>
      </c>
      <c r="CB27" s="31">
        <f t="shared" si="314"/>
        <v>0</v>
      </c>
      <c r="CC27" s="31">
        <f t="shared" si="315"/>
        <v>0</v>
      </c>
      <c r="CD27" s="31">
        <f t="shared" si="316"/>
        <v>0</v>
      </c>
      <c r="CE27" s="31">
        <f t="shared" si="317"/>
        <v>2328.75</v>
      </c>
      <c r="CF27" s="31">
        <f t="shared" si="318"/>
        <v>0</v>
      </c>
      <c r="CG27" s="31">
        <f t="shared" si="319"/>
        <v>0</v>
      </c>
      <c r="CH27" s="31">
        <f t="shared" si="320"/>
        <v>0</v>
      </c>
      <c r="CI27" s="31">
        <f t="shared" si="321"/>
        <v>0</v>
      </c>
      <c r="CJ27" s="31">
        <f t="shared" si="322"/>
        <v>0</v>
      </c>
      <c r="CK27" s="6">
        <f t="shared" ca="1" si="242"/>
        <v>-2.0799999999999999E-2</v>
      </c>
      <c r="CL27" s="6">
        <f t="shared" ca="1" si="242"/>
        <v>-2.0799999999999999E-2</v>
      </c>
      <c r="CM27" s="6">
        <f t="shared" ca="1" si="242"/>
        <v>-2.0799999999999999E-2</v>
      </c>
      <c r="CN27" s="6">
        <f t="shared" ca="1" si="242"/>
        <v>-2.0799999999999999E-2</v>
      </c>
      <c r="CO27" s="6">
        <f t="shared" ca="1" si="242"/>
        <v>-2.0799999999999999E-2</v>
      </c>
      <c r="CP27" s="6">
        <f t="shared" ca="1" si="242"/>
        <v>-2.0799999999999999E-2</v>
      </c>
      <c r="CQ27" s="6">
        <f t="shared" ca="1" si="242"/>
        <v>-2.0799999999999999E-2</v>
      </c>
      <c r="CR27" s="6">
        <f t="shared" ca="1" si="242"/>
        <v>-2.0799999999999999E-2</v>
      </c>
      <c r="CS27" s="6">
        <f t="shared" ca="1" si="242"/>
        <v>-2.0799999999999999E-2</v>
      </c>
      <c r="CT27" s="6">
        <f t="shared" ca="1" si="242"/>
        <v>-2.0799999999999999E-2</v>
      </c>
      <c r="CU27" s="6">
        <f t="shared" ca="1" si="242"/>
        <v>-2.0799999999999999E-2</v>
      </c>
      <c r="CV27" s="6">
        <f t="shared" ca="1" si="242"/>
        <v>-2.0799999999999999E-2</v>
      </c>
      <c r="CW27" s="31">
        <f t="shared" ca="1" si="323"/>
        <v>0</v>
      </c>
      <c r="CX27" s="31">
        <f t="shared" ca="1" si="324"/>
        <v>0</v>
      </c>
      <c r="CY27" s="31">
        <f t="shared" ca="1" si="325"/>
        <v>0</v>
      </c>
      <c r="CZ27" s="31">
        <f t="shared" ca="1" si="326"/>
        <v>0</v>
      </c>
      <c r="DA27" s="31">
        <f t="shared" ca="1" si="327"/>
        <v>0</v>
      </c>
      <c r="DB27" s="31">
        <f t="shared" ca="1" si="328"/>
        <v>0</v>
      </c>
      <c r="DC27" s="31">
        <f t="shared" ca="1" si="329"/>
        <v>0</v>
      </c>
      <c r="DD27" s="31">
        <f t="shared" ca="1" si="330"/>
        <v>0</v>
      </c>
      <c r="DE27" s="31">
        <f t="shared" ca="1" si="331"/>
        <v>0</v>
      </c>
      <c r="DF27" s="31">
        <f t="shared" ca="1" si="332"/>
        <v>0</v>
      </c>
      <c r="DG27" s="31">
        <f t="shared" ca="1" si="333"/>
        <v>0</v>
      </c>
      <c r="DH27" s="31">
        <f t="shared" ca="1" si="334"/>
        <v>0</v>
      </c>
      <c r="DI27" s="32">
        <f t="shared" ca="1" si="335"/>
        <v>0</v>
      </c>
      <c r="DJ27" s="32">
        <f t="shared" ca="1" si="336"/>
        <v>0</v>
      </c>
      <c r="DK27" s="32">
        <f t="shared" ca="1" si="337"/>
        <v>0</v>
      </c>
      <c r="DL27" s="32">
        <f t="shared" ca="1" si="338"/>
        <v>0</v>
      </c>
      <c r="DM27" s="32">
        <f t="shared" ca="1" si="339"/>
        <v>0</v>
      </c>
      <c r="DN27" s="32">
        <f t="shared" ca="1" si="340"/>
        <v>0</v>
      </c>
      <c r="DO27" s="32">
        <f t="shared" ca="1" si="341"/>
        <v>2328.75</v>
      </c>
      <c r="DP27" s="32">
        <f t="shared" ca="1" si="342"/>
        <v>0</v>
      </c>
      <c r="DQ27" s="32">
        <f t="shared" ca="1" si="343"/>
        <v>0</v>
      </c>
      <c r="DR27" s="32">
        <f t="shared" ca="1" si="344"/>
        <v>0</v>
      </c>
      <c r="DS27" s="32">
        <f t="shared" ca="1" si="345"/>
        <v>0</v>
      </c>
      <c r="DT27" s="32">
        <f t="shared" ca="1" si="346"/>
        <v>0</v>
      </c>
      <c r="DU27" s="31">
        <f t="shared" ca="1" si="347"/>
        <v>0</v>
      </c>
      <c r="DV27" s="31">
        <f t="shared" ca="1" si="348"/>
        <v>0</v>
      </c>
      <c r="DW27" s="31">
        <f t="shared" ca="1" si="349"/>
        <v>0</v>
      </c>
      <c r="DX27" s="31">
        <f t="shared" ca="1" si="350"/>
        <v>0</v>
      </c>
      <c r="DY27" s="31">
        <f t="shared" ca="1" si="351"/>
        <v>0</v>
      </c>
      <c r="DZ27" s="31">
        <f t="shared" ca="1" si="352"/>
        <v>0</v>
      </c>
      <c r="EA27" s="31">
        <f t="shared" ca="1" si="353"/>
        <v>0</v>
      </c>
      <c r="EB27" s="31">
        <f t="shared" ca="1" si="354"/>
        <v>0</v>
      </c>
      <c r="EC27" s="31">
        <f t="shared" ca="1" si="355"/>
        <v>0</v>
      </c>
      <c r="ED27" s="31">
        <f t="shared" ca="1" si="356"/>
        <v>0</v>
      </c>
      <c r="EE27" s="31">
        <f t="shared" ca="1" si="357"/>
        <v>0</v>
      </c>
      <c r="EF27" s="31">
        <f t="shared" ca="1" si="358"/>
        <v>0</v>
      </c>
      <c r="EG27" s="32">
        <f t="shared" ca="1" si="359"/>
        <v>0</v>
      </c>
      <c r="EH27" s="32">
        <f t="shared" ca="1" si="360"/>
        <v>0</v>
      </c>
      <c r="EI27" s="32">
        <f t="shared" ca="1" si="361"/>
        <v>0</v>
      </c>
      <c r="EJ27" s="32">
        <f t="shared" ca="1" si="362"/>
        <v>0</v>
      </c>
      <c r="EK27" s="32">
        <f t="shared" ca="1" si="363"/>
        <v>0</v>
      </c>
      <c r="EL27" s="32">
        <f t="shared" ca="1" si="364"/>
        <v>0</v>
      </c>
      <c r="EM27" s="32">
        <f t="shared" ca="1" si="365"/>
        <v>0</v>
      </c>
      <c r="EN27" s="32">
        <f t="shared" ca="1" si="366"/>
        <v>0</v>
      </c>
      <c r="EO27" s="32">
        <f t="shared" ca="1" si="367"/>
        <v>0</v>
      </c>
      <c r="EP27" s="32">
        <f t="shared" ca="1" si="368"/>
        <v>0</v>
      </c>
      <c r="EQ27" s="32">
        <f t="shared" ca="1" si="369"/>
        <v>0</v>
      </c>
      <c r="ER27" s="32">
        <f t="shared" ca="1" si="370"/>
        <v>0</v>
      </c>
    </row>
    <row r="28" spans="1:148">
      <c r="A28" t="s">
        <v>437</v>
      </c>
      <c r="B28" s="1" t="s">
        <v>499</v>
      </c>
      <c r="C28" t="str">
        <f t="shared" ref="C28" ca="1" si="431">VLOOKUP($B28,LocationLookup,2,FALSE)</f>
        <v>341S025</v>
      </c>
      <c r="D28" t="str">
        <f t="shared" ref="D28" ca="1" si="432">VLOOKUP($C28,LossFactorLookup,2,FALSE)</f>
        <v>Syncrude Industrial System DOS</v>
      </c>
      <c r="E28" s="65">
        <f>SUM(E18:E27)</f>
        <v>6383.402</v>
      </c>
      <c r="F28" s="65">
        <f t="shared" ref="F28:P28" si="433">SUM(F18:F27)</f>
        <v>2728.9250000000002</v>
      </c>
      <c r="G28" s="65">
        <f t="shared" si="433"/>
        <v>483.17200000000003</v>
      </c>
      <c r="H28" s="65">
        <f t="shared" si="433"/>
        <v>5613.3160000000007</v>
      </c>
      <c r="I28" s="65">
        <f t="shared" si="433"/>
        <v>5282.612000000001</v>
      </c>
      <c r="J28" s="65">
        <f t="shared" si="433"/>
        <v>8316.0082999999995</v>
      </c>
      <c r="K28" s="65">
        <f t="shared" si="433"/>
        <v>4081.1991000000003</v>
      </c>
      <c r="L28" s="65">
        <f t="shared" si="433"/>
        <v>41.945500000000003</v>
      </c>
      <c r="M28" s="65">
        <f t="shared" si="433"/>
        <v>99.365499999999997</v>
      </c>
      <c r="N28" s="65">
        <f t="shared" si="433"/>
        <v>0</v>
      </c>
      <c r="O28" s="65">
        <f t="shared" si="433"/>
        <v>1788.5820000000001</v>
      </c>
      <c r="P28" s="65">
        <f t="shared" si="433"/>
        <v>2305.8944000000001</v>
      </c>
      <c r="Q28" s="32"/>
      <c r="R28" s="32"/>
      <c r="S28" s="32"/>
      <c r="T28" s="32"/>
      <c r="U28" s="32"/>
      <c r="V28" s="32"/>
      <c r="W28" s="32"/>
      <c r="X28" s="32"/>
      <c r="Y28" s="32"/>
      <c r="Z28" s="32"/>
      <c r="AA28" s="32"/>
      <c r="AB28" s="32"/>
      <c r="AC28" s="67">
        <f t="shared" ref="AC28:AG28" si="434">SUM(AC18:AC27)</f>
        <v>477122.49</v>
      </c>
      <c r="AD28" s="67">
        <f t="shared" si="434"/>
        <v>152772.97</v>
      </c>
      <c r="AE28" s="67">
        <f t="shared" si="434"/>
        <v>21782.959999999999</v>
      </c>
      <c r="AF28" s="67">
        <f t="shared" si="434"/>
        <v>217363.65</v>
      </c>
      <c r="AG28" s="67">
        <f t="shared" si="434"/>
        <v>271515.24</v>
      </c>
      <c r="AH28" s="67">
        <f>SUM(AH18:AH27)</f>
        <v>482398.82000000007</v>
      </c>
      <c r="AI28" s="67">
        <f t="shared" ref="AI28:AN28" si="435">SUM(AI18:AI27)</f>
        <v>546844.46000000008</v>
      </c>
      <c r="AJ28" s="67">
        <f t="shared" si="435"/>
        <v>2292.4899999999998</v>
      </c>
      <c r="AK28" s="67">
        <f t="shared" si="435"/>
        <v>6122.37</v>
      </c>
      <c r="AL28" s="67">
        <f t="shared" si="435"/>
        <v>0</v>
      </c>
      <c r="AM28" s="67">
        <f t="shared" si="435"/>
        <v>133813.54</v>
      </c>
      <c r="AN28" s="67">
        <f t="shared" si="435"/>
        <v>190076.21</v>
      </c>
      <c r="AO28" s="43">
        <f>AVERAGE(AO18:AO27)</f>
        <v>-2.93</v>
      </c>
      <c r="AP28" s="43">
        <f t="shared" ref="AP28:AZ28" si="436">AVERAGE(AP18:AP27)</f>
        <v>-2.93</v>
      </c>
      <c r="AQ28" s="43">
        <f t="shared" si="436"/>
        <v>-2.93</v>
      </c>
      <c r="AR28" s="43">
        <f t="shared" si="436"/>
        <v>-2.93</v>
      </c>
      <c r="AS28" s="43">
        <f t="shared" si="436"/>
        <v>-2.93</v>
      </c>
      <c r="AT28" s="43">
        <f t="shared" si="436"/>
        <v>-2.93</v>
      </c>
      <c r="AU28" s="43">
        <f t="shared" si="436"/>
        <v>-2.93</v>
      </c>
      <c r="AV28" s="43">
        <f t="shared" si="436"/>
        <v>-2.93</v>
      </c>
      <c r="AW28" s="43">
        <f t="shared" si="436"/>
        <v>-2.93</v>
      </c>
      <c r="AX28" s="43">
        <f t="shared" si="436"/>
        <v>-2.93</v>
      </c>
      <c r="AY28" s="43">
        <f t="shared" si="436"/>
        <v>-2.93</v>
      </c>
      <c r="AZ28" s="43">
        <f t="shared" si="436"/>
        <v>-2.93</v>
      </c>
      <c r="BA28" s="67">
        <f t="shared" ref="BA28:BE28" si="437">SUM(BA18:BA27)</f>
        <v>-13979.699999999999</v>
      </c>
      <c r="BB28" s="67">
        <f t="shared" si="437"/>
        <v>-4476.25</v>
      </c>
      <c r="BC28" s="67">
        <f t="shared" si="437"/>
        <v>-638.24</v>
      </c>
      <c r="BD28" s="67">
        <f t="shared" si="437"/>
        <v>-6368.76</v>
      </c>
      <c r="BE28" s="67">
        <f t="shared" si="437"/>
        <v>-7955.3899999999994</v>
      </c>
      <c r="BF28" s="67">
        <f>SUM(BF18:BF27)</f>
        <v>-14134.28</v>
      </c>
      <c r="BG28" s="67">
        <f t="shared" ref="BG28:BL28" si="438">SUM(BG18:BG27)</f>
        <v>-16022.560000000001</v>
      </c>
      <c r="BH28" s="67">
        <f t="shared" si="438"/>
        <v>-67.17</v>
      </c>
      <c r="BI28" s="67">
        <f t="shared" si="438"/>
        <v>-179.39</v>
      </c>
      <c r="BJ28" s="67">
        <f t="shared" si="438"/>
        <v>0</v>
      </c>
      <c r="BK28" s="67">
        <f t="shared" si="438"/>
        <v>-3920.74</v>
      </c>
      <c r="BL28" s="67">
        <f t="shared" si="438"/>
        <v>-5569.23</v>
      </c>
      <c r="BM28" s="32"/>
      <c r="BN28" s="32"/>
      <c r="BO28" s="32"/>
      <c r="BP28" s="32"/>
      <c r="BQ28" s="32"/>
      <c r="BR28" s="32"/>
      <c r="BS28" s="32"/>
      <c r="BT28" s="32"/>
      <c r="BU28" s="32"/>
      <c r="BV28" s="32"/>
      <c r="BW28" s="32"/>
      <c r="BX28" s="32"/>
      <c r="BY28" s="67">
        <f t="shared" ref="BY28:CC28" si="439">SUM(BY18:BY27)</f>
        <v>117180</v>
      </c>
      <c r="BZ28" s="67">
        <f t="shared" si="439"/>
        <v>105840</v>
      </c>
      <c r="CA28" s="67">
        <f t="shared" si="439"/>
        <v>89910</v>
      </c>
      <c r="CB28" s="67">
        <f t="shared" si="439"/>
        <v>124425</v>
      </c>
      <c r="CC28" s="67">
        <f t="shared" si="439"/>
        <v>270060</v>
      </c>
      <c r="CD28" s="67">
        <f>SUM(CD18:CD27)</f>
        <v>113400</v>
      </c>
      <c r="CE28" s="67">
        <f t="shared" ref="CE28:CJ28" si="440">SUM(CE18:CE27)</f>
        <v>106717.5</v>
      </c>
      <c r="CF28" s="67">
        <f t="shared" si="440"/>
        <v>43537.5</v>
      </c>
      <c r="CG28" s="67">
        <f t="shared" si="440"/>
        <v>44586</v>
      </c>
      <c r="CH28" s="67">
        <f t="shared" si="440"/>
        <v>67758.75</v>
      </c>
      <c r="CI28" s="67">
        <f t="shared" si="440"/>
        <v>93195</v>
      </c>
      <c r="CJ28" s="67">
        <f t="shared" si="440"/>
        <v>106785</v>
      </c>
      <c r="CK28" s="70">
        <f t="shared" ca="1" si="242"/>
        <v>-2.0799999999999999E-2</v>
      </c>
      <c r="CL28" s="70">
        <f t="shared" ca="1" si="242"/>
        <v>-2.0799999999999999E-2</v>
      </c>
      <c r="CM28" s="70">
        <f t="shared" ca="1" si="242"/>
        <v>-2.0799999999999999E-2</v>
      </c>
      <c r="CN28" s="70">
        <f t="shared" ca="1" si="242"/>
        <v>-2.0799999999999999E-2</v>
      </c>
      <c r="CO28" s="70">
        <f t="shared" ca="1" si="242"/>
        <v>-2.0799999999999999E-2</v>
      </c>
      <c r="CP28" s="70">
        <f t="shared" ca="1" si="242"/>
        <v>-2.0799999999999999E-2</v>
      </c>
      <c r="CQ28" s="70">
        <f t="shared" ca="1" si="242"/>
        <v>-2.0799999999999999E-2</v>
      </c>
      <c r="CR28" s="70">
        <f t="shared" ca="1" si="242"/>
        <v>-2.0799999999999999E-2</v>
      </c>
      <c r="CS28" s="70">
        <f t="shared" ca="1" si="242"/>
        <v>-2.0799999999999999E-2</v>
      </c>
      <c r="CT28" s="70">
        <f t="shared" ca="1" si="242"/>
        <v>-2.0799999999999999E-2</v>
      </c>
      <c r="CU28" s="70">
        <f t="shared" ca="1" si="242"/>
        <v>-2.0799999999999999E-2</v>
      </c>
      <c r="CV28" s="70">
        <f t="shared" ca="1" si="242"/>
        <v>-2.0799999999999999E-2</v>
      </c>
      <c r="CW28" s="67">
        <f t="shared" ref="CW28:DA28" ca="1" si="441">SUM(CW18:CW27)</f>
        <v>-9924.1400000000012</v>
      </c>
      <c r="CX28" s="67">
        <f t="shared" ca="1" si="441"/>
        <v>-3177.6800000000003</v>
      </c>
      <c r="CY28" s="67">
        <f t="shared" ca="1" si="441"/>
        <v>-453.09</v>
      </c>
      <c r="CZ28" s="67">
        <f t="shared" ca="1" si="441"/>
        <v>-4521.17</v>
      </c>
      <c r="DA28" s="67">
        <f t="shared" ca="1" si="441"/>
        <v>-5647.52</v>
      </c>
      <c r="DB28" s="67">
        <f ca="1">SUM(DB18:DB27)</f>
        <v>-10033.9</v>
      </c>
      <c r="DC28" s="67">
        <f t="shared" ref="DC28:DM28" ca="1" si="442">SUM(DC18:DC27)</f>
        <v>-11374.359999999999</v>
      </c>
      <c r="DD28" s="67">
        <f t="shared" ca="1" si="442"/>
        <v>-47.68</v>
      </c>
      <c r="DE28" s="67">
        <f t="shared" ca="1" si="442"/>
        <v>-127.35</v>
      </c>
      <c r="DF28" s="67">
        <f t="shared" ca="1" si="442"/>
        <v>0</v>
      </c>
      <c r="DG28" s="67">
        <f t="shared" ca="1" si="442"/>
        <v>-2783.32</v>
      </c>
      <c r="DH28" s="67">
        <f t="shared" ca="1" si="442"/>
        <v>-3953.59</v>
      </c>
      <c r="DI28" s="69">
        <f t="shared" ca="1" si="442"/>
        <v>117180</v>
      </c>
      <c r="DJ28" s="69">
        <f t="shared" ca="1" si="442"/>
        <v>105840</v>
      </c>
      <c r="DK28" s="69">
        <f t="shared" ca="1" si="442"/>
        <v>89910</v>
      </c>
      <c r="DL28" s="69">
        <f t="shared" ca="1" si="442"/>
        <v>124425</v>
      </c>
      <c r="DM28" s="69">
        <f t="shared" ca="1" si="442"/>
        <v>270060</v>
      </c>
      <c r="DN28" s="69">
        <f ca="1">SUM(DN18:DN27)</f>
        <v>113400</v>
      </c>
      <c r="DO28" s="69">
        <f t="shared" ref="DO28:DY28" ca="1" si="443">SUM(DO18:DO27)</f>
        <v>106717.5</v>
      </c>
      <c r="DP28" s="69">
        <f t="shared" ca="1" si="443"/>
        <v>43537.5</v>
      </c>
      <c r="DQ28" s="69">
        <f t="shared" ca="1" si="443"/>
        <v>44586</v>
      </c>
      <c r="DR28" s="69">
        <f t="shared" ca="1" si="443"/>
        <v>67758.75</v>
      </c>
      <c r="DS28" s="69">
        <f t="shared" ca="1" si="443"/>
        <v>93195</v>
      </c>
      <c r="DT28" s="69">
        <f t="shared" ca="1" si="443"/>
        <v>106785</v>
      </c>
      <c r="DU28" s="67">
        <f t="shared" ca="1" si="443"/>
        <v>0</v>
      </c>
      <c r="DV28" s="67">
        <f t="shared" ca="1" si="443"/>
        <v>0</v>
      </c>
      <c r="DW28" s="67">
        <f t="shared" ca="1" si="443"/>
        <v>0</v>
      </c>
      <c r="DX28" s="67">
        <f t="shared" ca="1" si="443"/>
        <v>0</v>
      </c>
      <c r="DY28" s="67">
        <f t="shared" ca="1" si="443"/>
        <v>0</v>
      </c>
      <c r="DZ28" s="67">
        <f ca="1">SUM(DZ18:DZ27)</f>
        <v>0</v>
      </c>
      <c r="EA28" s="67">
        <f t="shared" ref="EA28:EK28" ca="1" si="444">SUM(EA18:EA27)</f>
        <v>0</v>
      </c>
      <c r="EB28" s="67">
        <f t="shared" ca="1" si="444"/>
        <v>0</v>
      </c>
      <c r="EC28" s="67">
        <f t="shared" ca="1" si="444"/>
        <v>0</v>
      </c>
      <c r="ED28" s="67">
        <f t="shared" ca="1" si="444"/>
        <v>0</v>
      </c>
      <c r="EE28" s="67">
        <f t="shared" ca="1" si="444"/>
        <v>0</v>
      </c>
      <c r="EF28" s="67">
        <f t="shared" ca="1" si="444"/>
        <v>0</v>
      </c>
      <c r="EG28" s="69">
        <f t="shared" ca="1" si="444"/>
        <v>-13979.699999999999</v>
      </c>
      <c r="EH28" s="69">
        <f t="shared" ca="1" si="444"/>
        <v>-4476.25</v>
      </c>
      <c r="EI28" s="69">
        <f t="shared" ca="1" si="444"/>
        <v>-638.24</v>
      </c>
      <c r="EJ28" s="69">
        <f t="shared" ca="1" si="444"/>
        <v>-6368.76</v>
      </c>
      <c r="EK28" s="69">
        <f t="shared" ca="1" si="444"/>
        <v>-7955.3899999999994</v>
      </c>
      <c r="EL28" s="69">
        <f ca="1">SUM(EL18:EL27)</f>
        <v>-14134.28</v>
      </c>
      <c r="EM28" s="69">
        <f t="shared" ref="EM28:ER28" ca="1" si="445">SUM(EM18:EM27)</f>
        <v>-16022.560000000001</v>
      </c>
      <c r="EN28" s="69">
        <f t="shared" ca="1" si="445"/>
        <v>-67.17</v>
      </c>
      <c r="EO28" s="69">
        <f t="shared" ca="1" si="445"/>
        <v>-179.39</v>
      </c>
      <c r="EP28" s="69">
        <f t="shared" ca="1" si="445"/>
        <v>0</v>
      </c>
      <c r="EQ28" s="69">
        <f t="shared" ca="1" si="445"/>
        <v>-3920.74</v>
      </c>
      <c r="ER28" s="69">
        <f t="shared" ca="1" si="445"/>
        <v>-5569.23</v>
      </c>
    </row>
    <row r="29" spans="1:148">
      <c r="A29" t="s">
        <v>416</v>
      </c>
      <c r="B29" s="1" t="s">
        <v>516</v>
      </c>
      <c r="C29" t="s">
        <v>458</v>
      </c>
      <c r="D29" t="str">
        <f t="shared" ca="1" si="254"/>
        <v>FortisAlberta DOS - DOW Fort Saskatchewan (166S)</v>
      </c>
      <c r="E29" s="51">
        <v>62364.278899999998</v>
      </c>
      <c r="F29" s="51">
        <v>59550.340799999998</v>
      </c>
      <c r="G29" s="51">
        <v>60839.859199999999</v>
      </c>
      <c r="H29" s="51">
        <v>2380</v>
      </c>
      <c r="I29" s="51">
        <v>55774.462899999999</v>
      </c>
      <c r="J29" s="51">
        <v>38605.199500000002</v>
      </c>
      <c r="K29" s="51">
        <v>21812.389200000001</v>
      </c>
      <c r="L29" s="51">
        <v>17636.258600000001</v>
      </c>
      <c r="M29" s="51">
        <v>5236.9218000000001</v>
      </c>
      <c r="N29" s="51">
        <v>3456.9906000000001</v>
      </c>
      <c r="Q29" s="32">
        <v>187092.84</v>
      </c>
      <c r="R29" s="32">
        <v>178651.02</v>
      </c>
      <c r="S29" s="32">
        <v>182519.58</v>
      </c>
      <c r="T29" s="32">
        <v>7140</v>
      </c>
      <c r="U29" s="32">
        <v>167323.39000000001</v>
      </c>
      <c r="V29" s="32">
        <v>115815.6</v>
      </c>
      <c r="W29" s="32">
        <v>65437.17</v>
      </c>
      <c r="X29" s="32">
        <v>52908.78</v>
      </c>
      <c r="Y29" s="32">
        <v>15710.77</v>
      </c>
      <c r="Z29" s="32">
        <v>10370.969999999999</v>
      </c>
      <c r="AA29" s="32"/>
      <c r="AB29" s="32"/>
      <c r="AC29" s="31">
        <v>4131743.89</v>
      </c>
      <c r="AD29" s="31">
        <v>3078649.56</v>
      </c>
      <c r="AE29" s="31">
        <v>2663257.6</v>
      </c>
      <c r="AF29" s="31">
        <v>195100.4</v>
      </c>
      <c r="AG29" s="31">
        <v>2530994.63</v>
      </c>
      <c r="AH29" s="31">
        <v>1378104.66</v>
      </c>
      <c r="AI29" s="31">
        <v>833094.76</v>
      </c>
      <c r="AJ29" s="31">
        <v>890869.72</v>
      </c>
      <c r="AK29" s="31">
        <v>190631.67</v>
      </c>
      <c r="AL29" s="31">
        <v>357297.78</v>
      </c>
      <c r="AM29" s="31"/>
      <c r="AN29" s="31"/>
      <c r="AO29" s="42">
        <v>-3.78</v>
      </c>
      <c r="AP29" s="42">
        <v>-3.78</v>
      </c>
      <c r="AQ29" s="42">
        <v>-3.78</v>
      </c>
      <c r="AR29" s="42">
        <v>-3.78</v>
      </c>
      <c r="AS29" s="42">
        <v>-3.78</v>
      </c>
      <c r="AT29" s="42">
        <v>-3.78</v>
      </c>
      <c r="AU29" s="42">
        <v>-3.78</v>
      </c>
      <c r="AV29" s="42">
        <v>-3.78</v>
      </c>
      <c r="AW29" s="42">
        <v>-3.78</v>
      </c>
      <c r="AX29" s="42">
        <v>-3.78</v>
      </c>
      <c r="AY29" s="42">
        <v>-3.78</v>
      </c>
      <c r="AZ29" s="42">
        <v>-3.78</v>
      </c>
      <c r="BA29" s="31">
        <v>-156179.92000000001</v>
      </c>
      <c r="BB29" s="31">
        <v>-116372.96</v>
      </c>
      <c r="BC29" s="31">
        <v>-100671.14</v>
      </c>
      <c r="BD29" s="31">
        <v>-7374.8</v>
      </c>
      <c r="BE29" s="31">
        <v>-95671.59</v>
      </c>
      <c r="BF29" s="31">
        <v>-52092.36</v>
      </c>
      <c r="BG29" s="31">
        <v>-31490.99</v>
      </c>
      <c r="BH29" s="31">
        <v>-33674.870000000003</v>
      </c>
      <c r="BI29" s="31">
        <v>-7205.87</v>
      </c>
      <c r="BJ29" s="31">
        <v>-13505.86</v>
      </c>
      <c r="BK29" s="31"/>
      <c r="BL29" s="31"/>
      <c r="BM29" s="32">
        <v>167400</v>
      </c>
      <c r="BN29" s="32">
        <v>151200</v>
      </c>
      <c r="BO29" s="32">
        <v>167400</v>
      </c>
      <c r="BP29" s="32">
        <v>5355</v>
      </c>
      <c r="BQ29" s="32">
        <v>205902</v>
      </c>
      <c r="BR29" s="32">
        <v>162000</v>
      </c>
      <c r="BS29" s="32">
        <v>167400</v>
      </c>
      <c r="BT29" s="32">
        <v>167400</v>
      </c>
      <c r="BU29" s="32">
        <v>97200</v>
      </c>
      <c r="BV29" s="32">
        <v>100575</v>
      </c>
      <c r="BW29" s="32"/>
      <c r="BX29" s="32"/>
      <c r="BY29" s="31">
        <f t="shared" ref="BY29:BY38" si="446">MAX(Q29+BA29,BM29)</f>
        <v>167400</v>
      </c>
      <c r="BZ29" s="31">
        <f t="shared" ref="BZ29:BZ38" si="447">MAX(R29+BB29,BN29)</f>
        <v>151200</v>
      </c>
      <c r="CA29" s="31">
        <f t="shared" ref="CA29:CA38" si="448">MAX(S29+BC29,BO29)</f>
        <v>167400</v>
      </c>
      <c r="CB29" s="31">
        <f t="shared" ref="CB29:CB38" si="449">MAX(T29+BD29,BP29)</f>
        <v>5355</v>
      </c>
      <c r="CC29" s="31">
        <f t="shared" ref="CC29:CC38" si="450">MAX(U29+BE29,BQ29)</f>
        <v>205902</v>
      </c>
      <c r="CD29" s="31">
        <f>MAX(V29+BF29,BR29)</f>
        <v>162000</v>
      </c>
      <c r="CE29" s="31">
        <f t="shared" ref="CE29:CE38" si="451">MAX(W29+BG29,BS29)</f>
        <v>167400</v>
      </c>
      <c r="CF29" s="31">
        <f t="shared" ref="CF29:CF38" si="452">MAX(X29+BH29,BT29)</f>
        <v>167400</v>
      </c>
      <c r="CG29" s="31">
        <f t="shared" ref="CG29:CG38" si="453">MAX(Y29+BI29,BU29)</f>
        <v>97200</v>
      </c>
      <c r="CH29" s="31">
        <f t="shared" ref="CH29:CH38" si="454">MAX(Z29+BJ29,BV29)</f>
        <v>100575</v>
      </c>
      <c r="CI29" s="31">
        <f t="shared" ref="CI29:CI38" si="455">MAX(AA29+BK29,BW29)</f>
        <v>0</v>
      </c>
      <c r="CJ29" s="31">
        <f t="shared" ref="CJ29:CJ38" si="456">MAX(AB29+BL29,BX29)</f>
        <v>0</v>
      </c>
      <c r="CK29" s="6">
        <f t="shared" ca="1" si="12"/>
        <v>4.3E-3</v>
      </c>
      <c r="CL29" s="6">
        <f t="shared" ca="1" si="12"/>
        <v>4.3E-3</v>
      </c>
      <c r="CM29" s="6">
        <f t="shared" ca="1" si="12"/>
        <v>4.3E-3</v>
      </c>
      <c r="CN29" s="6">
        <f t="shared" ca="1" si="12"/>
        <v>4.3E-3</v>
      </c>
      <c r="CO29" s="6">
        <f t="shared" ca="1" si="12"/>
        <v>4.3E-3</v>
      </c>
      <c r="CP29" s="6">
        <f t="shared" ca="1" si="12"/>
        <v>4.3E-3</v>
      </c>
      <c r="CQ29" s="6">
        <f t="shared" ca="1" si="12"/>
        <v>4.3E-3</v>
      </c>
      <c r="CR29" s="6">
        <f t="shared" ca="1" si="12"/>
        <v>4.3E-3</v>
      </c>
      <c r="CS29" s="6">
        <f t="shared" ca="1" si="12"/>
        <v>4.3E-3</v>
      </c>
      <c r="CT29" s="6">
        <f t="shared" ca="1" si="12"/>
        <v>4.3E-3</v>
      </c>
      <c r="CU29" s="6">
        <f t="shared" ca="1" si="12"/>
        <v>4.3E-3</v>
      </c>
      <c r="CV29" s="6">
        <f t="shared" ca="1" si="12"/>
        <v>4.3E-3</v>
      </c>
      <c r="CW29" s="31">
        <f t="shared" ref="CW29:CW38" ca="1" si="457">ROUND(AC29*CK29,2)</f>
        <v>17766.5</v>
      </c>
      <c r="CX29" s="31">
        <f t="shared" ref="CX29:CX38" ca="1" si="458">ROUND(AD29*CL29,2)</f>
        <v>13238.19</v>
      </c>
      <c r="CY29" s="31">
        <f t="shared" ref="CY29:CY38" ca="1" si="459">ROUND(AE29*CM29,2)</f>
        <v>11452.01</v>
      </c>
      <c r="CZ29" s="31">
        <f t="shared" ref="CZ29:CZ38" ca="1" si="460">ROUND(AF29*CN29,2)</f>
        <v>838.93</v>
      </c>
      <c r="DA29" s="31">
        <f t="shared" ref="DA29:DA38" ca="1" si="461">ROUND(AG29*CO29,2)</f>
        <v>10883.28</v>
      </c>
      <c r="DB29" s="31">
        <f t="shared" ref="DB29:DB38" ca="1" si="462">ROUND(AH29*CP29,2)</f>
        <v>5925.85</v>
      </c>
      <c r="DC29" s="31">
        <f t="shared" ref="DC29:DC38" ca="1" si="463">ROUND(AI29*CQ29,2)</f>
        <v>3582.31</v>
      </c>
      <c r="DD29" s="31">
        <f t="shared" ref="DD29:DD38" ca="1" si="464">ROUND(AJ29*CR29,2)</f>
        <v>3830.74</v>
      </c>
      <c r="DE29" s="31">
        <f t="shared" ref="DE29:DE38" ca="1" si="465">ROUND(AK29*CS29,2)</f>
        <v>819.72</v>
      </c>
      <c r="DF29" s="31">
        <f t="shared" ref="DF29:DF38" ca="1" si="466">ROUND(AL29*CT29,2)</f>
        <v>1536.38</v>
      </c>
      <c r="DG29" s="31">
        <f t="shared" ref="DG29:DG38" ca="1" si="467">ROUND(AM29*CU29,2)</f>
        <v>0</v>
      </c>
      <c r="DH29" s="31">
        <f t="shared" ref="DH29:DH38" ca="1" si="468">ROUND(AN29*CV29,2)</f>
        <v>0</v>
      </c>
      <c r="DI29" s="32">
        <f t="shared" ref="DI29:DI38" ca="1" si="469">MAX(Q29+CW29,BM29)</f>
        <v>204859.34</v>
      </c>
      <c r="DJ29" s="32">
        <f t="shared" ref="DJ29:DJ38" ca="1" si="470">MAX(R29+CX29,BN29)</f>
        <v>191889.21</v>
      </c>
      <c r="DK29" s="32">
        <f t="shared" ref="DK29:DK38" ca="1" si="471">MAX(S29+CY29,BO29)</f>
        <v>193971.59</v>
      </c>
      <c r="DL29" s="32">
        <f t="shared" ref="DL29:DL38" ca="1" si="472">MAX(T29+CZ29,BP29)</f>
        <v>7978.93</v>
      </c>
      <c r="DM29" s="32">
        <f t="shared" ref="DM29:DM38" ca="1" si="473">MAX(U29+DA29,BQ29)</f>
        <v>205902</v>
      </c>
      <c r="DN29" s="32">
        <f ca="1">MAX(V29+DB29,BR29)</f>
        <v>162000</v>
      </c>
      <c r="DO29" s="32">
        <f t="shared" ref="DO29:DO38" ca="1" si="474">MAX(W29+DC29,BS29)</f>
        <v>167400</v>
      </c>
      <c r="DP29" s="32">
        <f t="shared" ref="DP29:DP38" ca="1" si="475">MAX(X29+DD29,BT29)</f>
        <v>167400</v>
      </c>
      <c r="DQ29" s="32">
        <f t="shared" ref="DQ29:DQ38" ca="1" si="476">MAX(Y29+DE29,BU29)</f>
        <v>97200</v>
      </c>
      <c r="DR29" s="32">
        <f t="shared" ref="DR29:DR38" ca="1" si="477">MAX(Z29+DF29,BV29)</f>
        <v>100575</v>
      </c>
      <c r="DS29" s="32">
        <f t="shared" ref="DS29:DS38" ca="1" si="478">MAX(AA29+DG29,BW29)</f>
        <v>0</v>
      </c>
      <c r="DT29" s="32">
        <f t="shared" ref="DT29:DT38" ca="1" si="479">MAX(AB29+DH29,BX29)</f>
        <v>0</v>
      </c>
      <c r="DU29" s="31">
        <f ca="1">DI29-BY29</f>
        <v>37459.339999999997</v>
      </c>
      <c r="DV29" s="31">
        <f t="shared" ref="DV29:DV38" ca="1" si="480">DJ29-BZ29</f>
        <v>40689.209999999992</v>
      </c>
      <c r="DW29" s="31">
        <f t="shared" ref="DW29:DW38" ca="1" si="481">DK29-CA29</f>
        <v>26571.589999999997</v>
      </c>
      <c r="DX29" s="31">
        <f t="shared" ref="DX29:DX38" ca="1" si="482">DL29-CB29</f>
        <v>2623.9300000000003</v>
      </c>
      <c r="DY29" s="31">
        <f t="shared" ref="DY29:DY38" ca="1" si="483">DM29-CC29</f>
        <v>0</v>
      </c>
      <c r="DZ29" s="31">
        <f t="shared" ref="DZ29:DZ38" ca="1" si="484">DN29-CD29</f>
        <v>0</v>
      </c>
      <c r="EA29" s="31">
        <f t="shared" ref="EA29:EA38" ca="1" si="485">DO29-CE29</f>
        <v>0</v>
      </c>
      <c r="EB29" s="31">
        <f t="shared" ref="EB29:EB38" ca="1" si="486">DP29-CF29</f>
        <v>0</v>
      </c>
      <c r="EC29" s="31">
        <f t="shared" ref="EC29:EC38" ca="1" si="487">DQ29-CG29</f>
        <v>0</v>
      </c>
      <c r="ED29" s="31">
        <f t="shared" ref="ED29:ED38" ca="1" si="488">DR29-CH29</f>
        <v>0</v>
      </c>
      <c r="EE29" s="31">
        <f t="shared" ref="EE29:EE38" ca="1" si="489">DS29-CI29</f>
        <v>0</v>
      </c>
      <c r="EF29" s="31">
        <f t="shared" ref="EF29:EF38" ca="1" si="490">DT29-CJ29</f>
        <v>0</v>
      </c>
      <c r="EG29" s="32">
        <f ca="1">DU29+BA29</f>
        <v>-118720.58000000002</v>
      </c>
      <c r="EH29" s="32">
        <f t="shared" ref="EH29:EH38" ca="1" si="491">DV29+BB29</f>
        <v>-75683.750000000015</v>
      </c>
      <c r="EI29" s="32">
        <f t="shared" ref="EI29:EI38" ca="1" si="492">DW29+BC29</f>
        <v>-74099.55</v>
      </c>
      <c r="EJ29" s="32">
        <f t="shared" ref="EJ29:EJ38" ca="1" si="493">DX29+BD29</f>
        <v>-4750.87</v>
      </c>
      <c r="EK29" s="32">
        <f t="shared" ref="EK29:EK38" ca="1" si="494">DY29+BE29</f>
        <v>-95671.59</v>
      </c>
      <c r="EL29" s="32">
        <f t="shared" ref="EL29:EL38" ca="1" si="495">DZ29+BF29</f>
        <v>-52092.36</v>
      </c>
      <c r="EM29" s="32">
        <f t="shared" ref="EM29:EM38" ca="1" si="496">EA29+BG29</f>
        <v>-31490.99</v>
      </c>
      <c r="EN29" s="32">
        <f t="shared" ref="EN29:EN38" ca="1" si="497">EB29+BH29</f>
        <v>-33674.870000000003</v>
      </c>
      <c r="EO29" s="32">
        <f t="shared" ref="EO29:EO38" ca="1" si="498">EC29+BI29</f>
        <v>-7205.87</v>
      </c>
      <c r="EP29" s="32">
        <f t="shared" ref="EP29:EP38" ca="1" si="499">ED29+BJ29</f>
        <v>-13505.86</v>
      </c>
      <c r="EQ29" s="32">
        <f t="shared" ref="EQ29:EQ38" ca="1" si="500">EE29+BK29</f>
        <v>0</v>
      </c>
      <c r="ER29" s="32">
        <f t="shared" ref="ER29:ER38" ca="1" si="501">EF29+BL29</f>
        <v>0</v>
      </c>
    </row>
    <row r="30" spans="1:148">
      <c r="A30" t="s">
        <v>416</v>
      </c>
      <c r="B30" s="1" t="s">
        <v>516</v>
      </c>
      <c r="C30" t="s">
        <v>459</v>
      </c>
      <c r="D30" t="str">
        <f t="shared" ca="1" si="254"/>
        <v>FortisAlberta DOS - DOW Fort Saskatchewan (166S)</v>
      </c>
      <c r="G30" s="51">
        <v>196.56620000000001</v>
      </c>
      <c r="H30" s="51">
        <v>47973.489500000003</v>
      </c>
      <c r="Q30" s="32"/>
      <c r="R30" s="32"/>
      <c r="S30" s="32">
        <v>589.70000000000005</v>
      </c>
      <c r="T30" s="32">
        <v>143920.47</v>
      </c>
      <c r="U30" s="32"/>
      <c r="V30" s="32"/>
      <c r="W30" s="32"/>
      <c r="X30" s="32"/>
      <c r="Y30" s="32"/>
      <c r="Z30" s="32"/>
      <c r="AA30" s="32"/>
      <c r="AB30" s="32"/>
      <c r="AC30" s="31"/>
      <c r="AD30" s="31"/>
      <c r="AE30" s="31">
        <v>3531.32</v>
      </c>
      <c r="AF30" s="31">
        <v>1774543.68</v>
      </c>
      <c r="AG30" s="31"/>
      <c r="AH30" s="31"/>
      <c r="AI30" s="31"/>
      <c r="AJ30" s="31"/>
      <c r="AK30" s="31"/>
      <c r="AL30" s="31"/>
      <c r="AM30" s="31"/>
      <c r="AN30" s="31"/>
      <c r="AO30" s="42">
        <v>-3.78</v>
      </c>
      <c r="AP30" s="42">
        <v>-3.78</v>
      </c>
      <c r="AQ30" s="42">
        <v>-3.78</v>
      </c>
      <c r="AR30" s="42">
        <v>-3.78</v>
      </c>
      <c r="AS30" s="42">
        <v>-3.78</v>
      </c>
      <c r="AT30" s="42">
        <v>-3.78</v>
      </c>
      <c r="AU30" s="42">
        <v>-3.78</v>
      </c>
      <c r="AV30" s="42">
        <v>-3.78</v>
      </c>
      <c r="AW30" s="42">
        <v>-3.78</v>
      </c>
      <c r="AX30" s="42">
        <v>-3.78</v>
      </c>
      <c r="AY30" s="42">
        <v>-3.78</v>
      </c>
      <c r="AZ30" s="42">
        <v>-3.78</v>
      </c>
      <c r="BA30" s="31"/>
      <c r="BB30" s="31"/>
      <c r="BC30" s="31">
        <v>-133.47999999999999</v>
      </c>
      <c r="BD30" s="31">
        <v>-67077.75</v>
      </c>
      <c r="BE30" s="31"/>
      <c r="BF30" s="31"/>
      <c r="BG30" s="31"/>
      <c r="BH30" s="31"/>
      <c r="BI30" s="31"/>
      <c r="BJ30" s="31"/>
      <c r="BK30" s="31"/>
      <c r="BL30" s="31"/>
      <c r="BM30" s="32"/>
      <c r="BN30" s="32"/>
      <c r="BO30" s="32">
        <v>465.75</v>
      </c>
      <c r="BP30" s="32">
        <v>129420</v>
      </c>
      <c r="BQ30" s="32"/>
      <c r="BR30" s="32"/>
      <c r="BS30" s="32"/>
      <c r="BT30" s="32"/>
      <c r="BU30" s="32"/>
      <c r="BV30" s="32"/>
      <c r="BW30" s="32"/>
      <c r="BX30" s="32"/>
      <c r="BY30" s="31">
        <f t="shared" ref="BY30:BY37" si="502">MAX(Q30+BA30,BM30)</f>
        <v>0</v>
      </c>
      <c r="BZ30" s="31">
        <f t="shared" ref="BZ30:BZ37" si="503">MAX(R30+BB30,BN30)</f>
        <v>0</v>
      </c>
      <c r="CA30" s="31">
        <f t="shared" ref="CA30:CA37" si="504">MAX(S30+BC30,BO30)</f>
        <v>465.75</v>
      </c>
      <c r="CB30" s="31">
        <f t="shared" ref="CB30:CB37" si="505">MAX(T30+BD30,BP30)</f>
        <v>129420</v>
      </c>
      <c r="CC30" s="31">
        <f t="shared" ref="CC30:CC37" si="506">MAX(U30+BE30,BQ30)</f>
        <v>0</v>
      </c>
      <c r="CD30" s="31">
        <f t="shared" ref="CD30:CD37" si="507">MAX(V30+BF30,BR30)</f>
        <v>0</v>
      </c>
      <c r="CE30" s="31">
        <f t="shared" ref="CE30:CE37" si="508">MAX(W30+BG30,BS30)</f>
        <v>0</v>
      </c>
      <c r="CF30" s="31">
        <f t="shared" ref="CF30:CF37" si="509">MAX(X30+BH30,BT30)</f>
        <v>0</v>
      </c>
      <c r="CG30" s="31">
        <f t="shared" ref="CG30:CG37" si="510">MAX(Y30+BI30,BU30)</f>
        <v>0</v>
      </c>
      <c r="CH30" s="31">
        <f t="shared" ref="CH30:CH37" si="511">MAX(Z30+BJ30,BV30)</f>
        <v>0</v>
      </c>
      <c r="CI30" s="31">
        <f t="shared" ref="CI30:CI37" si="512">MAX(AA30+BK30,BW30)</f>
        <v>0</v>
      </c>
      <c r="CJ30" s="31">
        <f t="shared" ref="CJ30:CJ37" si="513">MAX(AB30+BL30,BX30)</f>
        <v>0</v>
      </c>
      <c r="CK30" s="6">
        <f t="shared" ca="1" si="12"/>
        <v>4.3E-3</v>
      </c>
      <c r="CL30" s="6">
        <f t="shared" ca="1" si="12"/>
        <v>4.3E-3</v>
      </c>
      <c r="CM30" s="6">
        <f t="shared" ca="1" si="12"/>
        <v>4.3E-3</v>
      </c>
      <c r="CN30" s="6">
        <f t="shared" ca="1" si="12"/>
        <v>4.3E-3</v>
      </c>
      <c r="CO30" s="6">
        <f t="shared" ca="1" si="12"/>
        <v>4.3E-3</v>
      </c>
      <c r="CP30" s="6">
        <f t="shared" ca="1" si="12"/>
        <v>4.3E-3</v>
      </c>
      <c r="CQ30" s="6">
        <f t="shared" ca="1" si="12"/>
        <v>4.3E-3</v>
      </c>
      <c r="CR30" s="6">
        <f t="shared" ca="1" si="12"/>
        <v>4.3E-3</v>
      </c>
      <c r="CS30" s="6">
        <f t="shared" ca="1" si="12"/>
        <v>4.3E-3</v>
      </c>
      <c r="CT30" s="6">
        <f t="shared" ca="1" si="12"/>
        <v>4.3E-3</v>
      </c>
      <c r="CU30" s="6">
        <f t="shared" ca="1" si="12"/>
        <v>4.3E-3</v>
      </c>
      <c r="CV30" s="6">
        <f t="shared" ca="1" si="12"/>
        <v>4.3E-3</v>
      </c>
      <c r="CW30" s="31">
        <f t="shared" ref="CW30:CW37" ca="1" si="514">ROUND(AC30*CK30,2)</f>
        <v>0</v>
      </c>
      <c r="CX30" s="31">
        <f t="shared" ref="CX30:CX37" ca="1" si="515">ROUND(AD30*CL30,2)</f>
        <v>0</v>
      </c>
      <c r="CY30" s="31">
        <f t="shared" ref="CY30:CY37" ca="1" si="516">ROUND(AE30*CM30,2)</f>
        <v>15.18</v>
      </c>
      <c r="CZ30" s="31">
        <f t="shared" ref="CZ30:CZ37" ca="1" si="517">ROUND(AF30*CN30,2)</f>
        <v>7630.54</v>
      </c>
      <c r="DA30" s="31">
        <f t="shared" ref="DA30:DA37" ca="1" si="518">ROUND(AG30*CO30,2)</f>
        <v>0</v>
      </c>
      <c r="DB30" s="31">
        <f t="shared" ref="DB30:DB37" ca="1" si="519">ROUND(AH30*CP30,2)</f>
        <v>0</v>
      </c>
      <c r="DC30" s="31">
        <f t="shared" ref="DC30:DC37" ca="1" si="520">ROUND(AI30*CQ30,2)</f>
        <v>0</v>
      </c>
      <c r="DD30" s="31">
        <f t="shared" ref="DD30:DD37" ca="1" si="521">ROUND(AJ30*CR30,2)</f>
        <v>0</v>
      </c>
      <c r="DE30" s="31">
        <f t="shared" ref="DE30:DE37" ca="1" si="522">ROUND(AK30*CS30,2)</f>
        <v>0</v>
      </c>
      <c r="DF30" s="31">
        <f t="shared" ref="DF30:DF37" ca="1" si="523">ROUND(AL30*CT30,2)</f>
        <v>0</v>
      </c>
      <c r="DG30" s="31">
        <f t="shared" ref="DG30:DG37" ca="1" si="524">ROUND(AM30*CU30,2)</f>
        <v>0</v>
      </c>
      <c r="DH30" s="31">
        <f t="shared" ref="DH30:DH37" ca="1" si="525">ROUND(AN30*CV30,2)</f>
        <v>0</v>
      </c>
      <c r="DI30" s="32">
        <f t="shared" ref="DI30:DI37" ca="1" si="526">MAX(Q30+CW30,BM30)</f>
        <v>0</v>
      </c>
      <c r="DJ30" s="32">
        <f t="shared" ref="DJ30:DJ37" ca="1" si="527">MAX(R30+CX30,BN30)</f>
        <v>0</v>
      </c>
      <c r="DK30" s="32">
        <f t="shared" ref="DK30:DK37" ca="1" si="528">MAX(S30+CY30,BO30)</f>
        <v>604.88</v>
      </c>
      <c r="DL30" s="32">
        <f t="shared" ref="DL30:DL37" ca="1" si="529">MAX(T30+CZ30,BP30)</f>
        <v>151551.01</v>
      </c>
      <c r="DM30" s="32">
        <f t="shared" ref="DM30:DM37" ca="1" si="530">MAX(U30+DA30,BQ30)</f>
        <v>0</v>
      </c>
      <c r="DN30" s="32">
        <f t="shared" ref="DN30:DN37" ca="1" si="531">MAX(V30+DB30,BR30)</f>
        <v>0</v>
      </c>
      <c r="DO30" s="32">
        <f t="shared" ref="DO30:DO37" ca="1" si="532">MAX(W30+DC30,BS30)</f>
        <v>0</v>
      </c>
      <c r="DP30" s="32">
        <f t="shared" ref="DP30:DP37" ca="1" si="533">MAX(X30+DD30,BT30)</f>
        <v>0</v>
      </c>
      <c r="DQ30" s="32">
        <f t="shared" ref="DQ30:DQ37" ca="1" si="534">MAX(Y30+DE30,BU30)</f>
        <v>0</v>
      </c>
      <c r="DR30" s="32">
        <f t="shared" ref="DR30:DR37" ca="1" si="535">MAX(Z30+DF30,BV30)</f>
        <v>0</v>
      </c>
      <c r="DS30" s="32">
        <f t="shared" ref="DS30:DS37" ca="1" si="536">MAX(AA30+DG30,BW30)</f>
        <v>0</v>
      </c>
      <c r="DT30" s="32">
        <f t="shared" ref="DT30:DT37" ca="1" si="537">MAX(AB30+DH30,BX30)</f>
        <v>0</v>
      </c>
      <c r="DU30" s="31">
        <f t="shared" ref="DU30:DU37" ca="1" si="538">DI30-BY30</f>
        <v>0</v>
      </c>
      <c r="DV30" s="31">
        <f t="shared" ref="DV30:DV37" ca="1" si="539">DJ30-BZ30</f>
        <v>0</v>
      </c>
      <c r="DW30" s="31">
        <f t="shared" ref="DW30:DW37" ca="1" si="540">DK30-CA30</f>
        <v>139.13</v>
      </c>
      <c r="DX30" s="31">
        <f t="shared" ref="DX30:DX37" ca="1" si="541">DL30-CB30</f>
        <v>22131.010000000009</v>
      </c>
      <c r="DY30" s="31">
        <f t="shared" ref="DY30:DY37" ca="1" si="542">DM30-CC30</f>
        <v>0</v>
      </c>
      <c r="DZ30" s="31">
        <f t="shared" ref="DZ30:DZ37" ca="1" si="543">DN30-CD30</f>
        <v>0</v>
      </c>
      <c r="EA30" s="31">
        <f t="shared" ref="EA30:EA37" ca="1" si="544">DO30-CE30</f>
        <v>0</v>
      </c>
      <c r="EB30" s="31">
        <f t="shared" ref="EB30:EB37" ca="1" si="545">DP30-CF30</f>
        <v>0</v>
      </c>
      <c r="EC30" s="31">
        <f t="shared" ref="EC30:EC37" ca="1" si="546">DQ30-CG30</f>
        <v>0</v>
      </c>
      <c r="ED30" s="31">
        <f t="shared" ref="ED30:ED37" ca="1" si="547">DR30-CH30</f>
        <v>0</v>
      </c>
      <c r="EE30" s="31">
        <f t="shared" ref="EE30:EE37" ca="1" si="548">DS30-CI30</f>
        <v>0</v>
      </c>
      <c r="EF30" s="31">
        <f t="shared" ref="EF30:EF37" ca="1" si="549">DT30-CJ30</f>
        <v>0</v>
      </c>
      <c r="EG30" s="32">
        <f t="shared" ref="EG30:EG37" ca="1" si="550">DU30+BA30</f>
        <v>0</v>
      </c>
      <c r="EH30" s="32">
        <f t="shared" ref="EH30:EH37" ca="1" si="551">DV30+BB30</f>
        <v>0</v>
      </c>
      <c r="EI30" s="32">
        <f t="shared" ref="EI30:EI37" ca="1" si="552">DW30+BC30</f>
        <v>5.6500000000000057</v>
      </c>
      <c r="EJ30" s="32">
        <f t="shared" ref="EJ30:EJ37" ca="1" si="553">DX30+BD30</f>
        <v>-44946.739999999991</v>
      </c>
      <c r="EK30" s="32">
        <f t="shared" ref="EK30:EK37" ca="1" si="554">DY30+BE30</f>
        <v>0</v>
      </c>
      <c r="EL30" s="32">
        <f t="shared" ref="EL30:EL37" ca="1" si="555">DZ30+BF30</f>
        <v>0</v>
      </c>
      <c r="EM30" s="32">
        <f t="shared" ref="EM30:EM37" ca="1" si="556">EA30+BG30</f>
        <v>0</v>
      </c>
      <c r="EN30" s="32">
        <f t="shared" ref="EN30:EN37" ca="1" si="557">EB30+BH30</f>
        <v>0</v>
      </c>
      <c r="EO30" s="32">
        <f t="shared" ref="EO30:EO37" ca="1" si="558">EC30+BI30</f>
        <v>0</v>
      </c>
      <c r="EP30" s="32">
        <f t="shared" ref="EP30:EP37" ca="1" si="559">ED30+BJ30</f>
        <v>0</v>
      </c>
      <c r="EQ30" s="32">
        <f t="shared" ref="EQ30:EQ37" ca="1" si="560">EE30+BK30</f>
        <v>0</v>
      </c>
      <c r="ER30" s="32">
        <f t="shared" ref="ER30:ER37" ca="1" si="561">EF30+BL30</f>
        <v>0</v>
      </c>
    </row>
    <row r="31" spans="1:148">
      <c r="A31" t="s">
        <v>416</v>
      </c>
      <c r="B31" s="1" t="s">
        <v>516</v>
      </c>
      <c r="C31" t="s">
        <v>475</v>
      </c>
      <c r="D31" t="str">
        <f t="shared" ca="1" si="254"/>
        <v>FortisAlberta DOS - DOW Fort Saskatchewan (166S)</v>
      </c>
      <c r="G31" s="51">
        <v>872.51329999999996</v>
      </c>
      <c r="H31" s="51">
        <v>636.76610000000005</v>
      </c>
      <c r="Q31" s="32"/>
      <c r="R31" s="32"/>
      <c r="S31" s="32">
        <v>2617.54</v>
      </c>
      <c r="T31" s="32">
        <v>1910.3</v>
      </c>
      <c r="U31" s="32"/>
      <c r="V31" s="32"/>
      <c r="W31" s="32"/>
      <c r="X31" s="32"/>
      <c r="Y31" s="32"/>
      <c r="Z31" s="32"/>
      <c r="AA31" s="32"/>
      <c r="AB31" s="32"/>
      <c r="AC31" s="31"/>
      <c r="AD31" s="31"/>
      <c r="AE31" s="31">
        <v>37567.230000000003</v>
      </c>
      <c r="AF31" s="31">
        <v>19256.89</v>
      </c>
      <c r="AG31" s="31"/>
      <c r="AH31" s="31"/>
      <c r="AI31" s="31"/>
      <c r="AJ31" s="31"/>
      <c r="AK31" s="31"/>
      <c r="AL31" s="31"/>
      <c r="AM31" s="31"/>
      <c r="AN31" s="31"/>
      <c r="AO31" s="42">
        <v>-3.78</v>
      </c>
      <c r="AP31" s="42">
        <v>-3.78</v>
      </c>
      <c r="AQ31" s="42">
        <v>-3.78</v>
      </c>
      <c r="AR31" s="42">
        <v>-3.78</v>
      </c>
      <c r="AS31" s="42">
        <v>-3.78</v>
      </c>
      <c r="AT31" s="42">
        <v>-3.78</v>
      </c>
      <c r="AU31" s="42">
        <v>-3.78</v>
      </c>
      <c r="AV31" s="42">
        <v>-3.78</v>
      </c>
      <c r="AW31" s="42">
        <v>-3.78</v>
      </c>
      <c r="AX31" s="42">
        <v>-3.78</v>
      </c>
      <c r="AY31" s="42">
        <v>-3.78</v>
      </c>
      <c r="AZ31" s="42">
        <v>-3.78</v>
      </c>
      <c r="BA31" s="31"/>
      <c r="BB31" s="31"/>
      <c r="BC31" s="31">
        <v>-1420.04</v>
      </c>
      <c r="BD31" s="31">
        <v>-727.91</v>
      </c>
      <c r="BE31" s="31"/>
      <c r="BF31" s="31"/>
      <c r="BG31" s="31"/>
      <c r="BH31" s="31"/>
      <c r="BI31" s="31"/>
      <c r="BJ31" s="31"/>
      <c r="BK31" s="31"/>
      <c r="BL31" s="31"/>
      <c r="BM31" s="32"/>
      <c r="BN31" s="32"/>
      <c r="BO31" s="32">
        <v>3001.5</v>
      </c>
      <c r="BP31" s="32">
        <v>21600</v>
      </c>
      <c r="BQ31" s="32"/>
      <c r="BR31" s="32"/>
      <c r="BS31" s="32"/>
      <c r="BT31" s="32"/>
      <c r="BU31" s="32"/>
      <c r="BV31" s="32"/>
      <c r="BW31" s="32"/>
      <c r="BX31" s="32"/>
      <c r="BY31" s="31">
        <f t="shared" si="502"/>
        <v>0</v>
      </c>
      <c r="BZ31" s="31">
        <f t="shared" si="503"/>
        <v>0</v>
      </c>
      <c r="CA31" s="31">
        <f t="shared" si="504"/>
        <v>3001.5</v>
      </c>
      <c r="CB31" s="31">
        <f t="shared" si="505"/>
        <v>21600</v>
      </c>
      <c r="CC31" s="31">
        <f t="shared" si="506"/>
        <v>0</v>
      </c>
      <c r="CD31" s="31">
        <f t="shared" si="507"/>
        <v>0</v>
      </c>
      <c r="CE31" s="31">
        <f t="shared" si="508"/>
        <v>0</v>
      </c>
      <c r="CF31" s="31">
        <f t="shared" si="509"/>
        <v>0</v>
      </c>
      <c r="CG31" s="31">
        <f t="shared" si="510"/>
        <v>0</v>
      </c>
      <c r="CH31" s="31">
        <f t="shared" si="511"/>
        <v>0</v>
      </c>
      <c r="CI31" s="31">
        <f t="shared" si="512"/>
        <v>0</v>
      </c>
      <c r="CJ31" s="31">
        <f t="shared" si="513"/>
        <v>0</v>
      </c>
      <c r="CK31" s="6">
        <f t="shared" ca="1" si="12"/>
        <v>4.3E-3</v>
      </c>
      <c r="CL31" s="6">
        <f t="shared" ca="1" si="12"/>
        <v>4.3E-3</v>
      </c>
      <c r="CM31" s="6">
        <f t="shared" ca="1" si="12"/>
        <v>4.3E-3</v>
      </c>
      <c r="CN31" s="6">
        <f t="shared" ca="1" si="12"/>
        <v>4.3E-3</v>
      </c>
      <c r="CO31" s="6">
        <f t="shared" ca="1" si="12"/>
        <v>4.3E-3</v>
      </c>
      <c r="CP31" s="6">
        <f t="shared" ca="1" si="12"/>
        <v>4.3E-3</v>
      </c>
      <c r="CQ31" s="6">
        <f t="shared" ca="1" si="12"/>
        <v>4.3E-3</v>
      </c>
      <c r="CR31" s="6">
        <f t="shared" ca="1" si="12"/>
        <v>4.3E-3</v>
      </c>
      <c r="CS31" s="6">
        <f t="shared" ca="1" si="12"/>
        <v>4.3E-3</v>
      </c>
      <c r="CT31" s="6">
        <f t="shared" ca="1" si="12"/>
        <v>4.3E-3</v>
      </c>
      <c r="CU31" s="6">
        <f t="shared" ca="1" si="12"/>
        <v>4.3E-3</v>
      </c>
      <c r="CV31" s="6">
        <f t="shared" ca="1" si="12"/>
        <v>4.3E-3</v>
      </c>
      <c r="CW31" s="31">
        <f t="shared" ca="1" si="514"/>
        <v>0</v>
      </c>
      <c r="CX31" s="31">
        <f t="shared" ca="1" si="515"/>
        <v>0</v>
      </c>
      <c r="CY31" s="31">
        <f t="shared" ca="1" si="516"/>
        <v>161.54</v>
      </c>
      <c r="CZ31" s="31">
        <f t="shared" ca="1" si="517"/>
        <v>82.8</v>
      </c>
      <c r="DA31" s="31">
        <f t="shared" ca="1" si="518"/>
        <v>0</v>
      </c>
      <c r="DB31" s="31">
        <f t="shared" ca="1" si="519"/>
        <v>0</v>
      </c>
      <c r="DC31" s="31">
        <f t="shared" ca="1" si="520"/>
        <v>0</v>
      </c>
      <c r="DD31" s="31">
        <f t="shared" ca="1" si="521"/>
        <v>0</v>
      </c>
      <c r="DE31" s="31">
        <f t="shared" ca="1" si="522"/>
        <v>0</v>
      </c>
      <c r="DF31" s="31">
        <f t="shared" ca="1" si="523"/>
        <v>0</v>
      </c>
      <c r="DG31" s="31">
        <f t="shared" ca="1" si="524"/>
        <v>0</v>
      </c>
      <c r="DH31" s="31">
        <f t="shared" ca="1" si="525"/>
        <v>0</v>
      </c>
      <c r="DI31" s="32">
        <f t="shared" ca="1" si="526"/>
        <v>0</v>
      </c>
      <c r="DJ31" s="32">
        <f t="shared" ca="1" si="527"/>
        <v>0</v>
      </c>
      <c r="DK31" s="32">
        <f t="shared" ca="1" si="528"/>
        <v>3001.5</v>
      </c>
      <c r="DL31" s="32">
        <f t="shared" ca="1" si="529"/>
        <v>21600</v>
      </c>
      <c r="DM31" s="32">
        <f t="shared" ca="1" si="530"/>
        <v>0</v>
      </c>
      <c r="DN31" s="32">
        <f t="shared" ca="1" si="531"/>
        <v>0</v>
      </c>
      <c r="DO31" s="32">
        <f t="shared" ca="1" si="532"/>
        <v>0</v>
      </c>
      <c r="DP31" s="32">
        <f t="shared" ca="1" si="533"/>
        <v>0</v>
      </c>
      <c r="DQ31" s="32">
        <f t="shared" ca="1" si="534"/>
        <v>0</v>
      </c>
      <c r="DR31" s="32">
        <f t="shared" ca="1" si="535"/>
        <v>0</v>
      </c>
      <c r="DS31" s="32">
        <f t="shared" ca="1" si="536"/>
        <v>0</v>
      </c>
      <c r="DT31" s="32">
        <f t="shared" ca="1" si="537"/>
        <v>0</v>
      </c>
      <c r="DU31" s="31">
        <f t="shared" ca="1" si="538"/>
        <v>0</v>
      </c>
      <c r="DV31" s="31">
        <f t="shared" ca="1" si="539"/>
        <v>0</v>
      </c>
      <c r="DW31" s="31">
        <f t="shared" ca="1" si="540"/>
        <v>0</v>
      </c>
      <c r="DX31" s="31">
        <f t="shared" ca="1" si="541"/>
        <v>0</v>
      </c>
      <c r="DY31" s="31">
        <f t="shared" ca="1" si="542"/>
        <v>0</v>
      </c>
      <c r="DZ31" s="31">
        <f t="shared" ca="1" si="543"/>
        <v>0</v>
      </c>
      <c r="EA31" s="31">
        <f t="shared" ca="1" si="544"/>
        <v>0</v>
      </c>
      <c r="EB31" s="31">
        <f t="shared" ca="1" si="545"/>
        <v>0</v>
      </c>
      <c r="EC31" s="31">
        <f t="shared" ca="1" si="546"/>
        <v>0</v>
      </c>
      <c r="ED31" s="31">
        <f t="shared" ca="1" si="547"/>
        <v>0</v>
      </c>
      <c r="EE31" s="31">
        <f t="shared" ca="1" si="548"/>
        <v>0</v>
      </c>
      <c r="EF31" s="31">
        <f t="shared" ca="1" si="549"/>
        <v>0</v>
      </c>
      <c r="EG31" s="32">
        <f t="shared" ca="1" si="550"/>
        <v>0</v>
      </c>
      <c r="EH31" s="32">
        <f t="shared" ca="1" si="551"/>
        <v>0</v>
      </c>
      <c r="EI31" s="32">
        <f t="shared" ca="1" si="552"/>
        <v>-1420.04</v>
      </c>
      <c r="EJ31" s="32">
        <f t="shared" ca="1" si="553"/>
        <v>-727.91</v>
      </c>
      <c r="EK31" s="32">
        <f t="shared" ca="1" si="554"/>
        <v>0</v>
      </c>
      <c r="EL31" s="32">
        <f t="shared" ca="1" si="555"/>
        <v>0</v>
      </c>
      <c r="EM31" s="32">
        <f t="shared" ca="1" si="556"/>
        <v>0</v>
      </c>
      <c r="EN31" s="32">
        <f t="shared" ca="1" si="557"/>
        <v>0</v>
      </c>
      <c r="EO31" s="32">
        <f t="shared" ca="1" si="558"/>
        <v>0</v>
      </c>
      <c r="EP31" s="32">
        <f t="shared" ca="1" si="559"/>
        <v>0</v>
      </c>
      <c r="EQ31" s="32">
        <f t="shared" ca="1" si="560"/>
        <v>0</v>
      </c>
      <c r="ER31" s="32">
        <f t="shared" ca="1" si="561"/>
        <v>0</v>
      </c>
    </row>
    <row r="32" spans="1:148">
      <c r="A32" t="s">
        <v>416</v>
      </c>
      <c r="B32" s="1" t="s">
        <v>516</v>
      </c>
      <c r="C32" t="s">
        <v>476</v>
      </c>
      <c r="D32" t="str">
        <f t="shared" ca="1" si="254"/>
        <v>FortisAlberta DOS - DOW Fort Saskatchewan (166S)</v>
      </c>
      <c r="G32" s="51">
        <v>36.276299999999999</v>
      </c>
      <c r="H32" s="51">
        <v>0</v>
      </c>
      <c r="Q32" s="32"/>
      <c r="R32" s="32"/>
      <c r="S32" s="32">
        <v>108.83</v>
      </c>
      <c r="T32" s="32">
        <v>0</v>
      </c>
      <c r="U32" s="32"/>
      <c r="V32" s="32"/>
      <c r="W32" s="32"/>
      <c r="X32" s="32"/>
      <c r="Y32" s="32"/>
      <c r="Z32" s="32"/>
      <c r="AA32" s="32"/>
      <c r="AB32" s="32"/>
      <c r="AC32" s="31"/>
      <c r="AD32" s="31"/>
      <c r="AE32" s="31">
        <v>2086.8200000000002</v>
      </c>
      <c r="AF32" s="31">
        <v>0</v>
      </c>
      <c r="AG32" s="31"/>
      <c r="AH32" s="31"/>
      <c r="AI32" s="31"/>
      <c r="AJ32" s="31"/>
      <c r="AK32" s="31"/>
      <c r="AL32" s="31"/>
      <c r="AM32" s="31"/>
      <c r="AN32" s="31"/>
      <c r="AO32" s="42">
        <v>-3.78</v>
      </c>
      <c r="AP32" s="42">
        <v>-3.78</v>
      </c>
      <c r="AQ32" s="42">
        <v>-3.78</v>
      </c>
      <c r="AR32" s="42">
        <v>-3.78</v>
      </c>
      <c r="AS32" s="42">
        <v>-3.78</v>
      </c>
      <c r="AT32" s="42">
        <v>-3.78</v>
      </c>
      <c r="AU32" s="42">
        <v>-3.78</v>
      </c>
      <c r="AV32" s="42">
        <v>-3.78</v>
      </c>
      <c r="AW32" s="42">
        <v>-3.78</v>
      </c>
      <c r="AX32" s="42">
        <v>-3.78</v>
      </c>
      <c r="AY32" s="42">
        <v>-3.78</v>
      </c>
      <c r="AZ32" s="42">
        <v>-3.78</v>
      </c>
      <c r="BA32" s="31"/>
      <c r="BB32" s="31"/>
      <c r="BC32" s="31">
        <v>-78.88</v>
      </c>
      <c r="BD32" s="31">
        <v>0</v>
      </c>
      <c r="BE32" s="31"/>
      <c r="BF32" s="31"/>
      <c r="BG32" s="31"/>
      <c r="BH32" s="31"/>
      <c r="BI32" s="31"/>
      <c r="BJ32" s="31"/>
      <c r="BK32" s="31"/>
      <c r="BL32" s="31"/>
      <c r="BM32" s="32"/>
      <c r="BN32" s="32"/>
      <c r="BO32" s="32">
        <v>465.75</v>
      </c>
      <c r="BP32" s="32">
        <v>6210</v>
      </c>
      <c r="BQ32" s="32"/>
      <c r="BR32" s="32"/>
      <c r="BS32" s="32"/>
      <c r="BT32" s="32"/>
      <c r="BU32" s="32"/>
      <c r="BV32" s="32"/>
      <c r="BW32" s="32"/>
      <c r="BX32" s="32"/>
      <c r="BY32" s="31">
        <f t="shared" si="502"/>
        <v>0</v>
      </c>
      <c r="BZ32" s="31">
        <f t="shared" si="503"/>
        <v>0</v>
      </c>
      <c r="CA32" s="31">
        <f t="shared" si="504"/>
        <v>465.75</v>
      </c>
      <c r="CB32" s="31">
        <f t="shared" si="505"/>
        <v>6210</v>
      </c>
      <c r="CC32" s="31">
        <f t="shared" si="506"/>
        <v>0</v>
      </c>
      <c r="CD32" s="31">
        <f t="shared" si="507"/>
        <v>0</v>
      </c>
      <c r="CE32" s="31">
        <f t="shared" si="508"/>
        <v>0</v>
      </c>
      <c r="CF32" s="31">
        <f t="shared" si="509"/>
        <v>0</v>
      </c>
      <c r="CG32" s="31">
        <f t="shared" si="510"/>
        <v>0</v>
      </c>
      <c r="CH32" s="31">
        <f t="shared" si="511"/>
        <v>0</v>
      </c>
      <c r="CI32" s="31">
        <f t="shared" si="512"/>
        <v>0</v>
      </c>
      <c r="CJ32" s="31">
        <f t="shared" si="513"/>
        <v>0</v>
      </c>
      <c r="CK32" s="6">
        <f t="shared" ca="1" si="12"/>
        <v>4.3E-3</v>
      </c>
      <c r="CL32" s="6">
        <f t="shared" ca="1" si="12"/>
        <v>4.3E-3</v>
      </c>
      <c r="CM32" s="6">
        <f t="shared" ca="1" si="12"/>
        <v>4.3E-3</v>
      </c>
      <c r="CN32" s="6">
        <f t="shared" ca="1" si="12"/>
        <v>4.3E-3</v>
      </c>
      <c r="CO32" s="6">
        <f t="shared" ca="1" si="12"/>
        <v>4.3E-3</v>
      </c>
      <c r="CP32" s="6">
        <f t="shared" ca="1" si="12"/>
        <v>4.3E-3</v>
      </c>
      <c r="CQ32" s="6">
        <f t="shared" ca="1" si="12"/>
        <v>4.3E-3</v>
      </c>
      <c r="CR32" s="6">
        <f t="shared" ca="1" si="12"/>
        <v>4.3E-3</v>
      </c>
      <c r="CS32" s="6">
        <f t="shared" ca="1" si="12"/>
        <v>4.3E-3</v>
      </c>
      <c r="CT32" s="6">
        <f t="shared" ca="1" si="12"/>
        <v>4.3E-3</v>
      </c>
      <c r="CU32" s="6">
        <f t="shared" ca="1" si="12"/>
        <v>4.3E-3</v>
      </c>
      <c r="CV32" s="6">
        <f t="shared" ca="1" si="12"/>
        <v>4.3E-3</v>
      </c>
      <c r="CW32" s="31">
        <f t="shared" ca="1" si="514"/>
        <v>0</v>
      </c>
      <c r="CX32" s="31">
        <f t="shared" ca="1" si="515"/>
        <v>0</v>
      </c>
      <c r="CY32" s="31">
        <f t="shared" ca="1" si="516"/>
        <v>8.9700000000000006</v>
      </c>
      <c r="CZ32" s="31">
        <f t="shared" ca="1" si="517"/>
        <v>0</v>
      </c>
      <c r="DA32" s="31">
        <f t="shared" ca="1" si="518"/>
        <v>0</v>
      </c>
      <c r="DB32" s="31">
        <f t="shared" ca="1" si="519"/>
        <v>0</v>
      </c>
      <c r="DC32" s="31">
        <f t="shared" ca="1" si="520"/>
        <v>0</v>
      </c>
      <c r="DD32" s="31">
        <f t="shared" ca="1" si="521"/>
        <v>0</v>
      </c>
      <c r="DE32" s="31">
        <f t="shared" ca="1" si="522"/>
        <v>0</v>
      </c>
      <c r="DF32" s="31">
        <f t="shared" ca="1" si="523"/>
        <v>0</v>
      </c>
      <c r="DG32" s="31">
        <f t="shared" ca="1" si="524"/>
        <v>0</v>
      </c>
      <c r="DH32" s="31">
        <f t="shared" ca="1" si="525"/>
        <v>0</v>
      </c>
      <c r="DI32" s="32">
        <f t="shared" ca="1" si="526"/>
        <v>0</v>
      </c>
      <c r="DJ32" s="32">
        <f t="shared" ca="1" si="527"/>
        <v>0</v>
      </c>
      <c r="DK32" s="32">
        <f t="shared" ca="1" si="528"/>
        <v>465.75</v>
      </c>
      <c r="DL32" s="32">
        <f t="shared" ca="1" si="529"/>
        <v>6210</v>
      </c>
      <c r="DM32" s="32">
        <f t="shared" ca="1" si="530"/>
        <v>0</v>
      </c>
      <c r="DN32" s="32">
        <f t="shared" ca="1" si="531"/>
        <v>0</v>
      </c>
      <c r="DO32" s="32">
        <f t="shared" ca="1" si="532"/>
        <v>0</v>
      </c>
      <c r="DP32" s="32">
        <f t="shared" ca="1" si="533"/>
        <v>0</v>
      </c>
      <c r="DQ32" s="32">
        <f t="shared" ca="1" si="534"/>
        <v>0</v>
      </c>
      <c r="DR32" s="32">
        <f t="shared" ca="1" si="535"/>
        <v>0</v>
      </c>
      <c r="DS32" s="32">
        <f t="shared" ca="1" si="536"/>
        <v>0</v>
      </c>
      <c r="DT32" s="32">
        <f t="shared" ca="1" si="537"/>
        <v>0</v>
      </c>
      <c r="DU32" s="31">
        <f t="shared" ca="1" si="538"/>
        <v>0</v>
      </c>
      <c r="DV32" s="31">
        <f t="shared" ca="1" si="539"/>
        <v>0</v>
      </c>
      <c r="DW32" s="31">
        <f t="shared" ca="1" si="540"/>
        <v>0</v>
      </c>
      <c r="DX32" s="31">
        <f t="shared" ca="1" si="541"/>
        <v>0</v>
      </c>
      <c r="DY32" s="31">
        <f t="shared" ca="1" si="542"/>
        <v>0</v>
      </c>
      <c r="DZ32" s="31">
        <f t="shared" ca="1" si="543"/>
        <v>0</v>
      </c>
      <c r="EA32" s="31">
        <f t="shared" ca="1" si="544"/>
        <v>0</v>
      </c>
      <c r="EB32" s="31">
        <f t="shared" ca="1" si="545"/>
        <v>0</v>
      </c>
      <c r="EC32" s="31">
        <f t="shared" ca="1" si="546"/>
        <v>0</v>
      </c>
      <c r="ED32" s="31">
        <f t="shared" ca="1" si="547"/>
        <v>0</v>
      </c>
      <c r="EE32" s="31">
        <f t="shared" ca="1" si="548"/>
        <v>0</v>
      </c>
      <c r="EF32" s="31">
        <f t="shared" ca="1" si="549"/>
        <v>0</v>
      </c>
      <c r="EG32" s="32">
        <f t="shared" ca="1" si="550"/>
        <v>0</v>
      </c>
      <c r="EH32" s="32">
        <f t="shared" ca="1" si="551"/>
        <v>0</v>
      </c>
      <c r="EI32" s="32">
        <f t="shared" ca="1" si="552"/>
        <v>-78.88</v>
      </c>
      <c r="EJ32" s="32">
        <f t="shared" ca="1" si="553"/>
        <v>0</v>
      </c>
      <c r="EK32" s="32">
        <f t="shared" ca="1" si="554"/>
        <v>0</v>
      </c>
      <c r="EL32" s="32">
        <f t="shared" ca="1" si="555"/>
        <v>0</v>
      </c>
      <c r="EM32" s="32">
        <f t="shared" ca="1" si="556"/>
        <v>0</v>
      </c>
      <c r="EN32" s="32">
        <f t="shared" ca="1" si="557"/>
        <v>0</v>
      </c>
      <c r="EO32" s="32">
        <f t="shared" ca="1" si="558"/>
        <v>0</v>
      </c>
      <c r="EP32" s="32">
        <f t="shared" ca="1" si="559"/>
        <v>0</v>
      </c>
      <c r="EQ32" s="32">
        <f t="shared" ca="1" si="560"/>
        <v>0</v>
      </c>
      <c r="ER32" s="32">
        <f t="shared" ca="1" si="561"/>
        <v>0</v>
      </c>
    </row>
    <row r="33" spans="1:148">
      <c r="A33" t="s">
        <v>416</v>
      </c>
      <c r="B33" s="1" t="s">
        <v>516</v>
      </c>
      <c r="C33" t="s">
        <v>477</v>
      </c>
      <c r="D33" t="str">
        <f t="shared" ca="1" si="254"/>
        <v>FortisAlberta DOS - DOW Fort Saskatchewan (166S)</v>
      </c>
      <c r="G33" s="51">
        <v>216.2576</v>
      </c>
      <c r="Q33" s="32"/>
      <c r="R33" s="32"/>
      <c r="S33" s="32">
        <v>648.77</v>
      </c>
      <c r="T33" s="32"/>
      <c r="U33" s="32"/>
      <c r="V33" s="32"/>
      <c r="W33" s="32"/>
      <c r="X33" s="32"/>
      <c r="Y33" s="32"/>
      <c r="Z33" s="32"/>
      <c r="AA33" s="32"/>
      <c r="AB33" s="32"/>
      <c r="AC33" s="31"/>
      <c r="AD33" s="31"/>
      <c r="AE33" s="31">
        <v>3067.81</v>
      </c>
      <c r="AF33" s="31"/>
      <c r="AG33" s="31"/>
      <c r="AH33" s="31"/>
      <c r="AI33" s="31"/>
      <c r="AJ33" s="31"/>
      <c r="AK33" s="31"/>
      <c r="AL33" s="31"/>
      <c r="AM33" s="31"/>
      <c r="AN33" s="31"/>
      <c r="AO33" s="42">
        <v>-3.78</v>
      </c>
      <c r="AP33" s="42">
        <v>-3.78</v>
      </c>
      <c r="AQ33" s="42">
        <v>-3.78</v>
      </c>
      <c r="AR33" s="42">
        <v>-3.78</v>
      </c>
      <c r="AS33" s="42">
        <v>-3.78</v>
      </c>
      <c r="AT33" s="42">
        <v>-3.78</v>
      </c>
      <c r="AU33" s="42">
        <v>-3.78</v>
      </c>
      <c r="AV33" s="42">
        <v>-3.78</v>
      </c>
      <c r="AW33" s="42">
        <v>-3.78</v>
      </c>
      <c r="AX33" s="42">
        <v>-3.78</v>
      </c>
      <c r="AY33" s="42">
        <v>-3.78</v>
      </c>
      <c r="AZ33" s="42">
        <v>-3.78</v>
      </c>
      <c r="BA33" s="31"/>
      <c r="BB33" s="31"/>
      <c r="BC33" s="31">
        <v>-115.96</v>
      </c>
      <c r="BD33" s="31"/>
      <c r="BE33" s="31"/>
      <c r="BF33" s="31"/>
      <c r="BG33" s="31"/>
      <c r="BH33" s="31"/>
      <c r="BI33" s="31"/>
      <c r="BJ33" s="31"/>
      <c r="BK33" s="31"/>
      <c r="BL33" s="31"/>
      <c r="BM33" s="32"/>
      <c r="BN33" s="32"/>
      <c r="BO33" s="32">
        <v>621</v>
      </c>
      <c r="BP33" s="32"/>
      <c r="BQ33" s="32"/>
      <c r="BR33" s="32"/>
      <c r="BS33" s="32"/>
      <c r="BT33" s="32"/>
      <c r="BU33" s="32"/>
      <c r="BV33" s="32"/>
      <c r="BW33" s="32"/>
      <c r="BX33" s="32"/>
      <c r="BY33" s="31">
        <f t="shared" si="502"/>
        <v>0</v>
      </c>
      <c r="BZ33" s="31">
        <f t="shared" si="503"/>
        <v>0</v>
      </c>
      <c r="CA33" s="31">
        <f t="shared" si="504"/>
        <v>621</v>
      </c>
      <c r="CB33" s="31">
        <f t="shared" si="505"/>
        <v>0</v>
      </c>
      <c r="CC33" s="31">
        <f t="shared" si="506"/>
        <v>0</v>
      </c>
      <c r="CD33" s="31">
        <f t="shared" si="507"/>
        <v>0</v>
      </c>
      <c r="CE33" s="31">
        <f t="shared" si="508"/>
        <v>0</v>
      </c>
      <c r="CF33" s="31">
        <f t="shared" si="509"/>
        <v>0</v>
      </c>
      <c r="CG33" s="31">
        <f t="shared" si="510"/>
        <v>0</v>
      </c>
      <c r="CH33" s="31">
        <f t="shared" si="511"/>
        <v>0</v>
      </c>
      <c r="CI33" s="31">
        <f t="shared" si="512"/>
        <v>0</v>
      </c>
      <c r="CJ33" s="31">
        <f t="shared" si="513"/>
        <v>0</v>
      </c>
      <c r="CK33" s="6">
        <f t="shared" ca="1" si="12"/>
        <v>4.3E-3</v>
      </c>
      <c r="CL33" s="6">
        <f t="shared" ca="1" si="12"/>
        <v>4.3E-3</v>
      </c>
      <c r="CM33" s="6">
        <f t="shared" ca="1" si="12"/>
        <v>4.3E-3</v>
      </c>
      <c r="CN33" s="6">
        <f t="shared" ca="1" si="12"/>
        <v>4.3E-3</v>
      </c>
      <c r="CO33" s="6">
        <f t="shared" ca="1" si="12"/>
        <v>4.3E-3</v>
      </c>
      <c r="CP33" s="6">
        <f t="shared" ca="1" si="12"/>
        <v>4.3E-3</v>
      </c>
      <c r="CQ33" s="6">
        <f t="shared" ca="1" si="12"/>
        <v>4.3E-3</v>
      </c>
      <c r="CR33" s="6">
        <f t="shared" ca="1" si="12"/>
        <v>4.3E-3</v>
      </c>
      <c r="CS33" s="6">
        <f t="shared" ca="1" si="12"/>
        <v>4.3E-3</v>
      </c>
      <c r="CT33" s="6">
        <f t="shared" ca="1" si="12"/>
        <v>4.3E-3</v>
      </c>
      <c r="CU33" s="6">
        <f t="shared" ca="1" si="12"/>
        <v>4.3E-3</v>
      </c>
      <c r="CV33" s="6">
        <f t="shared" ca="1" si="12"/>
        <v>4.3E-3</v>
      </c>
      <c r="CW33" s="31">
        <f t="shared" ca="1" si="514"/>
        <v>0</v>
      </c>
      <c r="CX33" s="31">
        <f t="shared" ca="1" si="515"/>
        <v>0</v>
      </c>
      <c r="CY33" s="31">
        <f t="shared" ca="1" si="516"/>
        <v>13.19</v>
      </c>
      <c r="CZ33" s="31">
        <f t="shared" ca="1" si="517"/>
        <v>0</v>
      </c>
      <c r="DA33" s="31">
        <f t="shared" ca="1" si="518"/>
        <v>0</v>
      </c>
      <c r="DB33" s="31">
        <f t="shared" ca="1" si="519"/>
        <v>0</v>
      </c>
      <c r="DC33" s="31">
        <f t="shared" ca="1" si="520"/>
        <v>0</v>
      </c>
      <c r="DD33" s="31">
        <f t="shared" ca="1" si="521"/>
        <v>0</v>
      </c>
      <c r="DE33" s="31">
        <f t="shared" ca="1" si="522"/>
        <v>0</v>
      </c>
      <c r="DF33" s="31">
        <f t="shared" ca="1" si="523"/>
        <v>0</v>
      </c>
      <c r="DG33" s="31">
        <f t="shared" ca="1" si="524"/>
        <v>0</v>
      </c>
      <c r="DH33" s="31">
        <f t="shared" ca="1" si="525"/>
        <v>0</v>
      </c>
      <c r="DI33" s="32">
        <f t="shared" ca="1" si="526"/>
        <v>0</v>
      </c>
      <c r="DJ33" s="32">
        <f t="shared" ca="1" si="527"/>
        <v>0</v>
      </c>
      <c r="DK33" s="32">
        <f t="shared" ca="1" si="528"/>
        <v>661.96</v>
      </c>
      <c r="DL33" s="32">
        <f t="shared" ca="1" si="529"/>
        <v>0</v>
      </c>
      <c r="DM33" s="32">
        <f t="shared" ca="1" si="530"/>
        <v>0</v>
      </c>
      <c r="DN33" s="32">
        <f t="shared" ca="1" si="531"/>
        <v>0</v>
      </c>
      <c r="DO33" s="32">
        <f t="shared" ca="1" si="532"/>
        <v>0</v>
      </c>
      <c r="DP33" s="32">
        <f t="shared" ca="1" si="533"/>
        <v>0</v>
      </c>
      <c r="DQ33" s="32">
        <f t="shared" ca="1" si="534"/>
        <v>0</v>
      </c>
      <c r="DR33" s="32">
        <f t="shared" ca="1" si="535"/>
        <v>0</v>
      </c>
      <c r="DS33" s="32">
        <f t="shared" ca="1" si="536"/>
        <v>0</v>
      </c>
      <c r="DT33" s="32">
        <f t="shared" ca="1" si="537"/>
        <v>0</v>
      </c>
      <c r="DU33" s="31">
        <f t="shared" ca="1" si="538"/>
        <v>0</v>
      </c>
      <c r="DV33" s="31">
        <f t="shared" ca="1" si="539"/>
        <v>0</v>
      </c>
      <c r="DW33" s="31">
        <f t="shared" ca="1" si="540"/>
        <v>40.960000000000036</v>
      </c>
      <c r="DX33" s="31">
        <f t="shared" ca="1" si="541"/>
        <v>0</v>
      </c>
      <c r="DY33" s="31">
        <f t="shared" ca="1" si="542"/>
        <v>0</v>
      </c>
      <c r="DZ33" s="31">
        <f t="shared" ca="1" si="543"/>
        <v>0</v>
      </c>
      <c r="EA33" s="31">
        <f t="shared" ca="1" si="544"/>
        <v>0</v>
      </c>
      <c r="EB33" s="31">
        <f t="shared" ca="1" si="545"/>
        <v>0</v>
      </c>
      <c r="EC33" s="31">
        <f t="shared" ca="1" si="546"/>
        <v>0</v>
      </c>
      <c r="ED33" s="31">
        <f t="shared" ca="1" si="547"/>
        <v>0</v>
      </c>
      <c r="EE33" s="31">
        <f t="shared" ca="1" si="548"/>
        <v>0</v>
      </c>
      <c r="EF33" s="31">
        <f t="shared" ca="1" si="549"/>
        <v>0</v>
      </c>
      <c r="EG33" s="32">
        <f t="shared" ca="1" si="550"/>
        <v>0</v>
      </c>
      <c r="EH33" s="32">
        <f t="shared" ca="1" si="551"/>
        <v>0</v>
      </c>
      <c r="EI33" s="32">
        <f t="shared" ca="1" si="552"/>
        <v>-74.999999999999957</v>
      </c>
      <c r="EJ33" s="32">
        <f t="shared" ca="1" si="553"/>
        <v>0</v>
      </c>
      <c r="EK33" s="32">
        <f t="shared" ca="1" si="554"/>
        <v>0</v>
      </c>
      <c r="EL33" s="32">
        <f t="shared" ca="1" si="555"/>
        <v>0</v>
      </c>
      <c r="EM33" s="32">
        <f t="shared" ca="1" si="556"/>
        <v>0</v>
      </c>
      <c r="EN33" s="32">
        <f t="shared" ca="1" si="557"/>
        <v>0</v>
      </c>
      <c r="EO33" s="32">
        <f t="shared" ca="1" si="558"/>
        <v>0</v>
      </c>
      <c r="EP33" s="32">
        <f t="shared" ca="1" si="559"/>
        <v>0</v>
      </c>
      <c r="EQ33" s="32">
        <f t="shared" ca="1" si="560"/>
        <v>0</v>
      </c>
      <c r="ER33" s="32">
        <f t="shared" ca="1" si="561"/>
        <v>0</v>
      </c>
    </row>
    <row r="34" spans="1:148">
      <c r="A34" t="s">
        <v>416</v>
      </c>
      <c r="B34" s="1" t="s">
        <v>516</v>
      </c>
      <c r="C34" t="s">
        <v>502</v>
      </c>
      <c r="D34" t="str">
        <f t="shared" ca="1" si="254"/>
        <v>FortisAlberta DOS - DOW Fort Saskatchewan (166S)</v>
      </c>
      <c r="G34" s="51">
        <v>264.58319999999998</v>
      </c>
      <c r="Q34" s="32"/>
      <c r="R34" s="32"/>
      <c r="S34" s="32">
        <v>793.75</v>
      </c>
      <c r="T34" s="32"/>
      <c r="U34" s="32"/>
      <c r="V34" s="32"/>
      <c r="W34" s="32"/>
      <c r="X34" s="32"/>
      <c r="Y34" s="32"/>
      <c r="Z34" s="32"/>
      <c r="AA34" s="32"/>
      <c r="AB34" s="32"/>
      <c r="AC34" s="31"/>
      <c r="AD34" s="31"/>
      <c r="AE34" s="31">
        <v>2779.77</v>
      </c>
      <c r="AF34" s="31"/>
      <c r="AG34" s="31"/>
      <c r="AH34" s="31"/>
      <c r="AI34" s="31"/>
      <c r="AJ34" s="31"/>
      <c r="AK34" s="31"/>
      <c r="AL34" s="31"/>
      <c r="AM34" s="31"/>
      <c r="AN34" s="31"/>
      <c r="AO34" s="42">
        <v>-3.78</v>
      </c>
      <c r="AP34" s="42">
        <v>-3.78</v>
      </c>
      <c r="AQ34" s="42">
        <v>-3.78</v>
      </c>
      <c r="AR34" s="42">
        <v>-3.78</v>
      </c>
      <c r="AS34" s="42">
        <v>-3.78</v>
      </c>
      <c r="AT34" s="42">
        <v>-3.78</v>
      </c>
      <c r="AU34" s="42">
        <v>-3.78</v>
      </c>
      <c r="AV34" s="42">
        <v>-3.78</v>
      </c>
      <c r="AW34" s="42">
        <v>-3.78</v>
      </c>
      <c r="AX34" s="42">
        <v>-3.78</v>
      </c>
      <c r="AY34" s="42">
        <v>-3.78</v>
      </c>
      <c r="AZ34" s="42">
        <v>-3.78</v>
      </c>
      <c r="BA34" s="31"/>
      <c r="BB34" s="31"/>
      <c r="BC34" s="31">
        <v>-105.08</v>
      </c>
      <c r="BD34" s="31"/>
      <c r="BE34" s="31"/>
      <c r="BF34" s="31"/>
      <c r="BG34" s="31"/>
      <c r="BH34" s="31"/>
      <c r="BI34" s="31"/>
      <c r="BJ34" s="31"/>
      <c r="BK34" s="31"/>
      <c r="BL34" s="31"/>
      <c r="BM34" s="32"/>
      <c r="BN34" s="32"/>
      <c r="BO34" s="32">
        <v>621</v>
      </c>
      <c r="BP34" s="32"/>
      <c r="BQ34" s="32"/>
      <c r="BR34" s="32"/>
      <c r="BS34" s="32"/>
      <c r="BT34" s="32"/>
      <c r="BU34" s="32"/>
      <c r="BV34" s="32"/>
      <c r="BW34" s="32"/>
      <c r="BX34" s="32"/>
      <c r="BY34" s="31">
        <f t="shared" si="502"/>
        <v>0</v>
      </c>
      <c r="BZ34" s="31">
        <f t="shared" si="503"/>
        <v>0</v>
      </c>
      <c r="CA34" s="31">
        <f t="shared" si="504"/>
        <v>688.67</v>
      </c>
      <c r="CB34" s="31">
        <f t="shared" si="505"/>
        <v>0</v>
      </c>
      <c r="CC34" s="31">
        <f t="shared" si="506"/>
        <v>0</v>
      </c>
      <c r="CD34" s="31">
        <f t="shared" si="507"/>
        <v>0</v>
      </c>
      <c r="CE34" s="31">
        <f t="shared" si="508"/>
        <v>0</v>
      </c>
      <c r="CF34" s="31">
        <f t="shared" si="509"/>
        <v>0</v>
      </c>
      <c r="CG34" s="31">
        <f t="shared" si="510"/>
        <v>0</v>
      </c>
      <c r="CH34" s="31">
        <f t="shared" si="511"/>
        <v>0</v>
      </c>
      <c r="CI34" s="31">
        <f t="shared" si="512"/>
        <v>0</v>
      </c>
      <c r="CJ34" s="31">
        <f t="shared" si="513"/>
        <v>0</v>
      </c>
      <c r="CK34" s="6">
        <f t="shared" ca="1" si="12"/>
        <v>4.3E-3</v>
      </c>
      <c r="CL34" s="6">
        <f t="shared" ca="1" si="12"/>
        <v>4.3E-3</v>
      </c>
      <c r="CM34" s="6">
        <f t="shared" ca="1" si="12"/>
        <v>4.3E-3</v>
      </c>
      <c r="CN34" s="6">
        <f t="shared" ca="1" si="12"/>
        <v>4.3E-3</v>
      </c>
      <c r="CO34" s="6">
        <f t="shared" ca="1" si="12"/>
        <v>4.3E-3</v>
      </c>
      <c r="CP34" s="6">
        <f t="shared" ca="1" si="12"/>
        <v>4.3E-3</v>
      </c>
      <c r="CQ34" s="6">
        <f t="shared" ca="1" si="12"/>
        <v>4.3E-3</v>
      </c>
      <c r="CR34" s="6">
        <f t="shared" ca="1" si="12"/>
        <v>4.3E-3</v>
      </c>
      <c r="CS34" s="6">
        <f t="shared" ca="1" si="12"/>
        <v>4.3E-3</v>
      </c>
      <c r="CT34" s="6">
        <f t="shared" ca="1" si="12"/>
        <v>4.3E-3</v>
      </c>
      <c r="CU34" s="6">
        <f t="shared" ca="1" si="12"/>
        <v>4.3E-3</v>
      </c>
      <c r="CV34" s="6">
        <f t="shared" ca="1" si="12"/>
        <v>4.3E-3</v>
      </c>
      <c r="CW34" s="31">
        <f t="shared" ca="1" si="514"/>
        <v>0</v>
      </c>
      <c r="CX34" s="31">
        <f t="shared" ca="1" si="515"/>
        <v>0</v>
      </c>
      <c r="CY34" s="31">
        <f t="shared" ca="1" si="516"/>
        <v>11.95</v>
      </c>
      <c r="CZ34" s="31">
        <f t="shared" ca="1" si="517"/>
        <v>0</v>
      </c>
      <c r="DA34" s="31">
        <f t="shared" ca="1" si="518"/>
        <v>0</v>
      </c>
      <c r="DB34" s="31">
        <f t="shared" ca="1" si="519"/>
        <v>0</v>
      </c>
      <c r="DC34" s="31">
        <f t="shared" ca="1" si="520"/>
        <v>0</v>
      </c>
      <c r="DD34" s="31">
        <f t="shared" ca="1" si="521"/>
        <v>0</v>
      </c>
      <c r="DE34" s="31">
        <f t="shared" ca="1" si="522"/>
        <v>0</v>
      </c>
      <c r="DF34" s="31">
        <f t="shared" ca="1" si="523"/>
        <v>0</v>
      </c>
      <c r="DG34" s="31">
        <f t="shared" ca="1" si="524"/>
        <v>0</v>
      </c>
      <c r="DH34" s="31">
        <f t="shared" ca="1" si="525"/>
        <v>0</v>
      </c>
      <c r="DI34" s="32">
        <f t="shared" ca="1" si="526"/>
        <v>0</v>
      </c>
      <c r="DJ34" s="32">
        <f t="shared" ca="1" si="527"/>
        <v>0</v>
      </c>
      <c r="DK34" s="32">
        <f t="shared" ca="1" si="528"/>
        <v>805.7</v>
      </c>
      <c r="DL34" s="32">
        <f t="shared" ca="1" si="529"/>
        <v>0</v>
      </c>
      <c r="DM34" s="32">
        <f t="shared" ca="1" si="530"/>
        <v>0</v>
      </c>
      <c r="DN34" s="32">
        <f t="shared" ca="1" si="531"/>
        <v>0</v>
      </c>
      <c r="DO34" s="32">
        <f t="shared" ca="1" si="532"/>
        <v>0</v>
      </c>
      <c r="DP34" s="32">
        <f t="shared" ca="1" si="533"/>
        <v>0</v>
      </c>
      <c r="DQ34" s="32">
        <f t="shared" ca="1" si="534"/>
        <v>0</v>
      </c>
      <c r="DR34" s="32">
        <f t="shared" ca="1" si="535"/>
        <v>0</v>
      </c>
      <c r="DS34" s="32">
        <f t="shared" ca="1" si="536"/>
        <v>0</v>
      </c>
      <c r="DT34" s="32">
        <f t="shared" ca="1" si="537"/>
        <v>0</v>
      </c>
      <c r="DU34" s="31">
        <f t="shared" ca="1" si="538"/>
        <v>0</v>
      </c>
      <c r="DV34" s="31">
        <f t="shared" ca="1" si="539"/>
        <v>0</v>
      </c>
      <c r="DW34" s="31">
        <f t="shared" ca="1" si="540"/>
        <v>117.03000000000009</v>
      </c>
      <c r="DX34" s="31">
        <f t="shared" ca="1" si="541"/>
        <v>0</v>
      </c>
      <c r="DY34" s="31">
        <f t="shared" ca="1" si="542"/>
        <v>0</v>
      </c>
      <c r="DZ34" s="31">
        <f t="shared" ca="1" si="543"/>
        <v>0</v>
      </c>
      <c r="EA34" s="31">
        <f t="shared" ca="1" si="544"/>
        <v>0</v>
      </c>
      <c r="EB34" s="31">
        <f t="shared" ca="1" si="545"/>
        <v>0</v>
      </c>
      <c r="EC34" s="31">
        <f t="shared" ca="1" si="546"/>
        <v>0</v>
      </c>
      <c r="ED34" s="31">
        <f t="shared" ca="1" si="547"/>
        <v>0</v>
      </c>
      <c r="EE34" s="31">
        <f t="shared" ca="1" si="548"/>
        <v>0</v>
      </c>
      <c r="EF34" s="31">
        <f t="shared" ca="1" si="549"/>
        <v>0</v>
      </c>
      <c r="EG34" s="32">
        <f t="shared" ca="1" si="550"/>
        <v>0</v>
      </c>
      <c r="EH34" s="32">
        <f t="shared" ca="1" si="551"/>
        <v>0</v>
      </c>
      <c r="EI34" s="32">
        <f t="shared" ca="1" si="552"/>
        <v>11.950000000000088</v>
      </c>
      <c r="EJ34" s="32">
        <f t="shared" ca="1" si="553"/>
        <v>0</v>
      </c>
      <c r="EK34" s="32">
        <f t="shared" ca="1" si="554"/>
        <v>0</v>
      </c>
      <c r="EL34" s="32">
        <f t="shared" ca="1" si="555"/>
        <v>0</v>
      </c>
      <c r="EM34" s="32">
        <f t="shared" ca="1" si="556"/>
        <v>0</v>
      </c>
      <c r="EN34" s="32">
        <f t="shared" ca="1" si="557"/>
        <v>0</v>
      </c>
      <c r="EO34" s="32">
        <f t="shared" ca="1" si="558"/>
        <v>0</v>
      </c>
      <c r="EP34" s="32">
        <f t="shared" ca="1" si="559"/>
        <v>0</v>
      </c>
      <c r="EQ34" s="32">
        <f t="shared" ca="1" si="560"/>
        <v>0</v>
      </c>
      <c r="ER34" s="32">
        <f t="shared" ca="1" si="561"/>
        <v>0</v>
      </c>
    </row>
    <row r="35" spans="1:148">
      <c r="A35" t="s">
        <v>416</v>
      </c>
      <c r="B35" s="1" t="s">
        <v>516</v>
      </c>
      <c r="C35" t="s">
        <v>510</v>
      </c>
      <c r="D35" t="str">
        <f t="shared" ca="1" si="254"/>
        <v>FortisAlberta DOS - DOW Fort Saskatchewan (166S)</v>
      </c>
      <c r="G35" s="51">
        <v>215.68029999999999</v>
      </c>
      <c r="Q35" s="32"/>
      <c r="R35" s="32"/>
      <c r="S35" s="32">
        <v>647.04</v>
      </c>
      <c r="T35" s="32"/>
      <c r="U35" s="32"/>
      <c r="V35" s="32"/>
      <c r="W35" s="32"/>
      <c r="X35" s="32"/>
      <c r="Y35" s="32"/>
      <c r="Z35" s="32"/>
      <c r="AA35" s="32"/>
      <c r="AB35" s="32"/>
      <c r="AC35" s="31"/>
      <c r="AD35" s="31"/>
      <c r="AE35" s="31">
        <v>5139.37</v>
      </c>
      <c r="AF35" s="31"/>
      <c r="AG35" s="31"/>
      <c r="AH35" s="31"/>
      <c r="AI35" s="31"/>
      <c r="AJ35" s="31"/>
      <c r="AK35" s="31"/>
      <c r="AL35" s="31"/>
      <c r="AM35" s="31"/>
      <c r="AN35" s="31"/>
      <c r="AO35" s="42">
        <v>-3.78</v>
      </c>
      <c r="AP35" s="42">
        <v>-3.78</v>
      </c>
      <c r="AQ35" s="42">
        <v>-3.78</v>
      </c>
      <c r="AR35" s="42">
        <v>-3.78</v>
      </c>
      <c r="AS35" s="42">
        <v>-3.78</v>
      </c>
      <c r="AT35" s="42">
        <v>-3.78</v>
      </c>
      <c r="AU35" s="42">
        <v>-3.78</v>
      </c>
      <c r="AV35" s="42">
        <v>-3.78</v>
      </c>
      <c r="AW35" s="42">
        <v>-3.78</v>
      </c>
      <c r="AX35" s="42">
        <v>-3.78</v>
      </c>
      <c r="AY35" s="42">
        <v>-3.78</v>
      </c>
      <c r="AZ35" s="42">
        <v>-3.78</v>
      </c>
      <c r="BA35" s="31"/>
      <c r="BB35" s="31"/>
      <c r="BC35" s="31">
        <v>-194.27</v>
      </c>
      <c r="BD35" s="31"/>
      <c r="BE35" s="31"/>
      <c r="BF35" s="31"/>
      <c r="BG35" s="31"/>
      <c r="BH35" s="31"/>
      <c r="BI35" s="31"/>
      <c r="BJ35" s="31"/>
      <c r="BK35" s="31"/>
      <c r="BL35" s="31"/>
      <c r="BM35" s="32"/>
      <c r="BN35" s="32"/>
      <c r="BO35" s="32">
        <v>517.5</v>
      </c>
      <c r="BP35" s="32"/>
      <c r="BQ35" s="32"/>
      <c r="BR35" s="32"/>
      <c r="BS35" s="32"/>
      <c r="BT35" s="32"/>
      <c r="BU35" s="32"/>
      <c r="BV35" s="32"/>
      <c r="BW35" s="32"/>
      <c r="BX35" s="32"/>
      <c r="BY35" s="31">
        <f t="shared" si="502"/>
        <v>0</v>
      </c>
      <c r="BZ35" s="31">
        <f t="shared" si="503"/>
        <v>0</v>
      </c>
      <c r="CA35" s="31">
        <f t="shared" si="504"/>
        <v>517.5</v>
      </c>
      <c r="CB35" s="31">
        <f t="shared" si="505"/>
        <v>0</v>
      </c>
      <c r="CC35" s="31">
        <f t="shared" si="506"/>
        <v>0</v>
      </c>
      <c r="CD35" s="31">
        <f t="shared" si="507"/>
        <v>0</v>
      </c>
      <c r="CE35" s="31">
        <f t="shared" si="508"/>
        <v>0</v>
      </c>
      <c r="CF35" s="31">
        <f t="shared" si="509"/>
        <v>0</v>
      </c>
      <c r="CG35" s="31">
        <f t="shared" si="510"/>
        <v>0</v>
      </c>
      <c r="CH35" s="31">
        <f t="shared" si="511"/>
        <v>0</v>
      </c>
      <c r="CI35" s="31">
        <f t="shared" si="512"/>
        <v>0</v>
      </c>
      <c r="CJ35" s="31">
        <f t="shared" si="513"/>
        <v>0</v>
      </c>
      <c r="CK35" s="6">
        <f t="shared" ref="CK35:CV37" ca="1" si="562">VLOOKUP($B35,LossFactorLookup,3,FALSE)</f>
        <v>4.3E-3</v>
      </c>
      <c r="CL35" s="6">
        <f t="shared" ca="1" si="562"/>
        <v>4.3E-3</v>
      </c>
      <c r="CM35" s="6">
        <f t="shared" ca="1" si="562"/>
        <v>4.3E-3</v>
      </c>
      <c r="CN35" s="6">
        <f t="shared" ca="1" si="562"/>
        <v>4.3E-3</v>
      </c>
      <c r="CO35" s="6">
        <f t="shared" ca="1" si="562"/>
        <v>4.3E-3</v>
      </c>
      <c r="CP35" s="6">
        <f t="shared" ca="1" si="562"/>
        <v>4.3E-3</v>
      </c>
      <c r="CQ35" s="6">
        <f t="shared" ca="1" si="562"/>
        <v>4.3E-3</v>
      </c>
      <c r="CR35" s="6">
        <f t="shared" ca="1" si="562"/>
        <v>4.3E-3</v>
      </c>
      <c r="CS35" s="6">
        <f t="shared" ca="1" si="562"/>
        <v>4.3E-3</v>
      </c>
      <c r="CT35" s="6">
        <f t="shared" ca="1" si="562"/>
        <v>4.3E-3</v>
      </c>
      <c r="CU35" s="6">
        <f t="shared" ca="1" si="562"/>
        <v>4.3E-3</v>
      </c>
      <c r="CV35" s="6">
        <f t="shared" ca="1" si="562"/>
        <v>4.3E-3</v>
      </c>
      <c r="CW35" s="31">
        <f t="shared" ca="1" si="514"/>
        <v>0</v>
      </c>
      <c r="CX35" s="31">
        <f t="shared" ca="1" si="515"/>
        <v>0</v>
      </c>
      <c r="CY35" s="31">
        <f t="shared" ca="1" si="516"/>
        <v>22.1</v>
      </c>
      <c r="CZ35" s="31">
        <f t="shared" ca="1" si="517"/>
        <v>0</v>
      </c>
      <c r="DA35" s="31">
        <f t="shared" ca="1" si="518"/>
        <v>0</v>
      </c>
      <c r="DB35" s="31">
        <f t="shared" ca="1" si="519"/>
        <v>0</v>
      </c>
      <c r="DC35" s="31">
        <f t="shared" ca="1" si="520"/>
        <v>0</v>
      </c>
      <c r="DD35" s="31">
        <f t="shared" ca="1" si="521"/>
        <v>0</v>
      </c>
      <c r="DE35" s="31">
        <f t="shared" ca="1" si="522"/>
        <v>0</v>
      </c>
      <c r="DF35" s="31">
        <f t="shared" ca="1" si="523"/>
        <v>0</v>
      </c>
      <c r="DG35" s="31">
        <f t="shared" ca="1" si="524"/>
        <v>0</v>
      </c>
      <c r="DH35" s="31">
        <f t="shared" ca="1" si="525"/>
        <v>0</v>
      </c>
      <c r="DI35" s="32">
        <f t="shared" ca="1" si="526"/>
        <v>0</v>
      </c>
      <c r="DJ35" s="32">
        <f t="shared" ca="1" si="527"/>
        <v>0</v>
      </c>
      <c r="DK35" s="32">
        <f t="shared" ca="1" si="528"/>
        <v>669.14</v>
      </c>
      <c r="DL35" s="32">
        <f t="shared" ca="1" si="529"/>
        <v>0</v>
      </c>
      <c r="DM35" s="32">
        <f t="shared" ca="1" si="530"/>
        <v>0</v>
      </c>
      <c r="DN35" s="32">
        <f t="shared" ca="1" si="531"/>
        <v>0</v>
      </c>
      <c r="DO35" s="32">
        <f t="shared" ca="1" si="532"/>
        <v>0</v>
      </c>
      <c r="DP35" s="32">
        <f t="shared" ca="1" si="533"/>
        <v>0</v>
      </c>
      <c r="DQ35" s="32">
        <f t="shared" ca="1" si="534"/>
        <v>0</v>
      </c>
      <c r="DR35" s="32">
        <f t="shared" ca="1" si="535"/>
        <v>0</v>
      </c>
      <c r="DS35" s="32">
        <f t="shared" ca="1" si="536"/>
        <v>0</v>
      </c>
      <c r="DT35" s="32">
        <f t="shared" ca="1" si="537"/>
        <v>0</v>
      </c>
      <c r="DU35" s="31">
        <f t="shared" ca="1" si="538"/>
        <v>0</v>
      </c>
      <c r="DV35" s="31">
        <f t="shared" ca="1" si="539"/>
        <v>0</v>
      </c>
      <c r="DW35" s="31">
        <f t="shared" ca="1" si="540"/>
        <v>151.63999999999999</v>
      </c>
      <c r="DX35" s="31">
        <f t="shared" ca="1" si="541"/>
        <v>0</v>
      </c>
      <c r="DY35" s="31">
        <f t="shared" ca="1" si="542"/>
        <v>0</v>
      </c>
      <c r="DZ35" s="31">
        <f t="shared" ca="1" si="543"/>
        <v>0</v>
      </c>
      <c r="EA35" s="31">
        <f t="shared" ca="1" si="544"/>
        <v>0</v>
      </c>
      <c r="EB35" s="31">
        <f t="shared" ca="1" si="545"/>
        <v>0</v>
      </c>
      <c r="EC35" s="31">
        <f t="shared" ca="1" si="546"/>
        <v>0</v>
      </c>
      <c r="ED35" s="31">
        <f t="shared" ca="1" si="547"/>
        <v>0</v>
      </c>
      <c r="EE35" s="31">
        <f t="shared" ca="1" si="548"/>
        <v>0</v>
      </c>
      <c r="EF35" s="31">
        <f t="shared" ca="1" si="549"/>
        <v>0</v>
      </c>
      <c r="EG35" s="32">
        <f t="shared" ca="1" si="550"/>
        <v>0</v>
      </c>
      <c r="EH35" s="32">
        <f t="shared" ca="1" si="551"/>
        <v>0</v>
      </c>
      <c r="EI35" s="32">
        <f t="shared" ca="1" si="552"/>
        <v>-42.630000000000024</v>
      </c>
      <c r="EJ35" s="32">
        <f t="shared" ca="1" si="553"/>
        <v>0</v>
      </c>
      <c r="EK35" s="32">
        <f t="shared" ca="1" si="554"/>
        <v>0</v>
      </c>
      <c r="EL35" s="32">
        <f t="shared" ca="1" si="555"/>
        <v>0</v>
      </c>
      <c r="EM35" s="32">
        <f t="shared" ca="1" si="556"/>
        <v>0</v>
      </c>
      <c r="EN35" s="32">
        <f t="shared" ca="1" si="557"/>
        <v>0</v>
      </c>
      <c r="EO35" s="32">
        <f t="shared" ca="1" si="558"/>
        <v>0</v>
      </c>
      <c r="EP35" s="32">
        <f t="shared" ca="1" si="559"/>
        <v>0</v>
      </c>
      <c r="EQ35" s="32">
        <f t="shared" ca="1" si="560"/>
        <v>0</v>
      </c>
      <c r="ER35" s="32">
        <f t="shared" ca="1" si="561"/>
        <v>0</v>
      </c>
    </row>
    <row r="36" spans="1:148">
      <c r="A36" t="s">
        <v>416</v>
      </c>
      <c r="B36" s="1" t="s">
        <v>516</v>
      </c>
      <c r="C36" t="s">
        <v>524</v>
      </c>
      <c r="D36" t="str">
        <f t="shared" ca="1" si="254"/>
        <v>FortisAlberta DOS - DOW Fort Saskatchewan (166S)</v>
      </c>
      <c r="G36" s="51">
        <v>202.01779999999999</v>
      </c>
      <c r="Q36" s="32"/>
      <c r="R36" s="32"/>
      <c r="S36" s="32">
        <v>606.04999999999995</v>
      </c>
      <c r="T36" s="32"/>
      <c r="U36" s="32"/>
      <c r="V36" s="32"/>
      <c r="W36" s="32"/>
      <c r="X36" s="32"/>
      <c r="Y36" s="32"/>
      <c r="Z36" s="32"/>
      <c r="AA36" s="32"/>
      <c r="AB36" s="32"/>
      <c r="AC36" s="31"/>
      <c r="AD36" s="31"/>
      <c r="AE36" s="31">
        <v>7560.76</v>
      </c>
      <c r="AF36" s="31"/>
      <c r="AG36" s="31"/>
      <c r="AH36" s="31"/>
      <c r="AI36" s="31"/>
      <c r="AJ36" s="31"/>
      <c r="AK36" s="31"/>
      <c r="AL36" s="31"/>
      <c r="AM36" s="31"/>
      <c r="AN36" s="31"/>
      <c r="AO36" s="42">
        <v>-3.78</v>
      </c>
      <c r="AP36" s="42">
        <v>-3.78</v>
      </c>
      <c r="AQ36" s="42">
        <v>-3.78</v>
      </c>
      <c r="AR36" s="42">
        <v>-3.78</v>
      </c>
      <c r="AS36" s="42">
        <v>-3.78</v>
      </c>
      <c r="AT36" s="42">
        <v>-3.78</v>
      </c>
      <c r="AU36" s="42">
        <v>-3.78</v>
      </c>
      <c r="AV36" s="42">
        <v>-3.78</v>
      </c>
      <c r="AW36" s="42">
        <v>-3.78</v>
      </c>
      <c r="AX36" s="42">
        <v>-3.78</v>
      </c>
      <c r="AY36" s="42">
        <v>-3.78</v>
      </c>
      <c r="AZ36" s="42">
        <v>-3.78</v>
      </c>
      <c r="BA36" s="31"/>
      <c r="BB36" s="31"/>
      <c r="BC36" s="31">
        <v>-285.8</v>
      </c>
      <c r="BD36" s="31"/>
      <c r="BE36" s="31"/>
      <c r="BF36" s="31"/>
      <c r="BG36" s="31"/>
      <c r="BH36" s="31"/>
      <c r="BI36" s="31"/>
      <c r="BJ36" s="31"/>
      <c r="BK36" s="31"/>
      <c r="BL36" s="31"/>
      <c r="BM36" s="32"/>
      <c r="BN36" s="32"/>
      <c r="BO36" s="32">
        <v>517.5</v>
      </c>
      <c r="BP36" s="32"/>
      <c r="BQ36" s="32"/>
      <c r="BR36" s="32"/>
      <c r="BS36" s="32"/>
      <c r="BT36" s="32"/>
      <c r="BU36" s="32"/>
      <c r="BV36" s="32"/>
      <c r="BW36" s="32"/>
      <c r="BX36" s="32"/>
      <c r="BY36" s="31">
        <f t="shared" si="502"/>
        <v>0</v>
      </c>
      <c r="BZ36" s="31">
        <f t="shared" si="503"/>
        <v>0</v>
      </c>
      <c r="CA36" s="31">
        <f t="shared" si="504"/>
        <v>517.5</v>
      </c>
      <c r="CB36" s="31">
        <f t="shared" si="505"/>
        <v>0</v>
      </c>
      <c r="CC36" s="31">
        <f t="shared" si="506"/>
        <v>0</v>
      </c>
      <c r="CD36" s="31">
        <f t="shared" si="507"/>
        <v>0</v>
      </c>
      <c r="CE36" s="31">
        <f t="shared" si="508"/>
        <v>0</v>
      </c>
      <c r="CF36" s="31">
        <f t="shared" si="509"/>
        <v>0</v>
      </c>
      <c r="CG36" s="31">
        <f t="shared" si="510"/>
        <v>0</v>
      </c>
      <c r="CH36" s="31">
        <f t="shared" si="511"/>
        <v>0</v>
      </c>
      <c r="CI36" s="31">
        <f t="shared" si="512"/>
        <v>0</v>
      </c>
      <c r="CJ36" s="31">
        <f t="shared" si="513"/>
        <v>0</v>
      </c>
      <c r="CK36" s="6">
        <f t="shared" ca="1" si="562"/>
        <v>4.3E-3</v>
      </c>
      <c r="CL36" s="6">
        <f t="shared" ca="1" si="562"/>
        <v>4.3E-3</v>
      </c>
      <c r="CM36" s="6">
        <f t="shared" ca="1" si="562"/>
        <v>4.3E-3</v>
      </c>
      <c r="CN36" s="6">
        <f t="shared" ca="1" si="562"/>
        <v>4.3E-3</v>
      </c>
      <c r="CO36" s="6">
        <f t="shared" ca="1" si="562"/>
        <v>4.3E-3</v>
      </c>
      <c r="CP36" s="6">
        <f t="shared" ca="1" si="562"/>
        <v>4.3E-3</v>
      </c>
      <c r="CQ36" s="6">
        <f t="shared" ca="1" si="562"/>
        <v>4.3E-3</v>
      </c>
      <c r="CR36" s="6">
        <f t="shared" ca="1" si="562"/>
        <v>4.3E-3</v>
      </c>
      <c r="CS36" s="6">
        <f t="shared" ca="1" si="562"/>
        <v>4.3E-3</v>
      </c>
      <c r="CT36" s="6">
        <f t="shared" ca="1" si="562"/>
        <v>4.3E-3</v>
      </c>
      <c r="CU36" s="6">
        <f t="shared" ca="1" si="562"/>
        <v>4.3E-3</v>
      </c>
      <c r="CV36" s="6">
        <f t="shared" ca="1" si="562"/>
        <v>4.3E-3</v>
      </c>
      <c r="CW36" s="31">
        <f t="shared" ca="1" si="514"/>
        <v>0</v>
      </c>
      <c r="CX36" s="31">
        <f t="shared" ca="1" si="515"/>
        <v>0</v>
      </c>
      <c r="CY36" s="31">
        <f t="shared" ca="1" si="516"/>
        <v>32.51</v>
      </c>
      <c r="CZ36" s="31">
        <f t="shared" ca="1" si="517"/>
        <v>0</v>
      </c>
      <c r="DA36" s="31">
        <f t="shared" ca="1" si="518"/>
        <v>0</v>
      </c>
      <c r="DB36" s="31">
        <f t="shared" ca="1" si="519"/>
        <v>0</v>
      </c>
      <c r="DC36" s="31">
        <f t="shared" ca="1" si="520"/>
        <v>0</v>
      </c>
      <c r="DD36" s="31">
        <f t="shared" ca="1" si="521"/>
        <v>0</v>
      </c>
      <c r="DE36" s="31">
        <f t="shared" ca="1" si="522"/>
        <v>0</v>
      </c>
      <c r="DF36" s="31">
        <f t="shared" ca="1" si="523"/>
        <v>0</v>
      </c>
      <c r="DG36" s="31">
        <f t="shared" ca="1" si="524"/>
        <v>0</v>
      </c>
      <c r="DH36" s="31">
        <f t="shared" ca="1" si="525"/>
        <v>0</v>
      </c>
      <c r="DI36" s="32">
        <f t="shared" ca="1" si="526"/>
        <v>0</v>
      </c>
      <c r="DJ36" s="32">
        <f t="shared" ca="1" si="527"/>
        <v>0</v>
      </c>
      <c r="DK36" s="32">
        <f t="shared" ca="1" si="528"/>
        <v>638.55999999999995</v>
      </c>
      <c r="DL36" s="32">
        <f t="shared" ca="1" si="529"/>
        <v>0</v>
      </c>
      <c r="DM36" s="32">
        <f t="shared" ca="1" si="530"/>
        <v>0</v>
      </c>
      <c r="DN36" s="32">
        <f t="shared" ca="1" si="531"/>
        <v>0</v>
      </c>
      <c r="DO36" s="32">
        <f t="shared" ca="1" si="532"/>
        <v>0</v>
      </c>
      <c r="DP36" s="32">
        <f t="shared" ca="1" si="533"/>
        <v>0</v>
      </c>
      <c r="DQ36" s="32">
        <f t="shared" ca="1" si="534"/>
        <v>0</v>
      </c>
      <c r="DR36" s="32">
        <f t="shared" ca="1" si="535"/>
        <v>0</v>
      </c>
      <c r="DS36" s="32">
        <f t="shared" ca="1" si="536"/>
        <v>0</v>
      </c>
      <c r="DT36" s="32">
        <f t="shared" ca="1" si="537"/>
        <v>0</v>
      </c>
      <c r="DU36" s="31">
        <f t="shared" ca="1" si="538"/>
        <v>0</v>
      </c>
      <c r="DV36" s="31">
        <f t="shared" ca="1" si="539"/>
        <v>0</v>
      </c>
      <c r="DW36" s="31">
        <f t="shared" ca="1" si="540"/>
        <v>121.05999999999995</v>
      </c>
      <c r="DX36" s="31">
        <f t="shared" ca="1" si="541"/>
        <v>0</v>
      </c>
      <c r="DY36" s="31">
        <f t="shared" ca="1" si="542"/>
        <v>0</v>
      </c>
      <c r="DZ36" s="31">
        <f t="shared" ca="1" si="543"/>
        <v>0</v>
      </c>
      <c r="EA36" s="31">
        <f t="shared" ca="1" si="544"/>
        <v>0</v>
      </c>
      <c r="EB36" s="31">
        <f t="shared" ca="1" si="545"/>
        <v>0</v>
      </c>
      <c r="EC36" s="31">
        <f t="shared" ca="1" si="546"/>
        <v>0</v>
      </c>
      <c r="ED36" s="31">
        <f t="shared" ca="1" si="547"/>
        <v>0</v>
      </c>
      <c r="EE36" s="31">
        <f t="shared" ca="1" si="548"/>
        <v>0</v>
      </c>
      <c r="EF36" s="31">
        <f t="shared" ca="1" si="549"/>
        <v>0</v>
      </c>
      <c r="EG36" s="32">
        <f t="shared" ca="1" si="550"/>
        <v>0</v>
      </c>
      <c r="EH36" s="32">
        <f t="shared" ca="1" si="551"/>
        <v>0</v>
      </c>
      <c r="EI36" s="32">
        <f t="shared" ca="1" si="552"/>
        <v>-164.74000000000007</v>
      </c>
      <c r="EJ36" s="32">
        <f t="shared" ca="1" si="553"/>
        <v>0</v>
      </c>
      <c r="EK36" s="32">
        <f t="shared" ca="1" si="554"/>
        <v>0</v>
      </c>
      <c r="EL36" s="32">
        <f t="shared" ca="1" si="555"/>
        <v>0</v>
      </c>
      <c r="EM36" s="32">
        <f t="shared" ca="1" si="556"/>
        <v>0</v>
      </c>
      <c r="EN36" s="32">
        <f t="shared" ca="1" si="557"/>
        <v>0</v>
      </c>
      <c r="EO36" s="32">
        <f t="shared" ca="1" si="558"/>
        <v>0</v>
      </c>
      <c r="EP36" s="32">
        <f t="shared" ca="1" si="559"/>
        <v>0</v>
      </c>
      <c r="EQ36" s="32">
        <f t="shared" ca="1" si="560"/>
        <v>0</v>
      </c>
      <c r="ER36" s="32">
        <f t="shared" ca="1" si="561"/>
        <v>0</v>
      </c>
    </row>
    <row r="37" spans="1:148">
      <c r="A37" t="s">
        <v>416</v>
      </c>
      <c r="B37" s="1" t="s">
        <v>516</v>
      </c>
      <c r="C37" t="s">
        <v>532</v>
      </c>
      <c r="D37" t="str">
        <f t="shared" ca="1" si="254"/>
        <v>FortisAlberta DOS - DOW Fort Saskatchewan (166S)</v>
      </c>
      <c r="G37" s="51">
        <v>191.32400000000001</v>
      </c>
      <c r="Q37" s="32"/>
      <c r="R37" s="32"/>
      <c r="S37" s="32">
        <v>573.97</v>
      </c>
      <c r="T37" s="32"/>
      <c r="U37" s="32"/>
      <c r="V37" s="32"/>
      <c r="W37" s="32"/>
      <c r="X37" s="32"/>
      <c r="Y37" s="32"/>
      <c r="Z37" s="32"/>
      <c r="AA37" s="32"/>
      <c r="AB37" s="32"/>
      <c r="AC37" s="31"/>
      <c r="AD37" s="31"/>
      <c r="AE37" s="31">
        <v>6109.64</v>
      </c>
      <c r="AF37" s="31"/>
      <c r="AG37" s="31"/>
      <c r="AH37" s="31"/>
      <c r="AI37" s="31"/>
      <c r="AJ37" s="31"/>
      <c r="AK37" s="31"/>
      <c r="AL37" s="31"/>
      <c r="AM37" s="31"/>
      <c r="AN37" s="31"/>
      <c r="AO37" s="42">
        <v>-3.78</v>
      </c>
      <c r="AP37" s="42">
        <v>-3.78</v>
      </c>
      <c r="AQ37" s="42">
        <v>-3.78</v>
      </c>
      <c r="AR37" s="42">
        <v>-3.78</v>
      </c>
      <c r="AS37" s="42">
        <v>-3.78</v>
      </c>
      <c r="AT37" s="42">
        <v>-3.78</v>
      </c>
      <c r="AU37" s="42">
        <v>-3.78</v>
      </c>
      <c r="AV37" s="42">
        <v>-3.78</v>
      </c>
      <c r="AW37" s="42">
        <v>-3.78</v>
      </c>
      <c r="AX37" s="42">
        <v>-3.78</v>
      </c>
      <c r="AY37" s="42">
        <v>-3.78</v>
      </c>
      <c r="AZ37" s="42">
        <v>-3.78</v>
      </c>
      <c r="BA37" s="31"/>
      <c r="BB37" s="31"/>
      <c r="BC37" s="31">
        <v>-230.94</v>
      </c>
      <c r="BD37" s="31"/>
      <c r="BE37" s="31"/>
      <c r="BF37" s="31"/>
      <c r="BG37" s="31"/>
      <c r="BH37" s="31"/>
      <c r="BI37" s="31"/>
      <c r="BJ37" s="31"/>
      <c r="BK37" s="31"/>
      <c r="BL37" s="31"/>
      <c r="BM37" s="32"/>
      <c r="BN37" s="32"/>
      <c r="BO37" s="32">
        <v>517.5</v>
      </c>
      <c r="BP37" s="32"/>
      <c r="BQ37" s="32"/>
      <c r="BR37" s="32"/>
      <c r="BS37" s="32"/>
      <c r="BT37" s="32"/>
      <c r="BU37" s="32"/>
      <c r="BV37" s="32"/>
      <c r="BW37" s="32"/>
      <c r="BX37" s="32"/>
      <c r="BY37" s="31">
        <f t="shared" si="502"/>
        <v>0</v>
      </c>
      <c r="BZ37" s="31">
        <f t="shared" si="503"/>
        <v>0</v>
      </c>
      <c r="CA37" s="31">
        <f t="shared" si="504"/>
        <v>517.5</v>
      </c>
      <c r="CB37" s="31">
        <f t="shared" si="505"/>
        <v>0</v>
      </c>
      <c r="CC37" s="31">
        <f t="shared" si="506"/>
        <v>0</v>
      </c>
      <c r="CD37" s="31">
        <f t="shared" si="507"/>
        <v>0</v>
      </c>
      <c r="CE37" s="31">
        <f t="shared" si="508"/>
        <v>0</v>
      </c>
      <c r="CF37" s="31">
        <f t="shared" si="509"/>
        <v>0</v>
      </c>
      <c r="CG37" s="31">
        <f t="shared" si="510"/>
        <v>0</v>
      </c>
      <c r="CH37" s="31">
        <f t="shared" si="511"/>
        <v>0</v>
      </c>
      <c r="CI37" s="31">
        <f t="shared" si="512"/>
        <v>0</v>
      </c>
      <c r="CJ37" s="31">
        <f t="shared" si="513"/>
        <v>0</v>
      </c>
      <c r="CK37" s="6">
        <f t="shared" ca="1" si="562"/>
        <v>4.3E-3</v>
      </c>
      <c r="CL37" s="6">
        <f t="shared" ca="1" si="562"/>
        <v>4.3E-3</v>
      </c>
      <c r="CM37" s="6">
        <f t="shared" ca="1" si="562"/>
        <v>4.3E-3</v>
      </c>
      <c r="CN37" s="6">
        <f t="shared" ca="1" si="562"/>
        <v>4.3E-3</v>
      </c>
      <c r="CO37" s="6">
        <f t="shared" ca="1" si="562"/>
        <v>4.3E-3</v>
      </c>
      <c r="CP37" s="6">
        <f t="shared" ca="1" si="562"/>
        <v>4.3E-3</v>
      </c>
      <c r="CQ37" s="6">
        <f t="shared" ca="1" si="562"/>
        <v>4.3E-3</v>
      </c>
      <c r="CR37" s="6">
        <f t="shared" ca="1" si="562"/>
        <v>4.3E-3</v>
      </c>
      <c r="CS37" s="6">
        <f t="shared" ca="1" si="562"/>
        <v>4.3E-3</v>
      </c>
      <c r="CT37" s="6">
        <f t="shared" ca="1" si="562"/>
        <v>4.3E-3</v>
      </c>
      <c r="CU37" s="6">
        <f t="shared" ca="1" si="562"/>
        <v>4.3E-3</v>
      </c>
      <c r="CV37" s="6">
        <f t="shared" ca="1" si="562"/>
        <v>4.3E-3</v>
      </c>
      <c r="CW37" s="31">
        <f t="shared" ca="1" si="514"/>
        <v>0</v>
      </c>
      <c r="CX37" s="31">
        <f t="shared" ca="1" si="515"/>
        <v>0</v>
      </c>
      <c r="CY37" s="31">
        <f t="shared" ca="1" si="516"/>
        <v>26.27</v>
      </c>
      <c r="CZ37" s="31">
        <f t="shared" ca="1" si="517"/>
        <v>0</v>
      </c>
      <c r="DA37" s="31">
        <f t="shared" ca="1" si="518"/>
        <v>0</v>
      </c>
      <c r="DB37" s="31">
        <f t="shared" ca="1" si="519"/>
        <v>0</v>
      </c>
      <c r="DC37" s="31">
        <f t="shared" ca="1" si="520"/>
        <v>0</v>
      </c>
      <c r="DD37" s="31">
        <f t="shared" ca="1" si="521"/>
        <v>0</v>
      </c>
      <c r="DE37" s="31">
        <f t="shared" ca="1" si="522"/>
        <v>0</v>
      </c>
      <c r="DF37" s="31">
        <f t="shared" ca="1" si="523"/>
        <v>0</v>
      </c>
      <c r="DG37" s="31">
        <f t="shared" ca="1" si="524"/>
        <v>0</v>
      </c>
      <c r="DH37" s="31">
        <f t="shared" ca="1" si="525"/>
        <v>0</v>
      </c>
      <c r="DI37" s="32">
        <f t="shared" ca="1" si="526"/>
        <v>0</v>
      </c>
      <c r="DJ37" s="32">
        <f t="shared" ca="1" si="527"/>
        <v>0</v>
      </c>
      <c r="DK37" s="32">
        <f t="shared" ca="1" si="528"/>
        <v>600.24</v>
      </c>
      <c r="DL37" s="32">
        <f t="shared" ca="1" si="529"/>
        <v>0</v>
      </c>
      <c r="DM37" s="32">
        <f t="shared" ca="1" si="530"/>
        <v>0</v>
      </c>
      <c r="DN37" s="32">
        <f t="shared" ca="1" si="531"/>
        <v>0</v>
      </c>
      <c r="DO37" s="32">
        <f t="shared" ca="1" si="532"/>
        <v>0</v>
      </c>
      <c r="DP37" s="32">
        <f t="shared" ca="1" si="533"/>
        <v>0</v>
      </c>
      <c r="DQ37" s="32">
        <f t="shared" ca="1" si="534"/>
        <v>0</v>
      </c>
      <c r="DR37" s="32">
        <f t="shared" ca="1" si="535"/>
        <v>0</v>
      </c>
      <c r="DS37" s="32">
        <f t="shared" ca="1" si="536"/>
        <v>0</v>
      </c>
      <c r="DT37" s="32">
        <f t="shared" ca="1" si="537"/>
        <v>0</v>
      </c>
      <c r="DU37" s="31">
        <f t="shared" ca="1" si="538"/>
        <v>0</v>
      </c>
      <c r="DV37" s="31">
        <f t="shared" ca="1" si="539"/>
        <v>0</v>
      </c>
      <c r="DW37" s="31">
        <f t="shared" ca="1" si="540"/>
        <v>82.740000000000009</v>
      </c>
      <c r="DX37" s="31">
        <f t="shared" ca="1" si="541"/>
        <v>0</v>
      </c>
      <c r="DY37" s="31">
        <f t="shared" ca="1" si="542"/>
        <v>0</v>
      </c>
      <c r="DZ37" s="31">
        <f t="shared" ca="1" si="543"/>
        <v>0</v>
      </c>
      <c r="EA37" s="31">
        <f t="shared" ca="1" si="544"/>
        <v>0</v>
      </c>
      <c r="EB37" s="31">
        <f t="shared" ca="1" si="545"/>
        <v>0</v>
      </c>
      <c r="EC37" s="31">
        <f t="shared" ca="1" si="546"/>
        <v>0</v>
      </c>
      <c r="ED37" s="31">
        <f t="shared" ca="1" si="547"/>
        <v>0</v>
      </c>
      <c r="EE37" s="31">
        <f t="shared" ca="1" si="548"/>
        <v>0</v>
      </c>
      <c r="EF37" s="31">
        <f t="shared" ca="1" si="549"/>
        <v>0</v>
      </c>
      <c r="EG37" s="32">
        <f t="shared" ca="1" si="550"/>
        <v>0</v>
      </c>
      <c r="EH37" s="32">
        <f t="shared" ca="1" si="551"/>
        <v>0</v>
      </c>
      <c r="EI37" s="32">
        <f t="shared" ca="1" si="552"/>
        <v>-148.19999999999999</v>
      </c>
      <c r="EJ37" s="32">
        <f t="shared" ca="1" si="553"/>
        <v>0</v>
      </c>
      <c r="EK37" s="32">
        <f t="shared" ca="1" si="554"/>
        <v>0</v>
      </c>
      <c r="EL37" s="32">
        <f t="shared" ca="1" si="555"/>
        <v>0</v>
      </c>
      <c r="EM37" s="32">
        <f t="shared" ca="1" si="556"/>
        <v>0</v>
      </c>
      <c r="EN37" s="32">
        <f t="shared" ca="1" si="557"/>
        <v>0</v>
      </c>
      <c r="EO37" s="32">
        <f t="shared" ca="1" si="558"/>
        <v>0</v>
      </c>
      <c r="EP37" s="32">
        <f t="shared" ca="1" si="559"/>
        <v>0</v>
      </c>
      <c r="EQ37" s="32">
        <f t="shared" ca="1" si="560"/>
        <v>0</v>
      </c>
      <c r="ER37" s="32">
        <f t="shared" ca="1" si="561"/>
        <v>0</v>
      </c>
    </row>
    <row r="38" spans="1:148">
      <c r="A38" t="s">
        <v>416</v>
      </c>
      <c r="B38" s="1" t="s">
        <v>516</v>
      </c>
      <c r="C38" t="s">
        <v>534</v>
      </c>
      <c r="D38" t="str">
        <f t="shared" ca="1" si="254"/>
        <v>FortisAlberta DOS - DOW Fort Saskatchewan (166S)</v>
      </c>
      <c r="G38" s="51">
        <v>207.3356</v>
      </c>
      <c r="Q38" s="32"/>
      <c r="R38" s="32"/>
      <c r="S38" s="32">
        <v>622.01</v>
      </c>
      <c r="T38" s="32"/>
      <c r="U38" s="32"/>
      <c r="V38" s="32"/>
      <c r="W38" s="32"/>
      <c r="X38" s="32"/>
      <c r="Y38" s="32"/>
      <c r="Z38" s="32"/>
      <c r="AA38" s="32"/>
      <c r="AB38" s="32"/>
      <c r="AC38" s="31"/>
      <c r="AD38" s="31"/>
      <c r="AE38" s="31">
        <v>7223.45</v>
      </c>
      <c r="AF38" s="31"/>
      <c r="AG38" s="31"/>
      <c r="AH38" s="31"/>
      <c r="AI38" s="31"/>
      <c r="AJ38" s="31"/>
      <c r="AK38" s="31"/>
      <c r="AL38" s="31"/>
      <c r="AM38" s="31"/>
      <c r="AN38" s="31"/>
      <c r="AO38" s="42">
        <v>-3.78</v>
      </c>
      <c r="AP38" s="42">
        <v>-3.78</v>
      </c>
      <c r="AQ38" s="42">
        <v>-3.78</v>
      </c>
      <c r="AR38" s="42">
        <v>-3.78</v>
      </c>
      <c r="AS38" s="42">
        <v>-3.78</v>
      </c>
      <c r="AT38" s="42">
        <v>-3.78</v>
      </c>
      <c r="AU38" s="42">
        <v>-3.78</v>
      </c>
      <c r="AV38" s="42">
        <v>-3.78</v>
      </c>
      <c r="AW38" s="42">
        <v>-3.78</v>
      </c>
      <c r="AX38" s="42">
        <v>-3.78</v>
      </c>
      <c r="AY38" s="42">
        <v>-3.78</v>
      </c>
      <c r="AZ38" s="42">
        <v>-3.78</v>
      </c>
      <c r="BA38" s="31"/>
      <c r="BB38" s="31"/>
      <c r="BC38" s="31">
        <v>-273.05</v>
      </c>
      <c r="BD38" s="31"/>
      <c r="BE38" s="31"/>
      <c r="BF38" s="31"/>
      <c r="BG38" s="31"/>
      <c r="BH38" s="31"/>
      <c r="BI38" s="31"/>
      <c r="BJ38" s="31"/>
      <c r="BK38" s="31"/>
      <c r="BL38" s="31"/>
      <c r="BM38" s="32"/>
      <c r="BN38" s="32"/>
      <c r="BO38" s="32">
        <v>517.5</v>
      </c>
      <c r="BP38" s="32"/>
      <c r="BQ38" s="32"/>
      <c r="BR38" s="32"/>
      <c r="BS38" s="32"/>
      <c r="BT38" s="32"/>
      <c r="BU38" s="32"/>
      <c r="BV38" s="32"/>
      <c r="BW38" s="32"/>
      <c r="BX38" s="32"/>
      <c r="BY38" s="31">
        <f t="shared" si="446"/>
        <v>0</v>
      </c>
      <c r="BZ38" s="31">
        <f t="shared" si="447"/>
        <v>0</v>
      </c>
      <c r="CA38" s="31">
        <f t="shared" si="448"/>
        <v>517.5</v>
      </c>
      <c r="CB38" s="31">
        <f t="shared" si="449"/>
        <v>0</v>
      </c>
      <c r="CC38" s="31">
        <f t="shared" si="450"/>
        <v>0</v>
      </c>
      <c r="CD38" s="31">
        <f t="shared" ref="CD38" si="563">MAX(V38+BF38,BR38)</f>
        <v>0</v>
      </c>
      <c r="CE38" s="31">
        <f t="shared" si="451"/>
        <v>0</v>
      </c>
      <c r="CF38" s="31">
        <f t="shared" si="452"/>
        <v>0</v>
      </c>
      <c r="CG38" s="31">
        <f t="shared" si="453"/>
        <v>0</v>
      </c>
      <c r="CH38" s="31">
        <f t="shared" si="454"/>
        <v>0</v>
      </c>
      <c r="CI38" s="31">
        <f t="shared" si="455"/>
        <v>0</v>
      </c>
      <c r="CJ38" s="31">
        <f t="shared" si="456"/>
        <v>0</v>
      </c>
      <c r="CK38" s="6">
        <f t="shared" ref="CK38:CV39" ca="1" si="564">VLOOKUP($B38,LossFactorLookup,3,FALSE)</f>
        <v>4.3E-3</v>
      </c>
      <c r="CL38" s="6">
        <f t="shared" ca="1" si="564"/>
        <v>4.3E-3</v>
      </c>
      <c r="CM38" s="6">
        <f t="shared" ca="1" si="564"/>
        <v>4.3E-3</v>
      </c>
      <c r="CN38" s="6">
        <f t="shared" ca="1" si="564"/>
        <v>4.3E-3</v>
      </c>
      <c r="CO38" s="6">
        <f t="shared" ca="1" si="564"/>
        <v>4.3E-3</v>
      </c>
      <c r="CP38" s="6">
        <f t="shared" ca="1" si="564"/>
        <v>4.3E-3</v>
      </c>
      <c r="CQ38" s="6">
        <f t="shared" ca="1" si="564"/>
        <v>4.3E-3</v>
      </c>
      <c r="CR38" s="6">
        <f t="shared" ca="1" si="564"/>
        <v>4.3E-3</v>
      </c>
      <c r="CS38" s="6">
        <f t="shared" ca="1" si="564"/>
        <v>4.3E-3</v>
      </c>
      <c r="CT38" s="6">
        <f t="shared" ca="1" si="564"/>
        <v>4.3E-3</v>
      </c>
      <c r="CU38" s="6">
        <f t="shared" ca="1" si="564"/>
        <v>4.3E-3</v>
      </c>
      <c r="CV38" s="6">
        <f t="shared" ca="1" si="564"/>
        <v>4.3E-3</v>
      </c>
      <c r="CW38" s="31">
        <f t="shared" ca="1" si="457"/>
        <v>0</v>
      </c>
      <c r="CX38" s="31">
        <f t="shared" ca="1" si="458"/>
        <v>0</v>
      </c>
      <c r="CY38" s="31">
        <f t="shared" ca="1" si="459"/>
        <v>31.06</v>
      </c>
      <c r="CZ38" s="31">
        <f t="shared" ca="1" si="460"/>
        <v>0</v>
      </c>
      <c r="DA38" s="31">
        <f t="shared" ca="1" si="461"/>
        <v>0</v>
      </c>
      <c r="DB38" s="31">
        <f t="shared" ca="1" si="462"/>
        <v>0</v>
      </c>
      <c r="DC38" s="31">
        <f t="shared" ca="1" si="463"/>
        <v>0</v>
      </c>
      <c r="DD38" s="31">
        <f t="shared" ca="1" si="464"/>
        <v>0</v>
      </c>
      <c r="DE38" s="31">
        <f t="shared" ca="1" si="465"/>
        <v>0</v>
      </c>
      <c r="DF38" s="31">
        <f t="shared" ca="1" si="466"/>
        <v>0</v>
      </c>
      <c r="DG38" s="31">
        <f t="shared" ca="1" si="467"/>
        <v>0</v>
      </c>
      <c r="DH38" s="31">
        <f t="shared" ca="1" si="468"/>
        <v>0</v>
      </c>
      <c r="DI38" s="32">
        <f t="shared" ca="1" si="469"/>
        <v>0</v>
      </c>
      <c r="DJ38" s="32">
        <f t="shared" ca="1" si="470"/>
        <v>0</v>
      </c>
      <c r="DK38" s="32">
        <f t="shared" ca="1" si="471"/>
        <v>653.06999999999994</v>
      </c>
      <c r="DL38" s="32">
        <f t="shared" ca="1" si="472"/>
        <v>0</v>
      </c>
      <c r="DM38" s="32">
        <f t="shared" ca="1" si="473"/>
        <v>0</v>
      </c>
      <c r="DN38" s="32">
        <f t="shared" ref="DN38" ca="1" si="565">MAX(V38+DB38,BR38)</f>
        <v>0</v>
      </c>
      <c r="DO38" s="32">
        <f t="shared" ca="1" si="474"/>
        <v>0</v>
      </c>
      <c r="DP38" s="32">
        <f t="shared" ca="1" si="475"/>
        <v>0</v>
      </c>
      <c r="DQ38" s="32">
        <f t="shared" ca="1" si="476"/>
        <v>0</v>
      </c>
      <c r="DR38" s="32">
        <f t="shared" ca="1" si="477"/>
        <v>0</v>
      </c>
      <c r="DS38" s="32">
        <f t="shared" ca="1" si="478"/>
        <v>0</v>
      </c>
      <c r="DT38" s="32">
        <f t="shared" ca="1" si="479"/>
        <v>0</v>
      </c>
      <c r="DU38" s="31">
        <f t="shared" ref="DU38" ca="1" si="566">DI38-BY38</f>
        <v>0</v>
      </c>
      <c r="DV38" s="31">
        <f t="shared" ca="1" si="480"/>
        <v>0</v>
      </c>
      <c r="DW38" s="31">
        <f t="shared" ca="1" si="481"/>
        <v>135.56999999999994</v>
      </c>
      <c r="DX38" s="31">
        <f t="shared" ca="1" si="482"/>
        <v>0</v>
      </c>
      <c r="DY38" s="31">
        <f t="shared" ca="1" si="483"/>
        <v>0</v>
      </c>
      <c r="DZ38" s="31">
        <f t="shared" ca="1" si="484"/>
        <v>0</v>
      </c>
      <c r="EA38" s="31">
        <f t="shared" ca="1" si="485"/>
        <v>0</v>
      </c>
      <c r="EB38" s="31">
        <f t="shared" ca="1" si="486"/>
        <v>0</v>
      </c>
      <c r="EC38" s="31">
        <f t="shared" ca="1" si="487"/>
        <v>0</v>
      </c>
      <c r="ED38" s="31">
        <f t="shared" ca="1" si="488"/>
        <v>0</v>
      </c>
      <c r="EE38" s="31">
        <f t="shared" ca="1" si="489"/>
        <v>0</v>
      </c>
      <c r="EF38" s="31">
        <f t="shared" ca="1" si="490"/>
        <v>0</v>
      </c>
      <c r="EG38" s="32">
        <f t="shared" ref="EG38" ca="1" si="567">DU38+BA38</f>
        <v>0</v>
      </c>
      <c r="EH38" s="32">
        <f t="shared" ca="1" si="491"/>
        <v>0</v>
      </c>
      <c r="EI38" s="32">
        <f t="shared" ca="1" si="492"/>
        <v>-137.48000000000008</v>
      </c>
      <c r="EJ38" s="32">
        <f t="shared" ca="1" si="493"/>
        <v>0</v>
      </c>
      <c r="EK38" s="32">
        <f t="shared" ca="1" si="494"/>
        <v>0</v>
      </c>
      <c r="EL38" s="32">
        <f t="shared" ca="1" si="495"/>
        <v>0</v>
      </c>
      <c r="EM38" s="32">
        <f t="shared" ca="1" si="496"/>
        <v>0</v>
      </c>
      <c r="EN38" s="32">
        <f t="shared" ca="1" si="497"/>
        <v>0</v>
      </c>
      <c r="EO38" s="32">
        <f t="shared" ca="1" si="498"/>
        <v>0</v>
      </c>
      <c r="EP38" s="32">
        <f t="shared" ca="1" si="499"/>
        <v>0</v>
      </c>
      <c r="EQ38" s="32">
        <f t="shared" ca="1" si="500"/>
        <v>0</v>
      </c>
      <c r="ER38" s="32">
        <f t="shared" ca="1" si="501"/>
        <v>0</v>
      </c>
    </row>
    <row r="39" spans="1:148">
      <c r="A39" t="s">
        <v>416</v>
      </c>
      <c r="B39" s="1" t="s">
        <v>516</v>
      </c>
      <c r="C39" t="s">
        <v>516</v>
      </c>
      <c r="D39" t="str">
        <f ca="1">VLOOKUP($C39,LossFactorLookup,2,FALSE)</f>
        <v>FortisAlberta DOS - DOW Fort Saskatchewan (166S)</v>
      </c>
      <c r="E39" s="65">
        <f t="shared" ref="E39:P39" si="568">SUM(E29:E38)</f>
        <v>62364.278899999998</v>
      </c>
      <c r="F39" s="65">
        <f t="shared" si="568"/>
        <v>59550.340799999998</v>
      </c>
      <c r="G39" s="65">
        <f t="shared" si="568"/>
        <v>63242.413499999995</v>
      </c>
      <c r="H39" s="65">
        <f t="shared" si="568"/>
        <v>50990.255600000004</v>
      </c>
      <c r="I39" s="65">
        <f t="shared" si="568"/>
        <v>55774.462899999999</v>
      </c>
      <c r="J39" s="65">
        <f t="shared" si="568"/>
        <v>38605.199500000002</v>
      </c>
      <c r="K39" s="65">
        <f t="shared" si="568"/>
        <v>21812.389200000001</v>
      </c>
      <c r="L39" s="65">
        <f t="shared" si="568"/>
        <v>17636.258600000001</v>
      </c>
      <c r="M39" s="65">
        <f t="shared" si="568"/>
        <v>5236.9218000000001</v>
      </c>
      <c r="N39" s="65">
        <f t="shared" si="568"/>
        <v>3456.9906000000001</v>
      </c>
      <c r="O39" s="65">
        <f t="shared" si="568"/>
        <v>0</v>
      </c>
      <c r="P39" s="65">
        <f t="shared" si="568"/>
        <v>0</v>
      </c>
      <c r="Q39" s="32"/>
      <c r="R39" s="32"/>
      <c r="S39" s="32"/>
      <c r="T39" s="32"/>
      <c r="U39" s="32"/>
      <c r="V39" s="32"/>
      <c r="W39" s="32"/>
      <c r="X39" s="32"/>
      <c r="Y39" s="32"/>
      <c r="Z39" s="32"/>
      <c r="AA39" s="32"/>
      <c r="AB39" s="32"/>
      <c r="AC39" s="67">
        <f t="shared" ref="AC39:AN39" si="569">SUM(AC29:AC38)</f>
        <v>4131743.89</v>
      </c>
      <c r="AD39" s="67">
        <f t="shared" si="569"/>
        <v>3078649.56</v>
      </c>
      <c r="AE39" s="67">
        <f t="shared" si="569"/>
        <v>2738323.77</v>
      </c>
      <c r="AF39" s="67">
        <f t="shared" si="569"/>
        <v>1988900.9699999997</v>
      </c>
      <c r="AG39" s="67">
        <f t="shared" si="569"/>
        <v>2530994.63</v>
      </c>
      <c r="AH39" s="67">
        <f t="shared" si="569"/>
        <v>1378104.66</v>
      </c>
      <c r="AI39" s="67">
        <f t="shared" si="569"/>
        <v>833094.76</v>
      </c>
      <c r="AJ39" s="67">
        <f t="shared" si="569"/>
        <v>890869.72</v>
      </c>
      <c r="AK39" s="67">
        <f t="shared" si="569"/>
        <v>190631.67</v>
      </c>
      <c r="AL39" s="67">
        <f t="shared" si="569"/>
        <v>357297.78</v>
      </c>
      <c r="AM39" s="67">
        <f t="shared" si="569"/>
        <v>0</v>
      </c>
      <c r="AN39" s="67">
        <f t="shared" si="569"/>
        <v>0</v>
      </c>
      <c r="AO39" s="43">
        <f t="shared" ref="AO39:AZ39" si="570">AVERAGE(AO29:AO38)</f>
        <v>-3.7800000000000002</v>
      </c>
      <c r="AP39" s="43">
        <f t="shared" si="570"/>
        <v>-3.7800000000000002</v>
      </c>
      <c r="AQ39" s="43">
        <f t="shared" si="570"/>
        <v>-3.7800000000000002</v>
      </c>
      <c r="AR39" s="43">
        <f t="shared" si="570"/>
        <v>-3.7800000000000002</v>
      </c>
      <c r="AS39" s="43">
        <f t="shared" si="570"/>
        <v>-3.7800000000000002</v>
      </c>
      <c r="AT39" s="43">
        <f t="shared" si="570"/>
        <v>-3.7800000000000002</v>
      </c>
      <c r="AU39" s="43">
        <f t="shared" si="570"/>
        <v>-3.7800000000000002</v>
      </c>
      <c r="AV39" s="43">
        <f t="shared" si="570"/>
        <v>-3.7800000000000002</v>
      </c>
      <c r="AW39" s="43">
        <f t="shared" si="570"/>
        <v>-3.7800000000000002</v>
      </c>
      <c r="AX39" s="43">
        <f t="shared" si="570"/>
        <v>-3.7800000000000002</v>
      </c>
      <c r="AY39" s="43">
        <f t="shared" si="570"/>
        <v>-3.7800000000000002</v>
      </c>
      <c r="AZ39" s="43">
        <f t="shared" si="570"/>
        <v>-3.7800000000000002</v>
      </c>
      <c r="BA39" s="67">
        <f t="shared" ref="BA39:BL39" si="571">SUM(BA29:BA38)</f>
        <v>-156179.92000000001</v>
      </c>
      <c r="BB39" s="67">
        <f t="shared" si="571"/>
        <v>-116372.96</v>
      </c>
      <c r="BC39" s="67">
        <f t="shared" si="571"/>
        <v>-103508.64000000001</v>
      </c>
      <c r="BD39" s="67">
        <f t="shared" si="571"/>
        <v>-75180.460000000006</v>
      </c>
      <c r="BE39" s="67">
        <f t="shared" si="571"/>
        <v>-95671.59</v>
      </c>
      <c r="BF39" s="67">
        <f t="shared" si="571"/>
        <v>-52092.36</v>
      </c>
      <c r="BG39" s="67">
        <f t="shared" si="571"/>
        <v>-31490.99</v>
      </c>
      <c r="BH39" s="67">
        <f t="shared" si="571"/>
        <v>-33674.870000000003</v>
      </c>
      <c r="BI39" s="67">
        <f t="shared" si="571"/>
        <v>-7205.87</v>
      </c>
      <c r="BJ39" s="67">
        <f t="shared" si="571"/>
        <v>-13505.86</v>
      </c>
      <c r="BK39" s="67">
        <f t="shared" si="571"/>
        <v>0</v>
      </c>
      <c r="BL39" s="67">
        <f t="shared" si="571"/>
        <v>0</v>
      </c>
      <c r="BM39" s="32"/>
      <c r="BN39" s="32"/>
      <c r="BO39" s="32"/>
      <c r="BP39" s="32"/>
      <c r="BQ39" s="32"/>
      <c r="BR39" s="32"/>
      <c r="BS39" s="32"/>
      <c r="BT39" s="32"/>
      <c r="BU39" s="32"/>
      <c r="BV39" s="32"/>
      <c r="BW39" s="32"/>
      <c r="BX39" s="32"/>
      <c r="BY39" s="67">
        <f t="shared" ref="BY39:CJ39" si="572">SUM(BY29:BY38)</f>
        <v>167400</v>
      </c>
      <c r="BZ39" s="67">
        <f t="shared" si="572"/>
        <v>151200</v>
      </c>
      <c r="CA39" s="67">
        <f t="shared" si="572"/>
        <v>174712.67</v>
      </c>
      <c r="CB39" s="67">
        <f t="shared" si="572"/>
        <v>162585</v>
      </c>
      <c r="CC39" s="67">
        <f t="shared" si="572"/>
        <v>205902</v>
      </c>
      <c r="CD39" s="67">
        <f t="shared" si="572"/>
        <v>162000</v>
      </c>
      <c r="CE39" s="67">
        <f t="shared" si="572"/>
        <v>167400</v>
      </c>
      <c r="CF39" s="67">
        <f t="shared" si="572"/>
        <v>167400</v>
      </c>
      <c r="CG39" s="67">
        <f t="shared" si="572"/>
        <v>97200</v>
      </c>
      <c r="CH39" s="67">
        <f t="shared" si="572"/>
        <v>100575</v>
      </c>
      <c r="CI39" s="67">
        <f t="shared" si="572"/>
        <v>0</v>
      </c>
      <c r="CJ39" s="67">
        <f t="shared" si="572"/>
        <v>0</v>
      </c>
      <c r="CK39" s="70">
        <f t="shared" ca="1" si="564"/>
        <v>4.3E-3</v>
      </c>
      <c r="CL39" s="70">
        <f t="shared" ca="1" si="564"/>
        <v>4.3E-3</v>
      </c>
      <c r="CM39" s="70">
        <f t="shared" ca="1" si="564"/>
        <v>4.3E-3</v>
      </c>
      <c r="CN39" s="70">
        <f t="shared" ca="1" si="564"/>
        <v>4.3E-3</v>
      </c>
      <c r="CO39" s="70">
        <f t="shared" ca="1" si="564"/>
        <v>4.3E-3</v>
      </c>
      <c r="CP39" s="70">
        <f t="shared" ca="1" si="564"/>
        <v>4.3E-3</v>
      </c>
      <c r="CQ39" s="70">
        <f t="shared" ca="1" si="564"/>
        <v>4.3E-3</v>
      </c>
      <c r="CR39" s="70">
        <f t="shared" ca="1" si="564"/>
        <v>4.3E-3</v>
      </c>
      <c r="CS39" s="70">
        <f t="shared" ca="1" si="564"/>
        <v>4.3E-3</v>
      </c>
      <c r="CT39" s="70">
        <f t="shared" ca="1" si="564"/>
        <v>4.3E-3</v>
      </c>
      <c r="CU39" s="70">
        <f t="shared" ca="1" si="564"/>
        <v>4.3E-3</v>
      </c>
      <c r="CV39" s="70">
        <f t="shared" ca="1" si="564"/>
        <v>4.3E-3</v>
      </c>
      <c r="CW39" s="67">
        <f t="shared" ref="CW39:ER39" ca="1" si="573">SUM(CW29:CW38)</f>
        <v>17766.5</v>
      </c>
      <c r="CX39" s="67">
        <f t="shared" ca="1" si="573"/>
        <v>13238.19</v>
      </c>
      <c r="CY39" s="67">
        <f t="shared" ca="1" si="573"/>
        <v>11774.780000000002</v>
      </c>
      <c r="CZ39" s="67">
        <f t="shared" ca="1" si="573"/>
        <v>8552.2699999999986</v>
      </c>
      <c r="DA39" s="67">
        <f t="shared" ca="1" si="573"/>
        <v>10883.28</v>
      </c>
      <c r="DB39" s="67">
        <f t="shared" ca="1" si="573"/>
        <v>5925.85</v>
      </c>
      <c r="DC39" s="67">
        <f t="shared" ca="1" si="573"/>
        <v>3582.31</v>
      </c>
      <c r="DD39" s="67">
        <f t="shared" ca="1" si="573"/>
        <v>3830.74</v>
      </c>
      <c r="DE39" s="67">
        <f t="shared" ca="1" si="573"/>
        <v>819.72</v>
      </c>
      <c r="DF39" s="67">
        <f t="shared" ca="1" si="573"/>
        <v>1536.38</v>
      </c>
      <c r="DG39" s="67">
        <f t="shared" ca="1" si="573"/>
        <v>0</v>
      </c>
      <c r="DH39" s="67">
        <f t="shared" ca="1" si="573"/>
        <v>0</v>
      </c>
      <c r="DI39" s="69">
        <f t="shared" ca="1" si="573"/>
        <v>204859.34</v>
      </c>
      <c r="DJ39" s="69">
        <f t="shared" ca="1" si="573"/>
        <v>191889.21</v>
      </c>
      <c r="DK39" s="69">
        <f t="shared" ca="1" si="573"/>
        <v>202072.39</v>
      </c>
      <c r="DL39" s="69">
        <f t="shared" ca="1" si="573"/>
        <v>187339.94</v>
      </c>
      <c r="DM39" s="69">
        <f t="shared" ca="1" si="573"/>
        <v>205902</v>
      </c>
      <c r="DN39" s="69">
        <f t="shared" ca="1" si="573"/>
        <v>162000</v>
      </c>
      <c r="DO39" s="69">
        <f t="shared" ca="1" si="573"/>
        <v>167400</v>
      </c>
      <c r="DP39" s="69">
        <f t="shared" ca="1" si="573"/>
        <v>167400</v>
      </c>
      <c r="DQ39" s="69">
        <f t="shared" ca="1" si="573"/>
        <v>97200</v>
      </c>
      <c r="DR39" s="69">
        <f t="shared" ca="1" si="573"/>
        <v>100575</v>
      </c>
      <c r="DS39" s="69">
        <f t="shared" ca="1" si="573"/>
        <v>0</v>
      </c>
      <c r="DT39" s="69">
        <f t="shared" ca="1" si="573"/>
        <v>0</v>
      </c>
      <c r="DU39" s="67">
        <f t="shared" ca="1" si="573"/>
        <v>37459.339999999997</v>
      </c>
      <c r="DV39" s="67">
        <f t="shared" ca="1" si="573"/>
        <v>40689.209999999992</v>
      </c>
      <c r="DW39" s="67">
        <f t="shared" ca="1" si="573"/>
        <v>27359.719999999998</v>
      </c>
      <c r="DX39" s="67">
        <f t="shared" ca="1" si="573"/>
        <v>24754.94000000001</v>
      </c>
      <c r="DY39" s="67">
        <f t="shared" ca="1" si="573"/>
        <v>0</v>
      </c>
      <c r="DZ39" s="67">
        <f t="shared" ca="1" si="573"/>
        <v>0</v>
      </c>
      <c r="EA39" s="67">
        <f t="shared" ca="1" si="573"/>
        <v>0</v>
      </c>
      <c r="EB39" s="67">
        <f t="shared" ca="1" si="573"/>
        <v>0</v>
      </c>
      <c r="EC39" s="67">
        <f t="shared" ca="1" si="573"/>
        <v>0</v>
      </c>
      <c r="ED39" s="67">
        <f t="shared" ca="1" si="573"/>
        <v>0</v>
      </c>
      <c r="EE39" s="67">
        <f t="shared" ca="1" si="573"/>
        <v>0</v>
      </c>
      <c r="EF39" s="67">
        <f t="shared" ca="1" si="573"/>
        <v>0</v>
      </c>
      <c r="EG39" s="69">
        <f t="shared" ca="1" si="573"/>
        <v>-118720.58000000002</v>
      </c>
      <c r="EH39" s="69">
        <f t="shared" ca="1" si="573"/>
        <v>-75683.750000000015</v>
      </c>
      <c r="EI39" s="69">
        <f t="shared" ca="1" si="573"/>
        <v>-76148.920000000013</v>
      </c>
      <c r="EJ39" s="69">
        <f t="shared" ca="1" si="573"/>
        <v>-50425.52</v>
      </c>
      <c r="EK39" s="69">
        <f t="shared" ca="1" si="573"/>
        <v>-95671.59</v>
      </c>
      <c r="EL39" s="69">
        <f t="shared" ca="1" si="573"/>
        <v>-52092.36</v>
      </c>
      <c r="EM39" s="69">
        <f t="shared" ca="1" si="573"/>
        <v>-31490.99</v>
      </c>
      <c r="EN39" s="69">
        <f t="shared" ca="1" si="573"/>
        <v>-33674.870000000003</v>
      </c>
      <c r="EO39" s="69">
        <f t="shared" ca="1" si="573"/>
        <v>-7205.87</v>
      </c>
      <c r="EP39" s="69">
        <f t="shared" ca="1" si="573"/>
        <v>-13505.86</v>
      </c>
      <c r="EQ39" s="69">
        <f t="shared" ca="1" si="573"/>
        <v>0</v>
      </c>
      <c r="ER39" s="69">
        <f t="shared" ca="1" si="573"/>
        <v>0</v>
      </c>
    </row>
    <row r="41" spans="1:148">
      <c r="A41" t="s">
        <v>480</v>
      </c>
    </row>
    <row r="42" spans="1:148">
      <c r="A42" t="s">
        <v>489</v>
      </c>
    </row>
    <row r="43" spans="1:148">
      <c r="A43" t="s">
        <v>481</v>
      </c>
    </row>
    <row r="44" spans="1:148">
      <c r="A44" t="s">
        <v>482</v>
      </c>
    </row>
    <row r="45" spans="1:148">
      <c r="A45" t="s">
        <v>483</v>
      </c>
    </row>
    <row r="46" spans="1:148">
      <c r="A46" t="s">
        <v>484</v>
      </c>
    </row>
    <row r="47" spans="1:148">
      <c r="A47" t="s">
        <v>485</v>
      </c>
    </row>
  </sheetData>
  <mergeCells count="6">
    <mergeCell ref="EQ3:ER3"/>
    <mergeCell ref="O3:P3"/>
    <mergeCell ref="AM3:AN3"/>
    <mergeCell ref="BK3:BL3"/>
    <mergeCell ref="DG3:DH3"/>
    <mergeCell ref="EE3:EF3"/>
  </mergeCells>
  <phoneticPr fontId="7" type="noConversion"/>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29 Jan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6"/>
  <sheetViews>
    <sheetView workbookViewId="0">
      <pane ySplit="2" topLeftCell="A3" activePane="bottomLeft" state="frozen"/>
      <selection activeCell="A2" sqref="A2"/>
      <selection pane="bottomLeft" activeCell="A3" sqref="A3"/>
    </sheetView>
  </sheetViews>
  <sheetFormatPr defaultColWidth="12.7109375" defaultRowHeight="1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c r="A1" s="11" t="s">
        <v>164</v>
      </c>
      <c r="B1" s="12" t="s">
        <v>165</v>
      </c>
      <c r="C1" s="12" t="s">
        <v>166</v>
      </c>
      <c r="D1" s="45" t="s">
        <v>492</v>
      </c>
      <c r="E1" s="48" t="s">
        <v>493</v>
      </c>
      <c r="F1" s="12" t="s">
        <v>494</v>
      </c>
      <c r="G1" s="12" t="s">
        <v>495</v>
      </c>
    </row>
    <row r="2" spans="1:7">
      <c r="A2" s="13" t="s">
        <v>167</v>
      </c>
      <c r="B2" s="14" t="s">
        <v>168</v>
      </c>
      <c r="C2" s="14" t="s">
        <v>169</v>
      </c>
      <c r="D2" s="46" t="s">
        <v>496</v>
      </c>
      <c r="E2" s="49" t="s">
        <v>497</v>
      </c>
      <c r="F2" s="14" t="s">
        <v>170</v>
      </c>
      <c r="G2" s="14" t="s">
        <v>171</v>
      </c>
    </row>
    <row r="3" spans="1:7">
      <c r="A3" s="15">
        <v>38718</v>
      </c>
      <c r="B3" s="16">
        <v>3.7499999999999999E-2</v>
      </c>
      <c r="C3" s="16">
        <f t="shared" ref="C3:C66" si="0">B3+1.5%</f>
        <v>5.2499999999999998E-2</v>
      </c>
      <c r="D3" s="47">
        <f>C3/365</f>
        <v>1.4383561643835615E-4</v>
      </c>
      <c r="E3" s="50">
        <f>DAY(DATE(YEAR(A3),MONTH(A3)+1,0))</f>
        <v>31</v>
      </c>
      <c r="F3" s="16">
        <f>D3*E3</f>
        <v>4.4589041095890406E-3</v>
      </c>
      <c r="G3" s="16">
        <f>SUM(F3:F$187)-F$187</f>
        <v>0.48841801407291013</v>
      </c>
    </row>
    <row r="4" spans="1:7">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SUM(F4:F$187)-F$187</f>
        <v>0.48395910996332103</v>
      </c>
    </row>
    <row r="5" spans="1:7">
      <c r="A5" s="15">
        <v>38777</v>
      </c>
      <c r="B5" s="16">
        <v>0.04</v>
      </c>
      <c r="C5" s="16">
        <f t="shared" si="0"/>
        <v>5.5E-2</v>
      </c>
      <c r="D5" s="47">
        <f t="shared" si="1"/>
        <v>1.5068493150684933E-4</v>
      </c>
      <c r="E5" s="50">
        <f t="shared" si="2"/>
        <v>31</v>
      </c>
      <c r="F5" s="16">
        <f t="shared" si="3"/>
        <v>4.6712328767123295E-3</v>
      </c>
      <c r="G5" s="16">
        <f>SUM(F5:F$187)-F$187</f>
        <v>0.47993171270304702</v>
      </c>
    </row>
    <row r="6" spans="1:7">
      <c r="A6" s="15">
        <v>38808</v>
      </c>
      <c r="B6" s="16">
        <v>4.2500000000000003E-2</v>
      </c>
      <c r="C6" s="16">
        <f t="shared" si="0"/>
        <v>5.7500000000000002E-2</v>
      </c>
      <c r="D6" s="47">
        <f t="shared" si="1"/>
        <v>1.5753424657534247E-4</v>
      </c>
      <c r="E6" s="50">
        <f t="shared" si="2"/>
        <v>30</v>
      </c>
      <c r="F6" s="16">
        <f t="shared" si="3"/>
        <v>4.726027397260274E-3</v>
      </c>
      <c r="G6" s="16">
        <f>SUM(F6:F$187)-F$187</f>
        <v>0.47526047982633463</v>
      </c>
    </row>
    <row r="7" spans="1:7">
      <c r="A7" s="15">
        <v>38838</v>
      </c>
      <c r="B7" s="16">
        <v>4.4999999999999998E-2</v>
      </c>
      <c r="C7" s="16">
        <f t="shared" si="0"/>
        <v>0.06</v>
      </c>
      <c r="D7" s="47">
        <f t="shared" si="1"/>
        <v>1.6438356164383562E-4</v>
      </c>
      <c r="E7" s="50">
        <f t="shared" si="2"/>
        <v>31</v>
      </c>
      <c r="F7" s="16">
        <f t="shared" si="3"/>
        <v>5.0958904109589045E-3</v>
      </c>
      <c r="G7" s="16">
        <f>SUM(F7:F$187)-F$187</f>
        <v>0.47053445242907427</v>
      </c>
    </row>
    <row r="8" spans="1:7">
      <c r="A8" s="15">
        <v>38869</v>
      </c>
      <c r="B8" s="16">
        <v>4.4999999999999998E-2</v>
      </c>
      <c r="C8" s="16">
        <f t="shared" si="0"/>
        <v>0.06</v>
      </c>
      <c r="D8" s="47">
        <f t="shared" si="1"/>
        <v>1.6438356164383562E-4</v>
      </c>
      <c r="E8" s="50">
        <f t="shared" si="2"/>
        <v>30</v>
      </c>
      <c r="F8" s="16">
        <f t="shared" si="3"/>
        <v>4.9315068493150684E-3</v>
      </c>
      <c r="G8" s="16">
        <f>SUM(F8:F$187)-F$187</f>
        <v>0.4654385620181154</v>
      </c>
    </row>
    <row r="9" spans="1:7">
      <c r="A9" s="15">
        <v>38899</v>
      </c>
      <c r="B9" s="16">
        <v>4.4999999999999998E-2</v>
      </c>
      <c r="C9" s="16">
        <f t="shared" si="0"/>
        <v>0.06</v>
      </c>
      <c r="D9" s="47">
        <f t="shared" si="1"/>
        <v>1.6438356164383562E-4</v>
      </c>
      <c r="E9" s="50">
        <f t="shared" si="2"/>
        <v>31</v>
      </c>
      <c r="F9" s="16">
        <f t="shared" si="3"/>
        <v>5.0958904109589045E-3</v>
      </c>
      <c r="G9" s="16">
        <f>SUM(F9:F$187)-F$187</f>
        <v>0.46050705516880031</v>
      </c>
    </row>
    <row r="10" spans="1:7">
      <c r="A10" s="15">
        <v>38930</v>
      </c>
      <c r="B10" s="16">
        <v>4.4999999999999998E-2</v>
      </c>
      <c r="C10" s="16">
        <f t="shared" si="0"/>
        <v>0.06</v>
      </c>
      <c r="D10" s="47">
        <f t="shared" si="1"/>
        <v>1.6438356164383562E-4</v>
      </c>
      <c r="E10" s="50">
        <f t="shared" si="2"/>
        <v>31</v>
      </c>
      <c r="F10" s="16">
        <f t="shared" si="3"/>
        <v>5.0958904109589045E-3</v>
      </c>
      <c r="G10" s="16">
        <f>SUM(F10:F$187)-F$187</f>
        <v>0.45541116475784132</v>
      </c>
    </row>
    <row r="11" spans="1:7">
      <c r="A11" s="15">
        <v>38961</v>
      </c>
      <c r="B11" s="16">
        <v>4.4999999999999998E-2</v>
      </c>
      <c r="C11" s="16">
        <f t="shared" si="0"/>
        <v>0.06</v>
      </c>
      <c r="D11" s="47">
        <f t="shared" si="1"/>
        <v>1.6438356164383562E-4</v>
      </c>
      <c r="E11" s="50">
        <f t="shared" si="2"/>
        <v>30</v>
      </c>
      <c r="F11" s="16">
        <f t="shared" si="3"/>
        <v>4.9315068493150684E-3</v>
      </c>
      <c r="G11" s="16">
        <f>SUM(F11:F$187)-F$187</f>
        <v>0.4503152743468824</v>
      </c>
    </row>
    <row r="12" spans="1:7">
      <c r="A12" s="15">
        <v>38991</v>
      </c>
      <c r="B12" s="16">
        <v>4.4999999999999998E-2</v>
      </c>
      <c r="C12" s="16">
        <f t="shared" si="0"/>
        <v>0.06</v>
      </c>
      <c r="D12" s="47">
        <f t="shared" si="1"/>
        <v>1.6438356164383562E-4</v>
      </c>
      <c r="E12" s="50">
        <f t="shared" si="2"/>
        <v>31</v>
      </c>
      <c r="F12" s="16">
        <f t="shared" si="3"/>
        <v>5.0958904109589045E-3</v>
      </c>
      <c r="G12" s="16">
        <f>SUM(F12:F$187)-F$187</f>
        <v>0.44538376749756736</v>
      </c>
    </row>
    <row r="13" spans="1:7">
      <c r="A13" s="15">
        <v>39022</v>
      </c>
      <c r="B13" s="16">
        <v>4.4999999999999998E-2</v>
      </c>
      <c r="C13" s="16">
        <f t="shared" si="0"/>
        <v>0.06</v>
      </c>
      <c r="D13" s="47">
        <f t="shared" si="1"/>
        <v>1.6438356164383562E-4</v>
      </c>
      <c r="E13" s="50">
        <f t="shared" si="2"/>
        <v>30</v>
      </c>
      <c r="F13" s="16">
        <f t="shared" si="3"/>
        <v>4.9315068493150684E-3</v>
      </c>
      <c r="G13" s="16">
        <f>SUM(F13:F$187)-F$187</f>
        <v>0.44028787708660849</v>
      </c>
    </row>
    <row r="14" spans="1:7">
      <c r="A14" s="15">
        <v>39052</v>
      </c>
      <c r="B14" s="16">
        <v>4.4999999999999998E-2</v>
      </c>
      <c r="C14" s="16">
        <f t="shared" si="0"/>
        <v>0.06</v>
      </c>
      <c r="D14" s="47">
        <f t="shared" si="1"/>
        <v>1.6438356164383562E-4</v>
      </c>
      <c r="E14" s="50">
        <f t="shared" si="2"/>
        <v>31</v>
      </c>
      <c r="F14" s="16">
        <f t="shared" si="3"/>
        <v>5.0958904109589045E-3</v>
      </c>
      <c r="G14" s="16">
        <f>SUM(F14:F$187)-F$187</f>
        <v>0.4353563702372934</v>
      </c>
    </row>
    <row r="15" spans="1:7">
      <c r="A15" s="15">
        <v>39083</v>
      </c>
      <c r="B15" s="16">
        <v>4.4999999999999998E-2</v>
      </c>
      <c r="C15" s="16">
        <f t="shared" si="0"/>
        <v>0.06</v>
      </c>
      <c r="D15" s="47">
        <f t="shared" si="1"/>
        <v>1.6438356164383562E-4</v>
      </c>
      <c r="E15" s="50">
        <f t="shared" si="2"/>
        <v>31</v>
      </c>
      <c r="F15" s="16">
        <f t="shared" si="3"/>
        <v>5.0958904109589045E-3</v>
      </c>
      <c r="G15" s="16">
        <f>SUM(F15:F$187)-F$187</f>
        <v>0.43026047982633447</v>
      </c>
    </row>
    <row r="16" spans="1:7">
      <c r="A16" s="15">
        <v>39114</v>
      </c>
      <c r="B16" s="16">
        <v>4.4999999999999998E-2</v>
      </c>
      <c r="C16" s="16">
        <f t="shared" si="0"/>
        <v>0.06</v>
      </c>
      <c r="D16" s="47">
        <f t="shared" si="1"/>
        <v>1.6438356164383562E-4</v>
      </c>
      <c r="E16" s="50">
        <f t="shared" si="2"/>
        <v>28</v>
      </c>
      <c r="F16" s="16">
        <f t="shared" si="3"/>
        <v>4.6027397260273977E-3</v>
      </c>
      <c r="G16" s="16">
        <f>SUM(F16:F$187)-F$187</f>
        <v>0.4251645894153756</v>
      </c>
    </row>
    <row r="17" spans="1:7">
      <c r="A17" s="15">
        <v>39142</v>
      </c>
      <c r="B17" s="16">
        <v>4.4999999999999998E-2</v>
      </c>
      <c r="C17" s="16">
        <f t="shared" si="0"/>
        <v>0.06</v>
      </c>
      <c r="D17" s="47">
        <f t="shared" si="1"/>
        <v>1.6438356164383562E-4</v>
      </c>
      <c r="E17" s="50">
        <f t="shared" si="2"/>
        <v>31</v>
      </c>
      <c r="F17" s="16">
        <f t="shared" si="3"/>
        <v>5.0958904109589045E-3</v>
      </c>
      <c r="G17" s="16">
        <f>SUM(F17:F$187)-F$187</f>
        <v>0.42056184968934823</v>
      </c>
    </row>
    <row r="18" spans="1:7">
      <c r="A18" s="15">
        <v>39173</v>
      </c>
      <c r="B18" s="16">
        <v>4.4999999999999998E-2</v>
      </c>
      <c r="C18" s="16">
        <f t="shared" si="0"/>
        <v>0.06</v>
      </c>
      <c r="D18" s="47">
        <f t="shared" si="1"/>
        <v>1.6438356164383562E-4</v>
      </c>
      <c r="E18" s="50">
        <f t="shared" si="2"/>
        <v>30</v>
      </c>
      <c r="F18" s="16">
        <f t="shared" si="3"/>
        <v>4.9315068493150684E-3</v>
      </c>
      <c r="G18" s="16">
        <f>SUM(F18:F$187)-F$187</f>
        <v>0.41546595927838931</v>
      </c>
    </row>
    <row r="19" spans="1:7">
      <c r="A19" s="15">
        <v>39203</v>
      </c>
      <c r="B19" s="16">
        <v>4.4999999999999998E-2</v>
      </c>
      <c r="C19" s="16">
        <f t="shared" si="0"/>
        <v>0.06</v>
      </c>
      <c r="D19" s="47">
        <f t="shared" si="1"/>
        <v>1.6438356164383562E-4</v>
      </c>
      <c r="E19" s="50">
        <f t="shared" si="2"/>
        <v>31</v>
      </c>
      <c r="F19" s="16">
        <f t="shared" si="3"/>
        <v>5.0958904109589045E-3</v>
      </c>
      <c r="G19" s="16">
        <f>SUM(F19:F$187)-F$187</f>
        <v>0.41053445242907421</v>
      </c>
    </row>
    <row r="20" spans="1:7">
      <c r="A20" s="15">
        <v>39234</v>
      </c>
      <c r="B20" s="16">
        <v>4.4999999999999998E-2</v>
      </c>
      <c r="C20" s="16">
        <f t="shared" si="0"/>
        <v>0.06</v>
      </c>
      <c r="D20" s="47">
        <f t="shared" si="1"/>
        <v>1.6438356164383562E-4</v>
      </c>
      <c r="E20" s="50">
        <f t="shared" si="2"/>
        <v>30</v>
      </c>
      <c r="F20" s="16">
        <f t="shared" si="3"/>
        <v>4.9315068493150684E-3</v>
      </c>
      <c r="G20" s="16">
        <f>SUM(F20:F$187)-F$187</f>
        <v>0.40543856201811534</v>
      </c>
    </row>
    <row r="21" spans="1:7">
      <c r="A21" s="15">
        <v>39264</v>
      </c>
      <c r="B21" s="16">
        <v>4.7500000000000001E-2</v>
      </c>
      <c r="C21" s="16">
        <f t="shared" si="0"/>
        <v>6.25E-2</v>
      </c>
      <c r="D21" s="47">
        <f t="shared" si="1"/>
        <v>1.7123287671232877E-4</v>
      </c>
      <c r="E21" s="50">
        <f t="shared" si="2"/>
        <v>31</v>
      </c>
      <c r="F21" s="16">
        <f t="shared" si="3"/>
        <v>5.3082191780821917E-3</v>
      </c>
      <c r="G21" s="16">
        <f>SUM(F21:F$187)-F$187</f>
        <v>0.40050705516880025</v>
      </c>
    </row>
    <row r="22" spans="1:7">
      <c r="A22" s="15">
        <v>39295</v>
      </c>
      <c r="B22" s="16">
        <v>4.7500000000000001E-2</v>
      </c>
      <c r="C22" s="16">
        <f t="shared" si="0"/>
        <v>6.25E-2</v>
      </c>
      <c r="D22" s="47">
        <f t="shared" si="1"/>
        <v>1.7123287671232877E-4</v>
      </c>
      <c r="E22" s="50">
        <f t="shared" si="2"/>
        <v>31</v>
      </c>
      <c r="F22" s="16">
        <f t="shared" si="3"/>
        <v>5.3082191780821917E-3</v>
      </c>
      <c r="G22" s="16">
        <f>SUM(F22:F$187)-F$187</f>
        <v>0.39519883599071803</v>
      </c>
    </row>
    <row r="23" spans="1:7">
      <c r="A23" s="15">
        <v>39326</v>
      </c>
      <c r="B23" s="16">
        <v>4.7500000000000001E-2</v>
      </c>
      <c r="C23" s="16">
        <f t="shared" si="0"/>
        <v>6.25E-2</v>
      </c>
      <c r="D23" s="47">
        <f t="shared" si="1"/>
        <v>1.7123287671232877E-4</v>
      </c>
      <c r="E23" s="50">
        <f t="shared" si="2"/>
        <v>30</v>
      </c>
      <c r="F23" s="16">
        <f t="shared" si="3"/>
        <v>5.1369863013698627E-3</v>
      </c>
      <c r="G23" s="16">
        <f>SUM(F23:F$187)-F$187</f>
        <v>0.38989061681263582</v>
      </c>
    </row>
    <row r="24" spans="1:7">
      <c r="A24" s="15">
        <v>39356</v>
      </c>
      <c r="B24" s="16">
        <v>4.7500000000000001E-2</v>
      </c>
      <c r="C24" s="16">
        <f t="shared" si="0"/>
        <v>6.25E-2</v>
      </c>
      <c r="D24" s="47">
        <f t="shared" si="1"/>
        <v>1.7123287671232877E-4</v>
      </c>
      <c r="E24" s="50">
        <f t="shared" si="2"/>
        <v>31</v>
      </c>
      <c r="F24" s="16">
        <f t="shared" si="3"/>
        <v>5.3082191780821917E-3</v>
      </c>
      <c r="G24" s="16">
        <f>SUM(F24:F$187)-F$187</f>
        <v>0.38475363051126599</v>
      </c>
    </row>
    <row r="25" spans="1:7">
      <c r="A25" s="15">
        <v>39387</v>
      </c>
      <c r="B25" s="16">
        <v>4.7500000000000001E-2</v>
      </c>
      <c r="C25" s="16">
        <f t="shared" si="0"/>
        <v>6.25E-2</v>
      </c>
      <c r="D25" s="47">
        <f t="shared" si="1"/>
        <v>1.7123287671232877E-4</v>
      </c>
      <c r="E25" s="50">
        <f t="shared" si="2"/>
        <v>30</v>
      </c>
      <c r="F25" s="16">
        <f t="shared" si="3"/>
        <v>5.1369863013698627E-3</v>
      </c>
      <c r="G25" s="16">
        <f>SUM(F25:F$187)-F$187</f>
        <v>0.37944541133318388</v>
      </c>
    </row>
    <row r="26" spans="1:7">
      <c r="A26" s="15">
        <v>39417</v>
      </c>
      <c r="B26" s="16">
        <v>4.4999999999999998E-2</v>
      </c>
      <c r="C26" s="16">
        <f t="shared" si="0"/>
        <v>0.06</v>
      </c>
      <c r="D26" s="47">
        <f t="shared" si="1"/>
        <v>1.6438356164383562E-4</v>
      </c>
      <c r="E26" s="50">
        <f t="shared" si="2"/>
        <v>31</v>
      </c>
      <c r="F26" s="16">
        <f t="shared" si="3"/>
        <v>5.0958904109589045E-3</v>
      </c>
      <c r="G26" s="16">
        <f>SUM(F26:F$187)-F$187</f>
        <v>0.37430842503181405</v>
      </c>
    </row>
    <row r="27" spans="1:7">
      <c r="A27" s="15">
        <v>39448</v>
      </c>
      <c r="B27" s="16">
        <v>4.2500000000000003E-2</v>
      </c>
      <c r="C27" s="16">
        <f t="shared" si="0"/>
        <v>5.7500000000000002E-2</v>
      </c>
      <c r="D27" s="47">
        <f>C27/366</f>
        <v>1.5710382513661202E-4</v>
      </c>
      <c r="E27" s="50">
        <f t="shared" si="2"/>
        <v>31</v>
      </c>
      <c r="F27" s="16">
        <f t="shared" si="3"/>
        <v>4.8702185792349724E-3</v>
      </c>
      <c r="G27" s="16">
        <f>SUM(F27:F$187)-F$187</f>
        <v>0.36921253462085518</v>
      </c>
    </row>
    <row r="28" spans="1:7">
      <c r="A28" s="15">
        <v>39479</v>
      </c>
      <c r="B28" s="16">
        <v>4.2500000000000003E-2</v>
      </c>
      <c r="C28" s="16">
        <f t="shared" si="0"/>
        <v>5.7500000000000002E-2</v>
      </c>
      <c r="D28" s="47">
        <f t="shared" ref="D28:D38" si="4">C28/366</f>
        <v>1.5710382513661202E-4</v>
      </c>
      <c r="E28" s="50">
        <f t="shared" si="2"/>
        <v>29</v>
      </c>
      <c r="F28" s="16">
        <f t="shared" si="3"/>
        <v>4.5560109289617488E-3</v>
      </c>
      <c r="G28" s="16">
        <f>SUM(F28:F$187)-F$187</f>
        <v>0.36434231604162015</v>
      </c>
    </row>
    <row r="29" spans="1:7">
      <c r="A29" s="15">
        <v>39508</v>
      </c>
      <c r="B29" s="16">
        <v>3.7499999999999999E-2</v>
      </c>
      <c r="C29" s="16">
        <f t="shared" si="0"/>
        <v>5.2499999999999998E-2</v>
      </c>
      <c r="D29" s="47">
        <f t="shared" si="4"/>
        <v>1.4344262295081967E-4</v>
      </c>
      <c r="E29" s="50">
        <f t="shared" si="2"/>
        <v>31</v>
      </c>
      <c r="F29" s="16">
        <f t="shared" si="3"/>
        <v>4.4467213114754095E-3</v>
      </c>
      <c r="G29" s="16">
        <f>SUM(F29:F$187)-F$187</f>
        <v>0.35978630511265836</v>
      </c>
    </row>
    <row r="30" spans="1:7">
      <c r="A30" s="15">
        <v>39539</v>
      </c>
      <c r="B30" s="16">
        <v>3.2500000000000001E-2</v>
      </c>
      <c r="C30" s="16">
        <f t="shared" si="0"/>
        <v>4.7500000000000001E-2</v>
      </c>
      <c r="D30" s="47">
        <f t="shared" si="4"/>
        <v>1.2978142076502732E-4</v>
      </c>
      <c r="E30" s="50">
        <f t="shared" si="2"/>
        <v>30</v>
      </c>
      <c r="F30" s="16">
        <f t="shared" si="3"/>
        <v>3.8934426229508198E-3</v>
      </c>
      <c r="G30" s="16">
        <f>SUM(F30:F$187)-F$187</f>
        <v>0.35533958380118291</v>
      </c>
    </row>
    <row r="31" spans="1:7">
      <c r="A31" s="15">
        <v>39569</v>
      </c>
      <c r="B31" s="16">
        <v>3.2500000000000001E-2</v>
      </c>
      <c r="C31" s="16">
        <f t="shared" si="0"/>
        <v>4.7500000000000001E-2</v>
      </c>
      <c r="D31" s="47">
        <f t="shared" si="4"/>
        <v>1.2978142076502732E-4</v>
      </c>
      <c r="E31" s="50">
        <f t="shared" si="2"/>
        <v>31</v>
      </c>
      <c r="F31" s="16">
        <f t="shared" si="3"/>
        <v>4.0232240437158466E-3</v>
      </c>
      <c r="G31" s="16">
        <f>SUM(F31:F$187)-F$187</f>
        <v>0.35144614117823209</v>
      </c>
    </row>
    <row r="32" spans="1:7">
      <c r="A32" s="15">
        <v>39600</v>
      </c>
      <c r="B32" s="16">
        <v>3.2500000000000001E-2</v>
      </c>
      <c r="C32" s="16">
        <f t="shared" si="0"/>
        <v>4.7500000000000001E-2</v>
      </c>
      <c r="D32" s="47">
        <f t="shared" si="4"/>
        <v>1.2978142076502732E-4</v>
      </c>
      <c r="E32" s="50">
        <f t="shared" si="2"/>
        <v>30</v>
      </c>
      <c r="F32" s="16">
        <f t="shared" si="3"/>
        <v>3.8934426229508198E-3</v>
      </c>
      <c r="G32" s="16">
        <f>SUM(F32:F$187)-F$187</f>
        <v>0.34742291713451617</v>
      </c>
    </row>
    <row r="33" spans="1:7">
      <c r="A33" s="15">
        <v>39630</v>
      </c>
      <c r="B33" s="16">
        <v>3.2500000000000001E-2</v>
      </c>
      <c r="C33" s="16">
        <f t="shared" si="0"/>
        <v>4.7500000000000001E-2</v>
      </c>
      <c r="D33" s="47">
        <f t="shared" si="4"/>
        <v>1.2978142076502732E-4</v>
      </c>
      <c r="E33" s="50">
        <f t="shared" si="2"/>
        <v>31</v>
      </c>
      <c r="F33" s="16">
        <f t="shared" si="3"/>
        <v>4.0232240437158466E-3</v>
      </c>
      <c r="G33" s="16">
        <f>SUM(F33:F$187)-F$187</f>
        <v>0.34352947451156535</v>
      </c>
    </row>
    <row r="34" spans="1:7">
      <c r="A34" s="15">
        <v>39661</v>
      </c>
      <c r="B34" s="16">
        <v>3.2500000000000001E-2</v>
      </c>
      <c r="C34" s="16">
        <f t="shared" si="0"/>
        <v>4.7500000000000001E-2</v>
      </c>
      <c r="D34" s="47">
        <f t="shared" si="4"/>
        <v>1.2978142076502732E-4</v>
      </c>
      <c r="E34" s="50">
        <f t="shared" si="2"/>
        <v>31</v>
      </c>
      <c r="F34" s="16">
        <f t="shared" si="3"/>
        <v>4.0232240437158466E-3</v>
      </c>
      <c r="G34" s="16">
        <f>SUM(F34:F$187)-F$187</f>
        <v>0.33950625046784949</v>
      </c>
    </row>
    <row r="35" spans="1:7">
      <c r="A35" s="15">
        <v>39692</v>
      </c>
      <c r="B35" s="16">
        <v>3.2500000000000001E-2</v>
      </c>
      <c r="C35" s="16">
        <f t="shared" si="0"/>
        <v>4.7500000000000001E-2</v>
      </c>
      <c r="D35" s="47">
        <f t="shared" si="4"/>
        <v>1.2978142076502732E-4</v>
      </c>
      <c r="E35" s="50">
        <f t="shared" si="2"/>
        <v>30</v>
      </c>
      <c r="F35" s="16">
        <f t="shared" si="3"/>
        <v>3.8934426229508198E-3</v>
      </c>
      <c r="G35" s="16">
        <f>SUM(F35:F$187)-F$187</f>
        <v>0.33548302642413363</v>
      </c>
    </row>
    <row r="36" spans="1:7">
      <c r="A36" s="15">
        <v>39722</v>
      </c>
      <c r="B36" s="16">
        <v>2.5000000000000001E-2</v>
      </c>
      <c r="C36" s="16">
        <f t="shared" si="0"/>
        <v>0.04</v>
      </c>
      <c r="D36" s="47">
        <f t="shared" si="4"/>
        <v>1.092896174863388E-4</v>
      </c>
      <c r="E36" s="50">
        <f t="shared" si="2"/>
        <v>31</v>
      </c>
      <c r="F36" s="16">
        <f t="shared" si="3"/>
        <v>3.3879781420765027E-3</v>
      </c>
      <c r="G36" s="16">
        <f>SUM(F36:F$187)-F$187</f>
        <v>0.33158958380118281</v>
      </c>
    </row>
    <row r="37" spans="1:7">
      <c r="A37" s="15">
        <v>39753</v>
      </c>
      <c r="B37" s="16">
        <v>2.5000000000000001E-2</v>
      </c>
      <c r="C37" s="16">
        <f t="shared" si="0"/>
        <v>0.04</v>
      </c>
      <c r="D37" s="47">
        <f t="shared" si="4"/>
        <v>1.092896174863388E-4</v>
      </c>
      <c r="E37" s="50">
        <f t="shared" si="2"/>
        <v>30</v>
      </c>
      <c r="F37" s="16">
        <f t="shared" si="3"/>
        <v>3.2786885245901639E-3</v>
      </c>
      <c r="G37" s="16">
        <f>SUM(F37:F$187)-F$187</f>
        <v>0.32820160565910628</v>
      </c>
    </row>
    <row r="38" spans="1:7">
      <c r="A38" s="15">
        <v>39783</v>
      </c>
      <c r="B38" s="16">
        <v>1.7500000000000002E-2</v>
      </c>
      <c r="C38" s="16">
        <f t="shared" si="0"/>
        <v>3.2500000000000001E-2</v>
      </c>
      <c r="D38" s="47">
        <f t="shared" si="4"/>
        <v>8.8797814207650273E-5</v>
      </c>
      <c r="E38" s="50">
        <f t="shared" si="2"/>
        <v>31</v>
      </c>
      <c r="F38" s="16">
        <f t="shared" si="3"/>
        <v>2.7527322404371584E-3</v>
      </c>
      <c r="G38" s="16">
        <f>SUM(F38:F$187)-F$187</f>
        <v>0.3249229171345161</v>
      </c>
    </row>
    <row r="39" spans="1:7">
      <c r="A39" s="15">
        <v>39814</v>
      </c>
      <c r="B39" s="16">
        <v>1.2500000000000001E-2</v>
      </c>
      <c r="C39" s="16">
        <f t="shared" si="0"/>
        <v>2.75E-2</v>
      </c>
      <c r="D39" s="47">
        <f t="shared" si="1"/>
        <v>7.5342465753424663E-5</v>
      </c>
      <c r="E39" s="50">
        <f t="shared" si="2"/>
        <v>31</v>
      </c>
      <c r="F39" s="16">
        <f t="shared" si="3"/>
        <v>2.3356164383561647E-3</v>
      </c>
      <c r="G39" s="16">
        <f>SUM(F39:F$187)-F$187</f>
        <v>0.32217018489407895</v>
      </c>
    </row>
    <row r="40" spans="1:7">
      <c r="A40" s="15">
        <v>39845</v>
      </c>
      <c r="B40" s="16">
        <v>1.2500000000000001E-2</v>
      </c>
      <c r="C40" s="16">
        <f t="shared" si="0"/>
        <v>2.75E-2</v>
      </c>
      <c r="D40" s="47">
        <f t="shared" si="1"/>
        <v>7.5342465753424663E-5</v>
      </c>
      <c r="E40" s="50">
        <f t="shared" si="2"/>
        <v>28</v>
      </c>
      <c r="F40" s="16">
        <f t="shared" si="3"/>
        <v>2.1095890410958904E-3</v>
      </c>
      <c r="G40" s="16">
        <f>SUM(F40:F$187)-F$187</f>
        <v>0.31983456845572272</v>
      </c>
    </row>
    <row r="41" spans="1:7">
      <c r="A41" s="15">
        <v>39873</v>
      </c>
      <c r="B41" s="16">
        <v>7.4999999999999997E-3</v>
      </c>
      <c r="C41" s="16">
        <f t="shared" si="0"/>
        <v>2.2499999999999999E-2</v>
      </c>
      <c r="D41" s="47">
        <f t="shared" si="1"/>
        <v>6.1643835616438354E-5</v>
      </c>
      <c r="E41" s="50">
        <f t="shared" si="2"/>
        <v>31</v>
      </c>
      <c r="F41" s="16">
        <f t="shared" si="3"/>
        <v>1.910958904109589E-3</v>
      </c>
      <c r="G41" s="16">
        <f>SUM(F41:F$187)-F$187</f>
        <v>0.31772497941462685</v>
      </c>
    </row>
    <row r="42" spans="1:7">
      <c r="A42" s="15">
        <v>39904</v>
      </c>
      <c r="B42" s="16">
        <v>5.0000000000000001E-3</v>
      </c>
      <c r="C42" s="16">
        <f t="shared" si="0"/>
        <v>0.02</v>
      </c>
      <c r="D42" s="47">
        <f t="shared" si="1"/>
        <v>5.4794520547945207E-5</v>
      </c>
      <c r="E42" s="50">
        <f t="shared" si="2"/>
        <v>30</v>
      </c>
      <c r="F42" s="16">
        <f t="shared" si="3"/>
        <v>1.6438356164383563E-3</v>
      </c>
      <c r="G42" s="16">
        <f>SUM(F42:F$187)-F$187</f>
        <v>0.31581402051051727</v>
      </c>
    </row>
    <row r="43" spans="1:7">
      <c r="A43" s="15">
        <v>39934</v>
      </c>
      <c r="B43" s="16">
        <v>5.0000000000000001E-3</v>
      </c>
      <c r="C43" s="16">
        <f t="shared" si="0"/>
        <v>0.02</v>
      </c>
      <c r="D43" s="47">
        <f t="shared" si="1"/>
        <v>5.4794520547945207E-5</v>
      </c>
      <c r="E43" s="50">
        <f t="shared" si="2"/>
        <v>31</v>
      </c>
      <c r="F43" s="16">
        <f t="shared" si="3"/>
        <v>1.6986301369863014E-3</v>
      </c>
      <c r="G43" s="16">
        <f>SUM(F43:F$187)-F$187</f>
        <v>0.31417018489407883</v>
      </c>
    </row>
    <row r="44" spans="1:7">
      <c r="A44" s="15">
        <v>39965</v>
      </c>
      <c r="B44" s="16">
        <v>5.0000000000000001E-3</v>
      </c>
      <c r="C44" s="16">
        <f t="shared" si="0"/>
        <v>0.02</v>
      </c>
      <c r="D44" s="47">
        <f t="shared" si="1"/>
        <v>5.4794520547945207E-5</v>
      </c>
      <c r="E44" s="50">
        <f t="shared" si="2"/>
        <v>30</v>
      </c>
      <c r="F44" s="16">
        <f t="shared" si="3"/>
        <v>1.6438356164383563E-3</v>
      </c>
      <c r="G44" s="16">
        <f>SUM(F44:F$187)-F$187</f>
        <v>0.31247155475709254</v>
      </c>
    </row>
    <row r="45" spans="1:7">
      <c r="A45" s="15">
        <v>39995</v>
      </c>
      <c r="B45" s="16">
        <v>5.0000000000000001E-3</v>
      </c>
      <c r="C45" s="16">
        <f t="shared" si="0"/>
        <v>0.02</v>
      </c>
      <c r="D45" s="47">
        <f t="shared" si="1"/>
        <v>5.4794520547945207E-5</v>
      </c>
      <c r="E45" s="50">
        <f t="shared" si="2"/>
        <v>31</v>
      </c>
      <c r="F45" s="16">
        <f t="shared" si="3"/>
        <v>1.6986301369863014E-3</v>
      </c>
      <c r="G45" s="16">
        <f>SUM(F45:F$187)-F$187</f>
        <v>0.31082771914065416</v>
      </c>
    </row>
    <row r="46" spans="1:7">
      <c r="A46" s="15">
        <v>40026</v>
      </c>
      <c r="B46" s="16">
        <v>5.0000000000000001E-3</v>
      </c>
      <c r="C46" s="16">
        <f t="shared" si="0"/>
        <v>0.02</v>
      </c>
      <c r="D46" s="47">
        <f t="shared" si="1"/>
        <v>5.4794520547945207E-5</v>
      </c>
      <c r="E46" s="50">
        <f t="shared" si="2"/>
        <v>31</v>
      </c>
      <c r="F46" s="16">
        <f t="shared" si="3"/>
        <v>1.6986301369863014E-3</v>
      </c>
      <c r="G46" s="16">
        <f>SUM(F46:F$187)-F$187</f>
        <v>0.30912908900366787</v>
      </c>
    </row>
    <row r="47" spans="1:7">
      <c r="A47" s="15">
        <v>40057</v>
      </c>
      <c r="B47" s="16">
        <v>5.0000000000000001E-3</v>
      </c>
      <c r="C47" s="16">
        <f t="shared" si="0"/>
        <v>0.02</v>
      </c>
      <c r="D47" s="47">
        <f t="shared" si="1"/>
        <v>5.4794520547945207E-5</v>
      </c>
      <c r="E47" s="50">
        <f t="shared" si="2"/>
        <v>30</v>
      </c>
      <c r="F47" s="16">
        <f t="shared" si="3"/>
        <v>1.6438356164383563E-3</v>
      </c>
      <c r="G47" s="16">
        <f>SUM(F47:F$187)-F$187</f>
        <v>0.30743045886668158</v>
      </c>
    </row>
    <row r="48" spans="1:7">
      <c r="A48" s="15">
        <v>40087</v>
      </c>
      <c r="B48" s="16">
        <v>5.0000000000000001E-3</v>
      </c>
      <c r="C48" s="16">
        <f t="shared" si="0"/>
        <v>0.02</v>
      </c>
      <c r="D48" s="47">
        <f t="shared" si="1"/>
        <v>5.4794520547945207E-5</v>
      </c>
      <c r="E48" s="50">
        <f t="shared" si="2"/>
        <v>31</v>
      </c>
      <c r="F48" s="16">
        <f t="shared" si="3"/>
        <v>1.6986301369863014E-3</v>
      </c>
      <c r="G48" s="16">
        <f>SUM(F48:F$187)-F$187</f>
        <v>0.30578662325024319</v>
      </c>
    </row>
    <row r="49" spans="1:7">
      <c r="A49" s="15">
        <v>40118</v>
      </c>
      <c r="B49" s="16">
        <v>5.0000000000000001E-3</v>
      </c>
      <c r="C49" s="16">
        <f t="shared" si="0"/>
        <v>0.02</v>
      </c>
      <c r="D49" s="47">
        <f t="shared" si="1"/>
        <v>5.4794520547945207E-5</v>
      </c>
      <c r="E49" s="50">
        <f t="shared" si="2"/>
        <v>30</v>
      </c>
      <c r="F49" s="16">
        <f t="shared" si="3"/>
        <v>1.6438356164383563E-3</v>
      </c>
      <c r="G49" s="16">
        <f>SUM(F49:F$187)-F$187</f>
        <v>0.3040879931132569</v>
      </c>
    </row>
    <row r="50" spans="1:7">
      <c r="A50" s="15">
        <v>40148</v>
      </c>
      <c r="B50" s="16">
        <v>5.0000000000000001E-3</v>
      </c>
      <c r="C50" s="16">
        <f t="shared" si="0"/>
        <v>0.02</v>
      </c>
      <c r="D50" s="47">
        <f t="shared" si="1"/>
        <v>5.4794520547945207E-5</v>
      </c>
      <c r="E50" s="50">
        <f t="shared" si="2"/>
        <v>31</v>
      </c>
      <c r="F50" s="16">
        <f t="shared" si="3"/>
        <v>1.6986301369863014E-3</v>
      </c>
      <c r="G50" s="16">
        <f>SUM(F50:F$187)-F$187</f>
        <v>0.30244415749681852</v>
      </c>
    </row>
    <row r="51" spans="1:7">
      <c r="A51" s="15">
        <v>40179</v>
      </c>
      <c r="B51" s="16">
        <v>5.0000000000000001E-3</v>
      </c>
      <c r="C51" s="16">
        <f t="shared" si="0"/>
        <v>0.02</v>
      </c>
      <c r="D51" s="47">
        <f t="shared" si="1"/>
        <v>5.4794520547945207E-5</v>
      </c>
      <c r="E51" s="50">
        <f t="shared" si="2"/>
        <v>31</v>
      </c>
      <c r="F51" s="16">
        <f t="shared" si="3"/>
        <v>1.6986301369863014E-3</v>
      </c>
      <c r="G51" s="16">
        <f>SUM(F51:F$187)-F$187</f>
        <v>0.30074552735983223</v>
      </c>
    </row>
    <row r="52" spans="1:7">
      <c r="A52" s="15">
        <v>40210</v>
      </c>
      <c r="B52" s="16">
        <v>5.0000000000000001E-3</v>
      </c>
      <c r="C52" s="16">
        <f t="shared" si="0"/>
        <v>0.02</v>
      </c>
      <c r="D52" s="47">
        <f t="shared" si="1"/>
        <v>5.4794520547945207E-5</v>
      </c>
      <c r="E52" s="50">
        <f t="shared" si="2"/>
        <v>28</v>
      </c>
      <c r="F52" s="16">
        <f t="shared" si="3"/>
        <v>1.5342465753424659E-3</v>
      </c>
      <c r="G52" s="16">
        <f>SUM(F52:F$187)-F$187</f>
        <v>0.29904689722284594</v>
      </c>
    </row>
    <row r="53" spans="1:7">
      <c r="A53" s="15">
        <v>40238</v>
      </c>
      <c r="B53" s="16">
        <v>5.0000000000000001E-3</v>
      </c>
      <c r="C53" s="16">
        <f t="shared" si="0"/>
        <v>0.02</v>
      </c>
      <c r="D53" s="47">
        <f t="shared" si="1"/>
        <v>5.4794520547945207E-5</v>
      </c>
      <c r="E53" s="50">
        <f t="shared" si="2"/>
        <v>31</v>
      </c>
      <c r="F53" s="16">
        <f t="shared" si="3"/>
        <v>1.6986301369863014E-3</v>
      </c>
      <c r="G53" s="16">
        <f>SUM(F53:F$187)-F$187</f>
        <v>0.29751265064750348</v>
      </c>
    </row>
    <row r="54" spans="1:7">
      <c r="A54" s="15">
        <v>40269</v>
      </c>
      <c r="B54" s="16">
        <v>5.0000000000000001E-3</v>
      </c>
      <c r="C54" s="16">
        <f t="shared" si="0"/>
        <v>0.02</v>
      </c>
      <c r="D54" s="47">
        <f t="shared" si="1"/>
        <v>5.4794520547945207E-5</v>
      </c>
      <c r="E54" s="50">
        <f t="shared" si="2"/>
        <v>30</v>
      </c>
      <c r="F54" s="16">
        <f t="shared" si="3"/>
        <v>1.6438356164383563E-3</v>
      </c>
      <c r="G54" s="16">
        <f>SUM(F54:F$187)-F$187</f>
        <v>0.29581402051051719</v>
      </c>
    </row>
    <row r="55" spans="1:7">
      <c r="A55" s="15">
        <v>40299</v>
      </c>
      <c r="B55" s="16">
        <v>5.0000000000000001E-3</v>
      </c>
      <c r="C55" s="16">
        <f t="shared" si="0"/>
        <v>0.02</v>
      </c>
      <c r="D55" s="47">
        <f t="shared" si="1"/>
        <v>5.4794520547945207E-5</v>
      </c>
      <c r="E55" s="50">
        <f t="shared" si="2"/>
        <v>31</v>
      </c>
      <c r="F55" s="16">
        <f t="shared" si="3"/>
        <v>1.6986301369863014E-3</v>
      </c>
      <c r="G55" s="16">
        <f>SUM(F55:F$187)-F$187</f>
        <v>0.29417018489407881</v>
      </c>
    </row>
    <row r="56" spans="1:7">
      <c r="A56" s="15">
        <v>40330</v>
      </c>
      <c r="B56" s="16">
        <v>7.4999999999999997E-3</v>
      </c>
      <c r="C56" s="16">
        <f t="shared" si="0"/>
        <v>2.2499999999999999E-2</v>
      </c>
      <c r="D56" s="47">
        <f t="shared" si="1"/>
        <v>6.1643835616438354E-5</v>
      </c>
      <c r="E56" s="50">
        <f t="shared" si="2"/>
        <v>30</v>
      </c>
      <c r="F56" s="16">
        <f t="shared" si="3"/>
        <v>1.8493150684931506E-3</v>
      </c>
      <c r="G56" s="16">
        <f>SUM(F56:F$187)-F$187</f>
        <v>0.29247155475709252</v>
      </c>
    </row>
    <row r="57" spans="1:7">
      <c r="A57" s="15">
        <v>40360</v>
      </c>
      <c r="B57" s="16">
        <v>0.01</v>
      </c>
      <c r="C57" s="16">
        <f t="shared" si="0"/>
        <v>2.5000000000000001E-2</v>
      </c>
      <c r="D57" s="47">
        <f t="shared" si="1"/>
        <v>6.8493150684931516E-5</v>
      </c>
      <c r="E57" s="50">
        <f t="shared" si="2"/>
        <v>31</v>
      </c>
      <c r="F57" s="16">
        <f t="shared" si="3"/>
        <v>2.1232876712328772E-3</v>
      </c>
      <c r="G57" s="16">
        <f>SUM(F57:F$187)-F$187</f>
        <v>0.29062223968859935</v>
      </c>
    </row>
    <row r="58" spans="1:7">
      <c r="A58" s="15">
        <v>40391</v>
      </c>
      <c r="B58" s="16">
        <v>0.01</v>
      </c>
      <c r="C58" s="16">
        <f t="shared" si="0"/>
        <v>2.5000000000000001E-2</v>
      </c>
      <c r="D58" s="47">
        <f t="shared" si="1"/>
        <v>6.8493150684931516E-5</v>
      </c>
      <c r="E58" s="50">
        <f t="shared" si="2"/>
        <v>31</v>
      </c>
      <c r="F58" s="16">
        <f t="shared" si="3"/>
        <v>2.1232876712328772E-3</v>
      </c>
      <c r="G58" s="16">
        <f>SUM(F58:F$187)-F$187</f>
        <v>0.28849895201736647</v>
      </c>
    </row>
    <row r="59" spans="1:7">
      <c r="A59" s="15">
        <v>40422</v>
      </c>
      <c r="B59" s="16">
        <v>1.2500000000000001E-2</v>
      </c>
      <c r="C59" s="16">
        <f t="shared" si="0"/>
        <v>2.75E-2</v>
      </c>
      <c r="D59" s="47">
        <f t="shared" si="1"/>
        <v>7.5342465753424663E-5</v>
      </c>
      <c r="E59" s="50">
        <f t="shared" si="2"/>
        <v>30</v>
      </c>
      <c r="F59" s="16">
        <f t="shared" si="3"/>
        <v>2.2602739726027398E-3</v>
      </c>
      <c r="G59" s="16">
        <f>SUM(F59:F$187)-F$187</f>
        <v>0.2863756643461336</v>
      </c>
    </row>
    <row r="60" spans="1:7">
      <c r="A60" s="15">
        <v>40452</v>
      </c>
      <c r="B60" s="16">
        <v>1.2500000000000001E-2</v>
      </c>
      <c r="C60" s="16">
        <f t="shared" si="0"/>
        <v>2.75E-2</v>
      </c>
      <c r="D60" s="47">
        <f t="shared" si="1"/>
        <v>7.5342465753424663E-5</v>
      </c>
      <c r="E60" s="50">
        <f t="shared" si="2"/>
        <v>31</v>
      </c>
      <c r="F60" s="16">
        <f t="shared" si="3"/>
        <v>2.3356164383561647E-3</v>
      </c>
      <c r="G60" s="16">
        <f>SUM(F60:F$187)-F$187</f>
        <v>0.28411539037353084</v>
      </c>
    </row>
    <row r="61" spans="1:7">
      <c r="A61" s="15">
        <v>40483</v>
      </c>
      <c r="B61" s="16">
        <v>1.2500000000000001E-2</v>
      </c>
      <c r="C61" s="16">
        <f t="shared" si="0"/>
        <v>2.75E-2</v>
      </c>
      <c r="D61" s="47">
        <f t="shared" si="1"/>
        <v>7.5342465753424663E-5</v>
      </c>
      <c r="E61" s="50">
        <f t="shared" si="2"/>
        <v>30</v>
      </c>
      <c r="F61" s="16">
        <f t="shared" si="3"/>
        <v>2.2602739726027398E-3</v>
      </c>
      <c r="G61" s="16">
        <f>SUM(F61:F$187)-F$187</f>
        <v>0.28177977393517467</v>
      </c>
    </row>
    <row r="62" spans="1:7">
      <c r="A62" s="15">
        <v>40513</v>
      </c>
      <c r="B62" s="16">
        <v>1.2500000000000001E-2</v>
      </c>
      <c r="C62" s="16">
        <f t="shared" si="0"/>
        <v>2.75E-2</v>
      </c>
      <c r="D62" s="47">
        <f t="shared" si="1"/>
        <v>7.5342465753424663E-5</v>
      </c>
      <c r="E62" s="50">
        <f t="shared" si="2"/>
        <v>31</v>
      </c>
      <c r="F62" s="16">
        <f t="shared" si="3"/>
        <v>2.3356164383561647E-3</v>
      </c>
      <c r="G62" s="16">
        <f>SUM(F62:F$187)-F$187</f>
        <v>0.27951949996257197</v>
      </c>
    </row>
    <row r="63" spans="1:7">
      <c r="A63" s="15">
        <v>40544</v>
      </c>
      <c r="B63" s="16">
        <v>1.2500000000000001E-2</v>
      </c>
      <c r="C63" s="16">
        <f t="shared" si="0"/>
        <v>2.75E-2</v>
      </c>
      <c r="D63" s="47">
        <f t="shared" si="1"/>
        <v>7.5342465753424663E-5</v>
      </c>
      <c r="E63" s="50">
        <f t="shared" si="2"/>
        <v>31</v>
      </c>
      <c r="F63" s="16">
        <f t="shared" si="3"/>
        <v>2.3356164383561647E-3</v>
      </c>
      <c r="G63" s="16">
        <f>SUM(F63:F$187)-F$187</f>
        <v>0.27718388352421575</v>
      </c>
    </row>
    <row r="64" spans="1:7">
      <c r="A64" s="15">
        <v>40575</v>
      </c>
      <c r="B64" s="16">
        <v>1.2500000000000001E-2</v>
      </c>
      <c r="C64" s="16">
        <f t="shared" si="0"/>
        <v>2.75E-2</v>
      </c>
      <c r="D64" s="47">
        <f t="shared" si="1"/>
        <v>7.5342465753424663E-5</v>
      </c>
      <c r="E64" s="50">
        <f t="shared" si="2"/>
        <v>28</v>
      </c>
      <c r="F64" s="16">
        <f t="shared" si="3"/>
        <v>2.1095890410958904E-3</v>
      </c>
      <c r="G64" s="16">
        <f>SUM(F64:F$187)-F$187</f>
        <v>0.27484826708585963</v>
      </c>
    </row>
    <row r="65" spans="1:7">
      <c r="A65" s="15">
        <v>40603</v>
      </c>
      <c r="B65" s="16">
        <v>1.2500000000000001E-2</v>
      </c>
      <c r="C65" s="16">
        <f t="shared" si="0"/>
        <v>2.75E-2</v>
      </c>
      <c r="D65" s="47">
        <f t="shared" si="1"/>
        <v>7.5342465753424663E-5</v>
      </c>
      <c r="E65" s="50">
        <f t="shared" si="2"/>
        <v>31</v>
      </c>
      <c r="F65" s="16">
        <f t="shared" si="3"/>
        <v>2.3356164383561647E-3</v>
      </c>
      <c r="G65" s="16">
        <f>SUM(F65:F$187)-F$187</f>
        <v>0.2727386780447637</v>
      </c>
    </row>
    <row r="66" spans="1:7">
      <c r="A66" s="15">
        <v>40634</v>
      </c>
      <c r="B66" s="16">
        <v>1.2500000000000001E-2</v>
      </c>
      <c r="C66" s="16">
        <f t="shared" si="0"/>
        <v>2.75E-2</v>
      </c>
      <c r="D66" s="47">
        <f t="shared" si="1"/>
        <v>7.5342465753424663E-5</v>
      </c>
      <c r="E66" s="50">
        <f t="shared" si="2"/>
        <v>30</v>
      </c>
      <c r="F66" s="16">
        <f t="shared" si="3"/>
        <v>2.2602739726027398E-3</v>
      </c>
      <c r="G66" s="16">
        <f>SUM(F66:F$187)-F$187</f>
        <v>0.27040306160640759</v>
      </c>
    </row>
    <row r="67" spans="1:7">
      <c r="A67" s="15">
        <v>40664</v>
      </c>
      <c r="B67" s="16">
        <v>1.2500000000000001E-2</v>
      </c>
      <c r="C67" s="16">
        <f t="shared" ref="C67:C130" si="5">B67+1.5%</f>
        <v>2.75E-2</v>
      </c>
      <c r="D67" s="47">
        <f t="shared" si="1"/>
        <v>7.5342465753424663E-5</v>
      </c>
      <c r="E67" s="50">
        <f t="shared" si="2"/>
        <v>31</v>
      </c>
      <c r="F67" s="16">
        <f t="shared" si="3"/>
        <v>2.3356164383561647E-3</v>
      </c>
      <c r="G67" s="16">
        <f>SUM(F67:F$187)-F$187</f>
        <v>0.26814278763380484</v>
      </c>
    </row>
    <row r="68" spans="1:7">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SUM(F68:F$187)-F$187</f>
        <v>0.26580717119544867</v>
      </c>
    </row>
    <row r="69" spans="1:7">
      <c r="A69" s="15">
        <v>40725</v>
      </c>
      <c r="B69" s="16">
        <v>1.2500000000000001E-2</v>
      </c>
      <c r="C69" s="16">
        <f t="shared" si="5"/>
        <v>2.75E-2</v>
      </c>
      <c r="D69" s="47">
        <f t="shared" si="6"/>
        <v>7.5342465753424663E-5</v>
      </c>
      <c r="E69" s="50">
        <f t="shared" si="7"/>
        <v>31</v>
      </c>
      <c r="F69" s="16">
        <f t="shared" si="8"/>
        <v>2.3356164383561647E-3</v>
      </c>
      <c r="G69" s="16">
        <f>SUM(F69:F$187)-F$187</f>
        <v>0.26354689722284597</v>
      </c>
    </row>
    <row r="70" spans="1:7">
      <c r="A70" s="15">
        <v>40756</v>
      </c>
      <c r="B70" s="16">
        <v>1.2500000000000001E-2</v>
      </c>
      <c r="C70" s="16">
        <f t="shared" si="5"/>
        <v>2.75E-2</v>
      </c>
      <c r="D70" s="47">
        <f t="shared" si="6"/>
        <v>7.5342465753424663E-5</v>
      </c>
      <c r="E70" s="50">
        <f t="shared" si="7"/>
        <v>31</v>
      </c>
      <c r="F70" s="16">
        <f t="shared" si="8"/>
        <v>2.3356164383561647E-3</v>
      </c>
      <c r="G70" s="16">
        <f>SUM(F70:F$187)-F$187</f>
        <v>0.2612112807844898</v>
      </c>
    </row>
    <row r="71" spans="1:7">
      <c r="A71" s="15">
        <v>40787</v>
      </c>
      <c r="B71" s="16">
        <v>1.2500000000000001E-2</v>
      </c>
      <c r="C71" s="16">
        <f t="shared" si="5"/>
        <v>2.75E-2</v>
      </c>
      <c r="D71" s="47">
        <f t="shared" si="6"/>
        <v>7.5342465753424663E-5</v>
      </c>
      <c r="E71" s="50">
        <f t="shared" si="7"/>
        <v>30</v>
      </c>
      <c r="F71" s="16">
        <f t="shared" si="8"/>
        <v>2.2602739726027398E-3</v>
      </c>
      <c r="G71" s="16">
        <f>SUM(F71:F$187)-F$187</f>
        <v>0.25887566434613363</v>
      </c>
    </row>
    <row r="72" spans="1:7">
      <c r="A72" s="15">
        <v>40817</v>
      </c>
      <c r="B72" s="16">
        <v>1.2500000000000001E-2</v>
      </c>
      <c r="C72" s="16">
        <f t="shared" si="5"/>
        <v>2.75E-2</v>
      </c>
      <c r="D72" s="47">
        <f t="shared" si="6"/>
        <v>7.5342465753424663E-5</v>
      </c>
      <c r="E72" s="50">
        <f t="shared" si="7"/>
        <v>31</v>
      </c>
      <c r="F72" s="16">
        <f t="shared" si="8"/>
        <v>2.3356164383561647E-3</v>
      </c>
      <c r="G72" s="16">
        <f>SUM(F72:F$187)-F$187</f>
        <v>0.25661539037353093</v>
      </c>
    </row>
    <row r="73" spans="1:7">
      <c r="A73" s="15">
        <v>40848</v>
      </c>
      <c r="B73" s="16">
        <v>1.2500000000000001E-2</v>
      </c>
      <c r="C73" s="16">
        <f t="shared" si="5"/>
        <v>2.75E-2</v>
      </c>
      <c r="D73" s="47">
        <f t="shared" si="6"/>
        <v>7.5342465753424663E-5</v>
      </c>
      <c r="E73" s="50">
        <f t="shared" si="7"/>
        <v>30</v>
      </c>
      <c r="F73" s="16">
        <f t="shared" si="8"/>
        <v>2.2602739726027398E-3</v>
      </c>
      <c r="G73" s="16">
        <f>SUM(F73:F$187)-F$187</f>
        <v>0.25427977393517476</v>
      </c>
    </row>
    <row r="74" spans="1:7">
      <c r="A74" s="15">
        <v>40878</v>
      </c>
      <c r="B74" s="16">
        <v>1.2500000000000001E-2</v>
      </c>
      <c r="C74" s="16">
        <f t="shared" si="5"/>
        <v>2.75E-2</v>
      </c>
      <c r="D74" s="47">
        <f t="shared" si="6"/>
        <v>7.5342465753424663E-5</v>
      </c>
      <c r="E74" s="50">
        <f t="shared" si="7"/>
        <v>31</v>
      </c>
      <c r="F74" s="16">
        <f t="shared" si="8"/>
        <v>2.3356164383561647E-3</v>
      </c>
      <c r="G74" s="16">
        <f>SUM(F74:F$187)-F$187</f>
        <v>0.252019499962572</v>
      </c>
    </row>
    <row r="75" spans="1:7">
      <c r="A75" s="15">
        <v>40909</v>
      </c>
      <c r="B75" s="16">
        <v>1.2500000000000001E-2</v>
      </c>
      <c r="C75" s="16">
        <f t="shared" si="5"/>
        <v>2.75E-2</v>
      </c>
      <c r="D75" s="47">
        <f>C75/366</f>
        <v>7.5136612021857923E-5</v>
      </c>
      <c r="E75" s="50">
        <f t="shared" si="7"/>
        <v>31</v>
      </c>
      <c r="F75" s="16">
        <f t="shared" si="8"/>
        <v>2.3292349726775955E-3</v>
      </c>
      <c r="G75" s="16">
        <f>SUM(F75:F$187)-F$187</f>
        <v>0.24968388352421578</v>
      </c>
    </row>
    <row r="76" spans="1:7">
      <c r="A76" s="15">
        <v>40940</v>
      </c>
      <c r="B76" s="16">
        <v>1.2500000000000001E-2</v>
      </c>
      <c r="C76" s="16">
        <f t="shared" si="5"/>
        <v>2.75E-2</v>
      </c>
      <c r="D76" s="47">
        <f t="shared" ref="D76:D86" si="9">C76/366</f>
        <v>7.5136612021857923E-5</v>
      </c>
      <c r="E76" s="50">
        <f t="shared" si="7"/>
        <v>29</v>
      </c>
      <c r="F76" s="16">
        <f t="shared" si="8"/>
        <v>2.1789617486338798E-3</v>
      </c>
      <c r="G76" s="16">
        <f>SUM(F76:F$187)-F$187</f>
        <v>0.24735464855153821</v>
      </c>
    </row>
    <row r="77" spans="1:7">
      <c r="A77" s="15">
        <v>40969</v>
      </c>
      <c r="B77" s="16">
        <v>1.2500000000000001E-2</v>
      </c>
      <c r="C77" s="16">
        <f t="shared" si="5"/>
        <v>2.75E-2</v>
      </c>
      <c r="D77" s="47">
        <f t="shared" si="9"/>
        <v>7.5136612021857923E-5</v>
      </c>
      <c r="E77" s="50">
        <f t="shared" si="7"/>
        <v>31</v>
      </c>
      <c r="F77" s="16">
        <f t="shared" si="8"/>
        <v>2.3292349726775955E-3</v>
      </c>
      <c r="G77" s="16">
        <f>SUM(F77:F$187)-F$187</f>
        <v>0.24517568680290433</v>
      </c>
    </row>
    <row r="78" spans="1:7">
      <c r="A78" s="15">
        <v>41000</v>
      </c>
      <c r="B78" s="16">
        <v>1.2500000000000001E-2</v>
      </c>
      <c r="C78" s="16">
        <f t="shared" si="5"/>
        <v>2.75E-2</v>
      </c>
      <c r="D78" s="47">
        <f t="shared" si="9"/>
        <v>7.5136612021857923E-5</v>
      </c>
      <c r="E78" s="50">
        <f t="shared" si="7"/>
        <v>30</v>
      </c>
      <c r="F78" s="16">
        <f t="shared" si="8"/>
        <v>2.2540983606557379E-3</v>
      </c>
      <c r="G78" s="16">
        <f>SUM(F78:F$187)-F$187</f>
        <v>0.24284645183022674</v>
      </c>
    </row>
    <row r="79" spans="1:7">
      <c r="A79" s="15">
        <v>41030</v>
      </c>
      <c r="B79" s="16">
        <v>1.2500000000000001E-2</v>
      </c>
      <c r="C79" s="16">
        <f t="shared" si="5"/>
        <v>2.75E-2</v>
      </c>
      <c r="D79" s="47">
        <f t="shared" si="9"/>
        <v>7.5136612021857923E-5</v>
      </c>
      <c r="E79" s="50">
        <f t="shared" si="7"/>
        <v>31</v>
      </c>
      <c r="F79" s="16">
        <f t="shared" si="8"/>
        <v>2.3292349726775955E-3</v>
      </c>
      <c r="G79" s="16">
        <f>SUM(F79:F$187)-F$187</f>
        <v>0.24059235346957097</v>
      </c>
    </row>
    <row r="80" spans="1:7">
      <c r="A80" s="15">
        <v>41061</v>
      </c>
      <c r="B80" s="16">
        <v>1.2500000000000001E-2</v>
      </c>
      <c r="C80" s="16">
        <f t="shared" si="5"/>
        <v>2.75E-2</v>
      </c>
      <c r="D80" s="47">
        <f t="shared" si="9"/>
        <v>7.5136612021857923E-5</v>
      </c>
      <c r="E80" s="50">
        <f t="shared" si="7"/>
        <v>30</v>
      </c>
      <c r="F80" s="16">
        <f t="shared" si="8"/>
        <v>2.2540983606557379E-3</v>
      </c>
      <c r="G80" s="16">
        <f>SUM(F80:F$187)-F$187</f>
        <v>0.23826311849689338</v>
      </c>
    </row>
    <row r="81" spans="1:7">
      <c r="A81" s="15">
        <v>41091</v>
      </c>
      <c r="B81" s="16">
        <v>1.2500000000000001E-2</v>
      </c>
      <c r="C81" s="16">
        <f t="shared" si="5"/>
        <v>2.75E-2</v>
      </c>
      <c r="D81" s="47">
        <f t="shared" si="9"/>
        <v>7.5136612021857923E-5</v>
      </c>
      <c r="E81" s="50">
        <f t="shared" si="7"/>
        <v>31</v>
      </c>
      <c r="F81" s="16">
        <f t="shared" si="8"/>
        <v>2.3292349726775955E-3</v>
      </c>
      <c r="G81" s="16">
        <f>SUM(F81:F$187)-F$187</f>
        <v>0.23600902013623765</v>
      </c>
    </row>
    <row r="82" spans="1:7">
      <c r="A82" s="15">
        <v>41122</v>
      </c>
      <c r="B82" s="16">
        <v>1.2500000000000001E-2</v>
      </c>
      <c r="C82" s="16">
        <f t="shared" si="5"/>
        <v>2.75E-2</v>
      </c>
      <c r="D82" s="47">
        <f t="shared" si="9"/>
        <v>7.5136612021857923E-5</v>
      </c>
      <c r="E82" s="50">
        <f t="shared" si="7"/>
        <v>31</v>
      </c>
      <c r="F82" s="16">
        <f t="shared" si="8"/>
        <v>2.3292349726775955E-3</v>
      </c>
      <c r="G82" s="16">
        <f>SUM(F82:F$187)-F$187</f>
        <v>0.23367978516356006</v>
      </c>
    </row>
    <row r="83" spans="1:7">
      <c r="A83" s="15">
        <v>41153</v>
      </c>
      <c r="B83" s="16">
        <v>1.2500000000000001E-2</v>
      </c>
      <c r="C83" s="16">
        <f t="shared" si="5"/>
        <v>2.75E-2</v>
      </c>
      <c r="D83" s="47">
        <f t="shared" si="9"/>
        <v>7.5136612021857923E-5</v>
      </c>
      <c r="E83" s="50">
        <f t="shared" si="7"/>
        <v>30</v>
      </c>
      <c r="F83" s="16">
        <f t="shared" si="8"/>
        <v>2.2540983606557379E-3</v>
      </c>
      <c r="G83" s="16">
        <f>SUM(F83:F$187)-F$187</f>
        <v>0.23135055019088246</v>
      </c>
    </row>
    <row r="84" spans="1:7">
      <c r="A84" s="15">
        <v>41183</v>
      </c>
      <c r="B84" s="16">
        <v>1.2500000000000001E-2</v>
      </c>
      <c r="C84" s="16">
        <f t="shared" si="5"/>
        <v>2.75E-2</v>
      </c>
      <c r="D84" s="47">
        <f t="shared" si="9"/>
        <v>7.5136612021857923E-5</v>
      </c>
      <c r="E84" s="50">
        <f t="shared" si="7"/>
        <v>31</v>
      </c>
      <c r="F84" s="16">
        <f t="shared" si="8"/>
        <v>2.3292349726775955E-3</v>
      </c>
      <c r="G84" s="16">
        <f>SUM(F84:F$187)-F$187</f>
        <v>0.22909645183022673</v>
      </c>
    </row>
    <row r="85" spans="1:7">
      <c r="A85" s="15">
        <v>41214</v>
      </c>
      <c r="B85" s="16">
        <v>1.2500000000000001E-2</v>
      </c>
      <c r="C85" s="16">
        <f t="shared" si="5"/>
        <v>2.75E-2</v>
      </c>
      <c r="D85" s="47">
        <f t="shared" si="9"/>
        <v>7.5136612021857923E-5</v>
      </c>
      <c r="E85" s="50">
        <f t="shared" si="7"/>
        <v>30</v>
      </c>
      <c r="F85" s="16">
        <f t="shared" si="8"/>
        <v>2.2540983606557379E-3</v>
      </c>
      <c r="G85" s="16">
        <f>SUM(F85:F$187)-F$187</f>
        <v>0.22676721685754911</v>
      </c>
    </row>
    <row r="86" spans="1:7">
      <c r="A86" s="15">
        <v>41244</v>
      </c>
      <c r="B86" s="16">
        <v>1.2500000000000001E-2</v>
      </c>
      <c r="C86" s="16">
        <f t="shared" si="5"/>
        <v>2.75E-2</v>
      </c>
      <c r="D86" s="47">
        <f t="shared" si="9"/>
        <v>7.5136612021857923E-5</v>
      </c>
      <c r="E86" s="50">
        <f t="shared" si="7"/>
        <v>31</v>
      </c>
      <c r="F86" s="16">
        <f t="shared" si="8"/>
        <v>2.3292349726775955E-3</v>
      </c>
      <c r="G86" s="16">
        <f>SUM(F86:F$187)-F$187</f>
        <v>0.2245131184968934</v>
      </c>
    </row>
    <row r="87" spans="1:7">
      <c r="A87" s="15">
        <v>41275</v>
      </c>
      <c r="B87" s="16">
        <v>1.2500000000000001E-2</v>
      </c>
      <c r="C87" s="16">
        <f t="shared" si="5"/>
        <v>2.75E-2</v>
      </c>
      <c r="D87" s="47">
        <f t="shared" si="6"/>
        <v>7.5342465753424663E-5</v>
      </c>
      <c r="E87" s="50">
        <f t="shared" si="7"/>
        <v>31</v>
      </c>
      <c r="F87" s="16">
        <f t="shared" si="8"/>
        <v>2.3356164383561647E-3</v>
      </c>
      <c r="G87" s="16">
        <f>SUM(F87:F$187)-F$187</f>
        <v>0.22218388352421581</v>
      </c>
    </row>
    <row r="88" spans="1:7">
      <c r="A88" s="15">
        <v>41306</v>
      </c>
      <c r="B88" s="16">
        <v>1.2500000000000001E-2</v>
      </c>
      <c r="C88" s="16">
        <f t="shared" si="5"/>
        <v>2.75E-2</v>
      </c>
      <c r="D88" s="47">
        <f t="shared" si="6"/>
        <v>7.5342465753424663E-5</v>
      </c>
      <c r="E88" s="50">
        <f t="shared" si="7"/>
        <v>28</v>
      </c>
      <c r="F88" s="16">
        <f t="shared" si="8"/>
        <v>2.1095890410958904E-3</v>
      </c>
      <c r="G88" s="16">
        <f>SUM(F88:F$187)-F$187</f>
        <v>0.21984826708585964</v>
      </c>
    </row>
    <row r="89" spans="1:7">
      <c r="A89" s="15">
        <v>41334</v>
      </c>
      <c r="B89" s="16">
        <v>1.2500000000000001E-2</v>
      </c>
      <c r="C89" s="16">
        <f t="shared" si="5"/>
        <v>2.75E-2</v>
      </c>
      <c r="D89" s="47">
        <f t="shared" si="6"/>
        <v>7.5342465753424663E-5</v>
      </c>
      <c r="E89" s="50">
        <f t="shared" si="7"/>
        <v>31</v>
      </c>
      <c r="F89" s="16">
        <f t="shared" si="8"/>
        <v>2.3356164383561647E-3</v>
      </c>
      <c r="G89" s="16">
        <f>SUM(F89:F$187)-F$187</f>
        <v>0.21773867804476374</v>
      </c>
    </row>
    <row r="90" spans="1:7">
      <c r="A90" s="15">
        <v>41365</v>
      </c>
      <c r="B90" s="16">
        <v>1.2500000000000001E-2</v>
      </c>
      <c r="C90" s="16">
        <f t="shared" si="5"/>
        <v>2.75E-2</v>
      </c>
      <c r="D90" s="47">
        <f t="shared" si="6"/>
        <v>7.5342465753424663E-5</v>
      </c>
      <c r="E90" s="50">
        <f t="shared" si="7"/>
        <v>30</v>
      </c>
      <c r="F90" s="16">
        <f t="shared" si="8"/>
        <v>2.2602739726027398E-3</v>
      </c>
      <c r="G90" s="16">
        <f>SUM(F90:F$187)-F$187</f>
        <v>0.21540306160640757</v>
      </c>
    </row>
    <row r="91" spans="1:7">
      <c r="A91" s="15">
        <v>41395</v>
      </c>
      <c r="B91" s="16">
        <v>1.2500000000000001E-2</v>
      </c>
      <c r="C91" s="16">
        <f t="shared" si="5"/>
        <v>2.75E-2</v>
      </c>
      <c r="D91" s="47">
        <f t="shared" si="6"/>
        <v>7.5342465753424663E-5</v>
      </c>
      <c r="E91" s="50">
        <f t="shared" si="7"/>
        <v>31</v>
      </c>
      <c r="F91" s="16">
        <f t="shared" si="8"/>
        <v>2.3356164383561647E-3</v>
      </c>
      <c r="G91" s="16">
        <f>SUM(F91:F$187)-F$187</f>
        <v>0.21314278763380481</v>
      </c>
    </row>
    <row r="92" spans="1:7">
      <c r="A92" s="15">
        <v>41426</v>
      </c>
      <c r="B92" s="16">
        <v>1.2500000000000001E-2</v>
      </c>
      <c r="C92" s="16">
        <f t="shared" si="5"/>
        <v>2.75E-2</v>
      </c>
      <c r="D92" s="47">
        <f t="shared" si="6"/>
        <v>7.5342465753424663E-5</v>
      </c>
      <c r="E92" s="50">
        <f t="shared" si="7"/>
        <v>30</v>
      </c>
      <c r="F92" s="16">
        <f t="shared" si="8"/>
        <v>2.2602739726027398E-3</v>
      </c>
      <c r="G92" s="16">
        <f>SUM(F92:F$187)-F$187</f>
        <v>0.21080717119544864</v>
      </c>
    </row>
    <row r="93" spans="1:7">
      <c r="A93" s="15">
        <v>41456</v>
      </c>
      <c r="B93" s="16">
        <v>1.2500000000000001E-2</v>
      </c>
      <c r="C93" s="16">
        <f t="shared" si="5"/>
        <v>2.75E-2</v>
      </c>
      <c r="D93" s="47">
        <f t="shared" si="6"/>
        <v>7.5342465753424663E-5</v>
      </c>
      <c r="E93" s="50">
        <f t="shared" si="7"/>
        <v>31</v>
      </c>
      <c r="F93" s="16">
        <f t="shared" si="8"/>
        <v>2.3356164383561647E-3</v>
      </c>
      <c r="G93" s="16">
        <f>SUM(F93:F$187)-F$187</f>
        <v>0.20854689722284592</v>
      </c>
    </row>
    <row r="94" spans="1:7">
      <c r="A94" s="15">
        <v>41487</v>
      </c>
      <c r="B94" s="16">
        <v>1.2500000000000001E-2</v>
      </c>
      <c r="C94" s="16">
        <f t="shared" si="5"/>
        <v>2.75E-2</v>
      </c>
      <c r="D94" s="47">
        <f t="shared" si="6"/>
        <v>7.5342465753424663E-5</v>
      </c>
      <c r="E94" s="50">
        <f t="shared" si="7"/>
        <v>31</v>
      </c>
      <c r="F94" s="16">
        <f t="shared" si="8"/>
        <v>2.3356164383561647E-3</v>
      </c>
      <c r="G94" s="16">
        <f>SUM(F94:F$187)-F$187</f>
        <v>0.20621128078448975</v>
      </c>
    </row>
    <row r="95" spans="1:7">
      <c r="A95" s="15">
        <v>41518</v>
      </c>
      <c r="B95" s="16">
        <v>1.2500000000000001E-2</v>
      </c>
      <c r="C95" s="16">
        <f t="shared" si="5"/>
        <v>2.75E-2</v>
      </c>
      <c r="D95" s="47">
        <f t="shared" si="6"/>
        <v>7.5342465753424663E-5</v>
      </c>
      <c r="E95" s="50">
        <f t="shared" si="7"/>
        <v>30</v>
      </c>
      <c r="F95" s="16">
        <f t="shared" si="8"/>
        <v>2.2602739726027398E-3</v>
      </c>
      <c r="G95" s="16">
        <f>SUM(F95:F$187)-F$187</f>
        <v>0.20387566434613361</v>
      </c>
    </row>
    <row r="96" spans="1:7">
      <c r="A96" s="15">
        <v>41548</v>
      </c>
      <c r="B96" s="16">
        <v>1.2500000000000001E-2</v>
      </c>
      <c r="C96" s="16">
        <f t="shared" si="5"/>
        <v>2.75E-2</v>
      </c>
      <c r="D96" s="47">
        <f t="shared" si="6"/>
        <v>7.5342465753424663E-5</v>
      </c>
      <c r="E96" s="50">
        <f t="shared" si="7"/>
        <v>31</v>
      </c>
      <c r="F96" s="16">
        <f t="shared" si="8"/>
        <v>2.3356164383561647E-3</v>
      </c>
      <c r="G96" s="16">
        <f>SUM(F96:F$187)-F$187</f>
        <v>0.20161539037353088</v>
      </c>
    </row>
    <row r="97" spans="1:7">
      <c r="A97" s="15">
        <v>41579</v>
      </c>
      <c r="B97" s="16">
        <v>1.2500000000000001E-2</v>
      </c>
      <c r="C97" s="16">
        <f t="shared" si="5"/>
        <v>2.75E-2</v>
      </c>
      <c r="D97" s="47">
        <f t="shared" si="6"/>
        <v>7.5342465753424663E-5</v>
      </c>
      <c r="E97" s="50">
        <f t="shared" si="7"/>
        <v>30</v>
      </c>
      <c r="F97" s="16">
        <f t="shared" si="8"/>
        <v>2.2602739726027398E-3</v>
      </c>
      <c r="G97" s="16">
        <f>SUM(F97:F$187)-F$187</f>
        <v>0.19927977393517471</v>
      </c>
    </row>
    <row r="98" spans="1:7">
      <c r="A98" s="15">
        <v>41609</v>
      </c>
      <c r="B98" s="16">
        <v>1.2500000000000001E-2</v>
      </c>
      <c r="C98" s="16">
        <f t="shared" si="5"/>
        <v>2.75E-2</v>
      </c>
      <c r="D98" s="47">
        <f t="shared" si="6"/>
        <v>7.5342465753424663E-5</v>
      </c>
      <c r="E98" s="50">
        <f t="shared" si="7"/>
        <v>31</v>
      </c>
      <c r="F98" s="16">
        <f t="shared" si="8"/>
        <v>2.3356164383561647E-3</v>
      </c>
      <c r="G98" s="16">
        <f>SUM(F98:F$187)-F$187</f>
        <v>0.19701949996257195</v>
      </c>
    </row>
    <row r="99" spans="1:7">
      <c r="A99" s="15">
        <v>41640</v>
      </c>
      <c r="B99" s="16">
        <v>1.2500000000000001E-2</v>
      </c>
      <c r="C99" s="16">
        <f t="shared" si="5"/>
        <v>2.75E-2</v>
      </c>
      <c r="D99" s="47">
        <f t="shared" si="6"/>
        <v>7.5342465753424663E-5</v>
      </c>
      <c r="E99" s="50">
        <f t="shared" si="7"/>
        <v>31</v>
      </c>
      <c r="F99" s="16">
        <f t="shared" si="8"/>
        <v>2.3356164383561647E-3</v>
      </c>
      <c r="G99" s="16">
        <f>SUM(F99:F$187)-F$187</f>
        <v>0.19468388352421578</v>
      </c>
    </row>
    <row r="100" spans="1:7">
      <c r="A100" s="15">
        <v>41671</v>
      </c>
      <c r="B100" s="16">
        <v>1.2500000000000001E-2</v>
      </c>
      <c r="C100" s="16">
        <f t="shared" si="5"/>
        <v>2.75E-2</v>
      </c>
      <c r="D100" s="47">
        <f t="shared" si="6"/>
        <v>7.5342465753424663E-5</v>
      </c>
      <c r="E100" s="50">
        <f t="shared" si="7"/>
        <v>28</v>
      </c>
      <c r="F100" s="16">
        <f t="shared" si="8"/>
        <v>2.1095890410958904E-3</v>
      </c>
      <c r="G100" s="16">
        <f>SUM(F100:F$187)-F$187</f>
        <v>0.19234826708585961</v>
      </c>
    </row>
    <row r="101" spans="1:7">
      <c r="A101" s="15">
        <v>41699</v>
      </c>
      <c r="B101" s="16">
        <v>1.2500000000000001E-2</v>
      </c>
      <c r="C101" s="16">
        <f t="shared" si="5"/>
        <v>2.75E-2</v>
      </c>
      <c r="D101" s="47">
        <f t="shared" si="6"/>
        <v>7.5342465753424663E-5</v>
      </c>
      <c r="E101" s="50">
        <f t="shared" si="7"/>
        <v>31</v>
      </c>
      <c r="F101" s="16">
        <f t="shared" si="8"/>
        <v>2.3356164383561647E-3</v>
      </c>
      <c r="G101" s="16">
        <f>SUM(F101:F$187)-F$187</f>
        <v>0.19023867804476371</v>
      </c>
    </row>
    <row r="102" spans="1:7">
      <c r="A102" s="15">
        <v>41730</v>
      </c>
      <c r="B102" s="16">
        <v>1.2500000000000001E-2</v>
      </c>
      <c r="C102" s="16">
        <f t="shared" si="5"/>
        <v>2.75E-2</v>
      </c>
      <c r="D102" s="47">
        <f t="shared" si="6"/>
        <v>7.5342465753424663E-5</v>
      </c>
      <c r="E102" s="50">
        <f t="shared" si="7"/>
        <v>30</v>
      </c>
      <c r="F102" s="16">
        <f t="shared" si="8"/>
        <v>2.2602739726027398E-3</v>
      </c>
      <c r="G102" s="16">
        <f>SUM(F102:F$187)-F$187</f>
        <v>0.18790306160640755</v>
      </c>
    </row>
    <row r="103" spans="1:7">
      <c r="A103" s="15">
        <v>41760</v>
      </c>
      <c r="B103" s="16">
        <v>1.2500000000000001E-2</v>
      </c>
      <c r="C103" s="16">
        <f t="shared" si="5"/>
        <v>2.75E-2</v>
      </c>
      <c r="D103" s="47">
        <f t="shared" si="6"/>
        <v>7.5342465753424663E-5</v>
      </c>
      <c r="E103" s="50">
        <f t="shared" si="7"/>
        <v>31</v>
      </c>
      <c r="F103" s="16">
        <f t="shared" si="8"/>
        <v>2.3356164383561647E-3</v>
      </c>
      <c r="G103" s="16">
        <f>SUM(F103:F$187)-F$187</f>
        <v>0.18564278763380482</v>
      </c>
    </row>
    <row r="104" spans="1:7">
      <c r="A104" s="15">
        <v>41791</v>
      </c>
      <c r="B104" s="16">
        <v>1.2500000000000001E-2</v>
      </c>
      <c r="C104" s="16">
        <f t="shared" si="5"/>
        <v>2.75E-2</v>
      </c>
      <c r="D104" s="47">
        <f t="shared" si="6"/>
        <v>7.5342465753424663E-5</v>
      </c>
      <c r="E104" s="50">
        <f t="shared" si="7"/>
        <v>30</v>
      </c>
      <c r="F104" s="16">
        <f t="shared" si="8"/>
        <v>2.2602739726027398E-3</v>
      </c>
      <c r="G104" s="16">
        <f>SUM(F104:F$187)-F$187</f>
        <v>0.18330717119544865</v>
      </c>
    </row>
    <row r="105" spans="1:7">
      <c r="A105" s="15">
        <v>41821</v>
      </c>
      <c r="B105" s="16">
        <v>1.2500000000000001E-2</v>
      </c>
      <c r="C105" s="16">
        <f t="shared" si="5"/>
        <v>2.75E-2</v>
      </c>
      <c r="D105" s="47">
        <f t="shared" si="6"/>
        <v>7.5342465753424663E-5</v>
      </c>
      <c r="E105" s="50">
        <f t="shared" si="7"/>
        <v>31</v>
      </c>
      <c r="F105" s="16">
        <f t="shared" si="8"/>
        <v>2.3356164383561647E-3</v>
      </c>
      <c r="G105" s="16">
        <f>SUM(F105:F$187)-F$187</f>
        <v>0.18104689722284592</v>
      </c>
    </row>
    <row r="106" spans="1:7">
      <c r="A106" s="15">
        <v>41852</v>
      </c>
      <c r="B106" s="16">
        <v>1.2500000000000001E-2</v>
      </c>
      <c r="C106" s="16">
        <f t="shared" si="5"/>
        <v>2.75E-2</v>
      </c>
      <c r="D106" s="47">
        <f t="shared" si="6"/>
        <v>7.5342465753424663E-5</v>
      </c>
      <c r="E106" s="50">
        <f t="shared" si="7"/>
        <v>31</v>
      </c>
      <c r="F106" s="16">
        <f t="shared" si="8"/>
        <v>2.3356164383561647E-3</v>
      </c>
      <c r="G106" s="16">
        <f>SUM(F106:F$187)-F$187</f>
        <v>0.17871128078448972</v>
      </c>
    </row>
    <row r="107" spans="1:7">
      <c r="A107" s="15">
        <v>41883</v>
      </c>
      <c r="B107" s="16">
        <v>1.2500000000000001E-2</v>
      </c>
      <c r="C107" s="16">
        <f t="shared" si="5"/>
        <v>2.75E-2</v>
      </c>
      <c r="D107" s="47">
        <f t="shared" si="6"/>
        <v>7.5342465753424663E-5</v>
      </c>
      <c r="E107" s="50">
        <f t="shared" si="7"/>
        <v>30</v>
      </c>
      <c r="F107" s="16">
        <f t="shared" si="8"/>
        <v>2.2602739726027398E-3</v>
      </c>
      <c r="G107" s="16">
        <f>SUM(F107:F$187)-F$187</f>
        <v>0.17637566434613358</v>
      </c>
    </row>
    <row r="108" spans="1:7">
      <c r="A108" s="15">
        <v>41913</v>
      </c>
      <c r="B108" s="16">
        <v>1.2500000000000001E-2</v>
      </c>
      <c r="C108" s="16">
        <f t="shared" si="5"/>
        <v>2.75E-2</v>
      </c>
      <c r="D108" s="47">
        <f t="shared" si="6"/>
        <v>7.5342465753424663E-5</v>
      </c>
      <c r="E108" s="50">
        <f t="shared" si="7"/>
        <v>31</v>
      </c>
      <c r="F108" s="16">
        <f t="shared" si="8"/>
        <v>2.3356164383561647E-3</v>
      </c>
      <c r="G108" s="16">
        <f>SUM(F108:F$187)-F$187</f>
        <v>0.17411539037353085</v>
      </c>
    </row>
    <row r="109" spans="1:7">
      <c r="A109" s="15">
        <v>41944</v>
      </c>
      <c r="B109" s="16">
        <v>1.2500000000000001E-2</v>
      </c>
      <c r="C109" s="16">
        <f t="shared" si="5"/>
        <v>2.75E-2</v>
      </c>
      <c r="D109" s="47">
        <f t="shared" si="6"/>
        <v>7.5342465753424663E-5</v>
      </c>
      <c r="E109" s="50">
        <f t="shared" si="7"/>
        <v>30</v>
      </c>
      <c r="F109" s="16">
        <f t="shared" si="8"/>
        <v>2.2602739726027398E-3</v>
      </c>
      <c r="G109" s="16">
        <f>SUM(F109:F$187)-F$187</f>
        <v>0.17177977393517471</v>
      </c>
    </row>
    <row r="110" spans="1:7">
      <c r="A110" s="15">
        <v>41974</v>
      </c>
      <c r="B110" s="16">
        <v>1.2500000000000001E-2</v>
      </c>
      <c r="C110" s="16">
        <f t="shared" si="5"/>
        <v>2.75E-2</v>
      </c>
      <c r="D110" s="47">
        <f t="shared" si="6"/>
        <v>7.5342465753424663E-5</v>
      </c>
      <c r="E110" s="50">
        <f t="shared" si="7"/>
        <v>31</v>
      </c>
      <c r="F110" s="16">
        <f t="shared" si="8"/>
        <v>2.3356164383561647E-3</v>
      </c>
      <c r="G110" s="16">
        <f>SUM(F110:F$187)-F$187</f>
        <v>0.16951949996257196</v>
      </c>
    </row>
    <row r="111" spans="1:7">
      <c r="A111" s="15">
        <v>42005</v>
      </c>
      <c r="B111" s="16">
        <v>0.01</v>
      </c>
      <c r="C111" s="16">
        <f t="shared" si="5"/>
        <v>2.5000000000000001E-2</v>
      </c>
      <c r="D111" s="47">
        <f t="shared" si="6"/>
        <v>6.8493150684931516E-5</v>
      </c>
      <c r="E111" s="50">
        <f t="shared" si="7"/>
        <v>31</v>
      </c>
      <c r="F111" s="16">
        <f t="shared" si="8"/>
        <v>2.1232876712328772E-3</v>
      </c>
      <c r="G111" s="16">
        <f>SUM(F111:F$187)-F$187</f>
        <v>0.16718388352421579</v>
      </c>
    </row>
    <row r="112" spans="1:7">
      <c r="A112" s="15">
        <v>42036</v>
      </c>
      <c r="B112" s="16">
        <v>0.01</v>
      </c>
      <c r="C112" s="16">
        <f t="shared" si="5"/>
        <v>2.5000000000000001E-2</v>
      </c>
      <c r="D112" s="47">
        <f t="shared" si="6"/>
        <v>6.8493150684931516E-5</v>
      </c>
      <c r="E112" s="50">
        <f t="shared" si="7"/>
        <v>28</v>
      </c>
      <c r="F112" s="16">
        <f t="shared" si="8"/>
        <v>1.9178082191780824E-3</v>
      </c>
      <c r="G112" s="16">
        <f>SUM(F112:F$187)-F$187</f>
        <v>0.16506059585298291</v>
      </c>
    </row>
    <row r="113" spans="1:7">
      <c r="A113" s="15">
        <v>42064</v>
      </c>
      <c r="B113" s="16">
        <v>0.01</v>
      </c>
      <c r="C113" s="16">
        <f t="shared" si="5"/>
        <v>2.5000000000000001E-2</v>
      </c>
      <c r="D113" s="47">
        <f t="shared" si="6"/>
        <v>6.8493150684931516E-5</v>
      </c>
      <c r="E113" s="50">
        <f t="shared" si="7"/>
        <v>31</v>
      </c>
      <c r="F113" s="16">
        <f t="shared" si="8"/>
        <v>2.1232876712328772E-3</v>
      </c>
      <c r="G113" s="16">
        <f>SUM(F113:F$187)-F$187</f>
        <v>0.16314278763380483</v>
      </c>
    </row>
    <row r="114" spans="1:7">
      <c r="A114" s="15">
        <v>42095</v>
      </c>
      <c r="B114" s="16">
        <v>0.01</v>
      </c>
      <c r="C114" s="16">
        <f t="shared" si="5"/>
        <v>2.5000000000000001E-2</v>
      </c>
      <c r="D114" s="47">
        <f t="shared" si="6"/>
        <v>6.8493150684931516E-5</v>
      </c>
      <c r="E114" s="50">
        <f t="shared" si="7"/>
        <v>30</v>
      </c>
      <c r="F114" s="16">
        <f t="shared" si="8"/>
        <v>2.0547945205479454E-3</v>
      </c>
      <c r="G114" s="16">
        <f>SUM(F114:F$187)-F$187</f>
        <v>0.16101949996257195</v>
      </c>
    </row>
    <row r="115" spans="1:7">
      <c r="A115" s="15">
        <v>42125</v>
      </c>
      <c r="B115" s="16">
        <v>0.01</v>
      </c>
      <c r="C115" s="16">
        <f t="shared" si="5"/>
        <v>2.5000000000000001E-2</v>
      </c>
      <c r="D115" s="47">
        <f t="shared" si="6"/>
        <v>6.8493150684931516E-5</v>
      </c>
      <c r="E115" s="50">
        <f t="shared" si="7"/>
        <v>31</v>
      </c>
      <c r="F115" s="16">
        <f t="shared" si="8"/>
        <v>2.1232876712328772E-3</v>
      </c>
      <c r="G115" s="16">
        <f>SUM(F115:F$187)-F$187</f>
        <v>0.15896470544202401</v>
      </c>
    </row>
    <row r="116" spans="1:7">
      <c r="A116" s="15">
        <v>42156</v>
      </c>
      <c r="B116" s="16">
        <v>0.01</v>
      </c>
      <c r="C116" s="16">
        <f t="shared" si="5"/>
        <v>2.5000000000000001E-2</v>
      </c>
      <c r="D116" s="47">
        <f t="shared" si="6"/>
        <v>6.8493150684931516E-5</v>
      </c>
      <c r="E116" s="50">
        <f t="shared" si="7"/>
        <v>30</v>
      </c>
      <c r="F116" s="16">
        <f t="shared" si="8"/>
        <v>2.0547945205479454E-3</v>
      </c>
      <c r="G116" s="16">
        <f>SUM(F116:F$187)-F$187</f>
        <v>0.15684141777079114</v>
      </c>
    </row>
    <row r="117" spans="1:7">
      <c r="A117" s="15">
        <v>42186</v>
      </c>
      <c r="B117" s="16">
        <v>7.4999999999999997E-3</v>
      </c>
      <c r="C117" s="16">
        <f t="shared" si="5"/>
        <v>2.2499999999999999E-2</v>
      </c>
      <c r="D117" s="47">
        <f t="shared" si="6"/>
        <v>6.1643835616438354E-5</v>
      </c>
      <c r="E117" s="50">
        <f t="shared" si="7"/>
        <v>31</v>
      </c>
      <c r="F117" s="16">
        <f t="shared" si="8"/>
        <v>1.910958904109589E-3</v>
      </c>
      <c r="G117" s="16">
        <f>SUM(F117:F$187)-F$187</f>
        <v>0.1547866232502432</v>
      </c>
    </row>
    <row r="118" spans="1:7">
      <c r="A118" s="15">
        <v>42217</v>
      </c>
      <c r="B118" s="16">
        <v>7.4999999999999997E-3</v>
      </c>
      <c r="C118" s="16">
        <f t="shared" si="5"/>
        <v>2.2499999999999999E-2</v>
      </c>
      <c r="D118" s="47">
        <f t="shared" si="6"/>
        <v>6.1643835616438354E-5</v>
      </c>
      <c r="E118" s="50">
        <f t="shared" si="7"/>
        <v>31</v>
      </c>
      <c r="F118" s="16">
        <f t="shared" si="8"/>
        <v>1.910958904109589E-3</v>
      </c>
      <c r="G118" s="16">
        <f>SUM(F118:F$187)-F$187</f>
        <v>0.15287566434613359</v>
      </c>
    </row>
    <row r="119" spans="1:7">
      <c r="A119" s="15">
        <v>42248</v>
      </c>
      <c r="B119" s="16">
        <v>7.4999999999999997E-3</v>
      </c>
      <c r="C119" s="16">
        <f t="shared" si="5"/>
        <v>2.2499999999999999E-2</v>
      </c>
      <c r="D119" s="47">
        <f t="shared" si="6"/>
        <v>6.1643835616438354E-5</v>
      </c>
      <c r="E119" s="50">
        <f t="shared" si="7"/>
        <v>30</v>
      </c>
      <c r="F119" s="16">
        <f t="shared" si="8"/>
        <v>1.8493150684931506E-3</v>
      </c>
      <c r="G119" s="16">
        <f>SUM(F119:F$187)-F$187</f>
        <v>0.15096470544202401</v>
      </c>
    </row>
    <row r="120" spans="1:7">
      <c r="A120" s="15">
        <v>42278</v>
      </c>
      <c r="B120" s="16">
        <v>7.4999999999999997E-3</v>
      </c>
      <c r="C120" s="16">
        <f t="shared" si="5"/>
        <v>2.2499999999999999E-2</v>
      </c>
      <c r="D120" s="47">
        <f t="shared" si="6"/>
        <v>6.1643835616438354E-5</v>
      </c>
      <c r="E120" s="50">
        <f t="shared" si="7"/>
        <v>31</v>
      </c>
      <c r="F120" s="16">
        <f t="shared" si="8"/>
        <v>1.910958904109589E-3</v>
      </c>
      <c r="G120" s="16">
        <f>SUM(F120:F$187)-F$187</f>
        <v>0.14911539037353086</v>
      </c>
    </row>
    <row r="121" spans="1:7">
      <c r="A121" s="15">
        <v>42309</v>
      </c>
      <c r="B121" s="16">
        <v>7.4999999999999997E-3</v>
      </c>
      <c r="C121" s="16">
        <f t="shared" si="5"/>
        <v>2.2499999999999999E-2</v>
      </c>
      <c r="D121" s="47">
        <f t="shared" si="6"/>
        <v>6.1643835616438354E-5</v>
      </c>
      <c r="E121" s="50">
        <f t="shared" si="7"/>
        <v>30</v>
      </c>
      <c r="F121" s="16">
        <f t="shared" si="8"/>
        <v>1.8493150684931506E-3</v>
      </c>
      <c r="G121" s="16">
        <f>SUM(F121:F$187)-F$187</f>
        <v>0.14720443146942125</v>
      </c>
    </row>
    <row r="122" spans="1:7">
      <c r="A122" s="15">
        <v>42339</v>
      </c>
      <c r="B122" s="16">
        <v>7.4999999999999997E-3</v>
      </c>
      <c r="C122" s="16">
        <f t="shared" si="5"/>
        <v>2.2499999999999999E-2</v>
      </c>
      <c r="D122" s="47">
        <f t="shared" si="6"/>
        <v>6.1643835616438354E-5</v>
      </c>
      <c r="E122" s="50">
        <f t="shared" si="7"/>
        <v>31</v>
      </c>
      <c r="F122" s="16">
        <f t="shared" si="8"/>
        <v>1.910958904109589E-3</v>
      </c>
      <c r="G122" s="16">
        <f>SUM(F122:F$187)-F$187</f>
        <v>0.1453551164009281</v>
      </c>
    </row>
    <row r="123" spans="1:7">
      <c r="A123" s="15">
        <v>42370</v>
      </c>
      <c r="B123" s="16">
        <v>7.4999999999999997E-3</v>
      </c>
      <c r="C123" s="16">
        <f t="shared" si="5"/>
        <v>2.2499999999999999E-2</v>
      </c>
      <c r="D123" s="47">
        <f>C123/366</f>
        <v>6.1475409836065574E-5</v>
      </c>
      <c r="E123" s="50">
        <f t="shared" si="7"/>
        <v>31</v>
      </c>
      <c r="F123" s="16">
        <f t="shared" si="8"/>
        <v>1.9057377049180328E-3</v>
      </c>
      <c r="G123" s="16">
        <f>SUM(F123:F$187)-F$187</f>
        <v>0.14344415749681849</v>
      </c>
    </row>
    <row r="124" spans="1:7">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SUM(F124:F$187)-F$187</f>
        <v>0.14153841979190046</v>
      </c>
    </row>
    <row r="125" spans="1:7">
      <c r="A125" s="15">
        <v>42430</v>
      </c>
      <c r="B125" s="16">
        <v>7.4999999999999997E-3</v>
      </c>
      <c r="C125" s="16">
        <f t="shared" si="5"/>
        <v>2.2499999999999999E-2</v>
      </c>
      <c r="D125" s="47">
        <f t="shared" si="10"/>
        <v>6.1475409836065574E-5</v>
      </c>
      <c r="E125" s="50">
        <f t="shared" si="7"/>
        <v>31</v>
      </c>
      <c r="F125" s="16">
        <f t="shared" si="8"/>
        <v>1.9057377049180328E-3</v>
      </c>
      <c r="G125" s="16">
        <f>SUM(F125:F$187)-F$187</f>
        <v>0.13975563290665458</v>
      </c>
    </row>
    <row r="126" spans="1:7">
      <c r="A126" s="15">
        <v>42461</v>
      </c>
      <c r="B126" s="16">
        <v>7.4999999999999997E-3</v>
      </c>
      <c r="C126" s="16">
        <f t="shared" si="5"/>
        <v>2.2499999999999999E-2</v>
      </c>
      <c r="D126" s="47">
        <f t="shared" si="10"/>
        <v>6.1475409836065574E-5</v>
      </c>
      <c r="E126" s="50">
        <f t="shared" si="7"/>
        <v>30</v>
      </c>
      <c r="F126" s="16">
        <f t="shared" si="8"/>
        <v>1.8442622950819673E-3</v>
      </c>
      <c r="G126" s="16">
        <f>SUM(F126:F$187)-F$187</f>
        <v>0.13784989520173654</v>
      </c>
    </row>
    <row r="127" spans="1:7">
      <c r="A127" s="15">
        <v>42491</v>
      </c>
      <c r="B127" s="16">
        <v>7.4999999999999997E-3</v>
      </c>
      <c r="C127" s="16">
        <f t="shared" si="5"/>
        <v>2.2499999999999999E-2</v>
      </c>
      <c r="D127" s="47">
        <f t="shared" si="10"/>
        <v>6.1475409836065574E-5</v>
      </c>
      <c r="E127" s="50">
        <f t="shared" si="7"/>
        <v>31</v>
      </c>
      <c r="F127" s="16">
        <f t="shared" si="8"/>
        <v>1.9057377049180328E-3</v>
      </c>
      <c r="G127" s="16">
        <f>SUM(F127:F$187)-F$187</f>
        <v>0.13600563290665457</v>
      </c>
    </row>
    <row r="128" spans="1:7">
      <c r="A128" s="15">
        <v>42522</v>
      </c>
      <c r="B128" s="16">
        <v>7.4999999999999997E-3</v>
      </c>
      <c r="C128" s="16">
        <f t="shared" si="5"/>
        <v>2.2499999999999999E-2</v>
      </c>
      <c r="D128" s="47">
        <f t="shared" si="10"/>
        <v>6.1475409836065574E-5</v>
      </c>
      <c r="E128" s="50">
        <f t="shared" si="7"/>
        <v>30</v>
      </c>
      <c r="F128" s="16">
        <f t="shared" si="8"/>
        <v>1.8442622950819673E-3</v>
      </c>
      <c r="G128" s="16">
        <f>SUM(F128:F$187)-F$187</f>
        <v>0.13409989520173657</v>
      </c>
    </row>
    <row r="129" spans="1:7">
      <c r="A129" s="15">
        <v>42552</v>
      </c>
      <c r="B129" s="16">
        <v>7.4999999999999997E-3</v>
      </c>
      <c r="C129" s="16">
        <f t="shared" si="5"/>
        <v>2.2499999999999999E-2</v>
      </c>
      <c r="D129" s="47">
        <f t="shared" si="10"/>
        <v>6.1475409836065574E-5</v>
      </c>
      <c r="E129" s="50">
        <f t="shared" si="7"/>
        <v>31</v>
      </c>
      <c r="F129" s="16">
        <f t="shared" si="8"/>
        <v>1.9057377049180328E-3</v>
      </c>
      <c r="G129" s="16">
        <f>SUM(F129:F$187)-F$187</f>
        <v>0.1322556329066546</v>
      </c>
    </row>
    <row r="130" spans="1:7">
      <c r="A130" s="15">
        <v>42583</v>
      </c>
      <c r="B130" s="16">
        <v>7.4999999999999997E-3</v>
      </c>
      <c r="C130" s="16">
        <f t="shared" si="5"/>
        <v>2.2499999999999999E-2</v>
      </c>
      <c r="D130" s="47">
        <f t="shared" si="10"/>
        <v>6.1475409836065574E-5</v>
      </c>
      <c r="E130" s="50">
        <f t="shared" si="7"/>
        <v>31</v>
      </c>
      <c r="F130" s="16">
        <f t="shared" si="8"/>
        <v>1.9057377049180328E-3</v>
      </c>
      <c r="G130" s="16">
        <f>SUM(F130:F$187)-F$187</f>
        <v>0.13034989520173657</v>
      </c>
    </row>
    <row r="131" spans="1:7">
      <c r="A131" s="15">
        <v>42614</v>
      </c>
      <c r="B131" s="16">
        <v>7.4999999999999997E-3</v>
      </c>
      <c r="C131" s="16">
        <f t="shared" ref="C131:C187" si="11">B131+1.5%</f>
        <v>2.2499999999999999E-2</v>
      </c>
      <c r="D131" s="47">
        <f t="shared" si="10"/>
        <v>6.1475409836065574E-5</v>
      </c>
      <c r="E131" s="50">
        <f t="shared" si="7"/>
        <v>30</v>
      </c>
      <c r="F131" s="16">
        <f t="shared" si="8"/>
        <v>1.8442622950819673E-3</v>
      </c>
      <c r="G131" s="16">
        <f>SUM(F131:F$187)-F$187</f>
        <v>0.12844415749681856</v>
      </c>
    </row>
    <row r="132" spans="1:7">
      <c r="A132" s="15">
        <v>42644</v>
      </c>
      <c r="B132" s="16">
        <v>7.4999999999999997E-3</v>
      </c>
      <c r="C132" s="16">
        <f t="shared" si="11"/>
        <v>2.2499999999999999E-2</v>
      </c>
      <c r="D132" s="47">
        <f t="shared" si="10"/>
        <v>6.1475409836065574E-5</v>
      </c>
      <c r="E132" s="50">
        <f t="shared" ref="E132:E187" si="12">DAY(DATE(YEAR(A132),MONTH(A132)+1,0))</f>
        <v>31</v>
      </c>
      <c r="F132" s="16">
        <f t="shared" ref="F132:F187" si="13">D132*E132</f>
        <v>1.9057377049180328E-3</v>
      </c>
      <c r="G132" s="16">
        <f>SUM(F132:F$187)-F$187</f>
        <v>0.12659989520173662</v>
      </c>
    </row>
    <row r="133" spans="1:7">
      <c r="A133" s="15">
        <v>42675</v>
      </c>
      <c r="B133" s="16">
        <v>7.4999999999999997E-3</v>
      </c>
      <c r="C133" s="16">
        <f t="shared" si="11"/>
        <v>2.2499999999999999E-2</v>
      </c>
      <c r="D133" s="47">
        <f t="shared" si="10"/>
        <v>6.1475409836065574E-5</v>
      </c>
      <c r="E133" s="50">
        <f t="shared" si="12"/>
        <v>30</v>
      </c>
      <c r="F133" s="16">
        <f t="shared" si="13"/>
        <v>1.8442622950819673E-3</v>
      </c>
      <c r="G133" s="16">
        <f>SUM(F133:F$187)-F$187</f>
        <v>0.12469415749681857</v>
      </c>
    </row>
    <row r="134" spans="1:7">
      <c r="A134" s="15">
        <v>42705</v>
      </c>
      <c r="B134" s="16">
        <v>7.4999999999999997E-3</v>
      </c>
      <c r="C134" s="16">
        <f t="shared" si="11"/>
        <v>2.2499999999999999E-2</v>
      </c>
      <c r="D134" s="47">
        <f t="shared" si="10"/>
        <v>6.1475409836065574E-5</v>
      </c>
      <c r="E134" s="50">
        <f t="shared" si="12"/>
        <v>31</v>
      </c>
      <c r="F134" s="16">
        <f t="shared" si="13"/>
        <v>1.9057377049180328E-3</v>
      </c>
      <c r="G134" s="16">
        <f>SUM(F134:F$187)-F$187</f>
        <v>0.12284989520173663</v>
      </c>
    </row>
    <row r="135" spans="1:7">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SUM(F135:F$187)-F$187</f>
        <v>0.1209441574968186</v>
      </c>
    </row>
    <row r="136" spans="1:7">
      <c r="A136" s="15">
        <v>42767</v>
      </c>
      <c r="B136" s="17">
        <v>7.4999999999999997E-3</v>
      </c>
      <c r="C136" s="16">
        <f t="shared" si="11"/>
        <v>2.2499999999999999E-2</v>
      </c>
      <c r="D136" s="47">
        <f t="shared" si="14"/>
        <v>6.1643835616438354E-5</v>
      </c>
      <c r="E136" s="50">
        <f t="shared" si="12"/>
        <v>28</v>
      </c>
      <c r="F136" s="16">
        <f t="shared" si="13"/>
        <v>1.7260273972602739E-3</v>
      </c>
      <c r="G136" s="16">
        <f>SUM(F136:F$187)-F$187</f>
        <v>0.11903319859270901</v>
      </c>
    </row>
    <row r="137" spans="1:7">
      <c r="A137" s="15">
        <v>42795</v>
      </c>
      <c r="B137" s="17">
        <v>7.4999999999999997E-3</v>
      </c>
      <c r="C137" s="16">
        <f t="shared" si="11"/>
        <v>2.2499999999999999E-2</v>
      </c>
      <c r="D137" s="47">
        <f t="shared" si="14"/>
        <v>6.1643835616438354E-5</v>
      </c>
      <c r="E137" s="50">
        <f t="shared" si="12"/>
        <v>31</v>
      </c>
      <c r="F137" s="16">
        <f t="shared" si="13"/>
        <v>1.910958904109589E-3</v>
      </c>
      <c r="G137" s="16">
        <f>SUM(F137:F$187)-F$187</f>
        <v>0.11730717119544874</v>
      </c>
    </row>
    <row r="138" spans="1:7">
      <c r="A138" s="15">
        <v>42826</v>
      </c>
      <c r="B138" s="17">
        <v>7.4999999999999997E-3</v>
      </c>
      <c r="C138" s="16">
        <f t="shared" si="11"/>
        <v>2.2499999999999999E-2</v>
      </c>
      <c r="D138" s="47">
        <f t="shared" si="14"/>
        <v>6.1643835616438354E-5</v>
      </c>
      <c r="E138" s="50">
        <f t="shared" si="12"/>
        <v>30</v>
      </c>
      <c r="F138" s="16">
        <f t="shared" si="13"/>
        <v>1.8493150684931506E-3</v>
      </c>
      <c r="G138" s="16">
        <f>SUM(F138:F$187)-F$187</f>
        <v>0.11539621229133915</v>
      </c>
    </row>
    <row r="139" spans="1:7">
      <c r="A139" s="15">
        <v>42856</v>
      </c>
      <c r="B139" s="17">
        <v>7.4999999999999997E-3</v>
      </c>
      <c r="C139" s="16">
        <f t="shared" si="11"/>
        <v>2.2499999999999999E-2</v>
      </c>
      <c r="D139" s="47">
        <f t="shared" si="14"/>
        <v>6.1643835616438354E-5</v>
      </c>
      <c r="E139" s="50">
        <f t="shared" si="12"/>
        <v>31</v>
      </c>
      <c r="F139" s="16">
        <f t="shared" si="13"/>
        <v>1.910958904109589E-3</v>
      </c>
      <c r="G139" s="16">
        <f>SUM(F139:F$187)-F$187</f>
        <v>0.113546897222846</v>
      </c>
    </row>
    <row r="140" spans="1:7">
      <c r="A140" s="15">
        <v>42887</v>
      </c>
      <c r="B140" s="17">
        <v>7.4999999999999997E-3</v>
      </c>
      <c r="C140" s="16">
        <f t="shared" si="11"/>
        <v>2.2499999999999999E-2</v>
      </c>
      <c r="D140" s="47">
        <f t="shared" si="14"/>
        <v>6.1643835616438354E-5</v>
      </c>
      <c r="E140" s="50">
        <f t="shared" si="12"/>
        <v>30</v>
      </c>
      <c r="F140" s="16">
        <f t="shared" si="13"/>
        <v>1.8493150684931506E-3</v>
      </c>
      <c r="G140" s="16">
        <f>SUM(F140:F$187)-F$187</f>
        <v>0.1116359383187364</v>
      </c>
    </row>
    <row r="141" spans="1:7">
      <c r="A141" s="15">
        <v>42917</v>
      </c>
      <c r="B141" s="17">
        <v>0.01</v>
      </c>
      <c r="C141" s="16">
        <f t="shared" si="11"/>
        <v>2.5000000000000001E-2</v>
      </c>
      <c r="D141" s="47">
        <f t="shared" si="14"/>
        <v>6.8493150684931516E-5</v>
      </c>
      <c r="E141" s="50">
        <f t="shared" si="12"/>
        <v>31</v>
      </c>
      <c r="F141" s="16">
        <f t="shared" si="13"/>
        <v>2.1232876712328772E-3</v>
      </c>
      <c r="G141" s="16">
        <f>SUM(F141:F$187)-F$187</f>
        <v>0.10978662325024326</v>
      </c>
    </row>
    <row r="142" spans="1:7">
      <c r="A142" s="15">
        <v>42948</v>
      </c>
      <c r="B142" s="17">
        <v>0.01</v>
      </c>
      <c r="C142" s="16">
        <f t="shared" si="11"/>
        <v>2.5000000000000001E-2</v>
      </c>
      <c r="D142" s="47">
        <f t="shared" si="14"/>
        <v>6.8493150684931516E-5</v>
      </c>
      <c r="E142" s="50">
        <f t="shared" si="12"/>
        <v>31</v>
      </c>
      <c r="F142" s="16">
        <f t="shared" si="13"/>
        <v>2.1232876712328772E-3</v>
      </c>
      <c r="G142" s="16">
        <f>SUM(F142:F$187)-F$187</f>
        <v>0.10766333557901037</v>
      </c>
    </row>
    <row r="143" spans="1:7">
      <c r="A143" s="15">
        <v>42979</v>
      </c>
      <c r="B143" s="17">
        <v>1.2500000000000001E-2</v>
      </c>
      <c r="C143" s="16">
        <f t="shared" si="11"/>
        <v>2.75E-2</v>
      </c>
      <c r="D143" s="47">
        <f t="shared" si="14"/>
        <v>7.5342465753424663E-5</v>
      </c>
      <c r="E143" s="50">
        <f t="shared" si="12"/>
        <v>30</v>
      </c>
      <c r="F143" s="16">
        <f t="shared" si="13"/>
        <v>2.2602739726027398E-3</v>
      </c>
      <c r="G143" s="16">
        <f>SUM(F143:F$187)-F$187</f>
        <v>0.1055400479077775</v>
      </c>
    </row>
    <row r="144" spans="1:7">
      <c r="A144" s="15">
        <v>43009</v>
      </c>
      <c r="B144" s="17">
        <v>1.2500000000000001E-2</v>
      </c>
      <c r="C144" s="16">
        <f t="shared" si="11"/>
        <v>2.75E-2</v>
      </c>
      <c r="D144" s="47">
        <f t="shared" si="14"/>
        <v>7.5342465753424663E-5</v>
      </c>
      <c r="E144" s="50">
        <f t="shared" si="12"/>
        <v>31</v>
      </c>
      <c r="F144" s="16">
        <f t="shared" si="13"/>
        <v>2.3356164383561647E-3</v>
      </c>
      <c r="G144" s="16">
        <f>SUM(F144:F$187)-F$187</f>
        <v>0.10327977393517476</v>
      </c>
    </row>
    <row r="145" spans="1:7">
      <c r="A145" s="15">
        <v>43040</v>
      </c>
      <c r="B145" s="17">
        <v>1.2500000000000001E-2</v>
      </c>
      <c r="C145" s="16">
        <f t="shared" si="11"/>
        <v>2.75E-2</v>
      </c>
      <c r="D145" s="47">
        <f t="shared" si="14"/>
        <v>7.5342465753424663E-5</v>
      </c>
      <c r="E145" s="50">
        <f t="shared" si="12"/>
        <v>30</v>
      </c>
      <c r="F145" s="16">
        <f t="shared" si="13"/>
        <v>2.2602739726027398E-3</v>
      </c>
      <c r="G145" s="16">
        <f>SUM(F145:F$187)-F$187</f>
        <v>0.10094415749681859</v>
      </c>
    </row>
    <row r="146" spans="1:7">
      <c r="A146" s="15">
        <v>43070</v>
      </c>
      <c r="B146" s="17">
        <v>1.2500000000000001E-2</v>
      </c>
      <c r="C146" s="16">
        <f t="shared" si="11"/>
        <v>2.75E-2</v>
      </c>
      <c r="D146" s="47">
        <f t="shared" si="14"/>
        <v>7.5342465753424663E-5</v>
      </c>
      <c r="E146" s="50">
        <f t="shared" si="12"/>
        <v>31</v>
      </c>
      <c r="F146" s="16">
        <f t="shared" si="13"/>
        <v>2.3356164383561647E-3</v>
      </c>
      <c r="G146" s="16">
        <f>SUM(F146:F$187)-F$187</f>
        <v>9.8683883524215851E-2</v>
      </c>
    </row>
    <row r="147" spans="1:7">
      <c r="A147" s="15">
        <v>43101</v>
      </c>
      <c r="B147" s="17">
        <v>1.4999999999999999E-2</v>
      </c>
      <c r="C147" s="16">
        <f t="shared" si="11"/>
        <v>0.03</v>
      </c>
      <c r="D147" s="47">
        <f t="shared" si="14"/>
        <v>8.219178082191781E-5</v>
      </c>
      <c r="E147" s="50">
        <f t="shared" si="12"/>
        <v>31</v>
      </c>
      <c r="F147" s="16">
        <f t="shared" si="13"/>
        <v>2.5479452054794523E-3</v>
      </c>
      <c r="G147" s="16">
        <f>SUM(F147:F$187)-F$187</f>
        <v>9.6348267085859696E-2</v>
      </c>
    </row>
    <row r="148" spans="1:7">
      <c r="A148" s="15">
        <v>43132</v>
      </c>
      <c r="B148" s="17">
        <v>1.4999999999999999E-2</v>
      </c>
      <c r="C148" s="16">
        <f t="shared" si="11"/>
        <v>0.03</v>
      </c>
      <c r="D148" s="47">
        <f t="shared" si="14"/>
        <v>8.219178082191781E-5</v>
      </c>
      <c r="E148" s="50">
        <f t="shared" si="12"/>
        <v>28</v>
      </c>
      <c r="F148" s="16">
        <f t="shared" si="13"/>
        <v>2.3013698630136989E-3</v>
      </c>
      <c r="G148" s="16">
        <f>SUM(F148:F$187)-F$187</f>
        <v>9.3800321880380233E-2</v>
      </c>
    </row>
    <row r="149" spans="1:7">
      <c r="A149" s="15">
        <v>43160</v>
      </c>
      <c r="B149" s="17">
        <v>1.4999999999999999E-2</v>
      </c>
      <c r="C149" s="16">
        <f t="shared" si="11"/>
        <v>0.03</v>
      </c>
      <c r="D149" s="47">
        <f t="shared" si="14"/>
        <v>8.219178082191781E-5</v>
      </c>
      <c r="E149" s="50">
        <f t="shared" si="12"/>
        <v>31</v>
      </c>
      <c r="F149" s="16">
        <f t="shared" si="13"/>
        <v>2.5479452054794523E-3</v>
      </c>
      <c r="G149" s="16">
        <f>SUM(F149:F$187)-F$187</f>
        <v>9.1498952017366547E-2</v>
      </c>
    </row>
    <row r="150" spans="1:7">
      <c r="A150" s="15">
        <v>43191</v>
      </c>
      <c r="B150" s="17">
        <v>1.4999999999999999E-2</v>
      </c>
      <c r="C150" s="16">
        <f t="shared" si="11"/>
        <v>0.03</v>
      </c>
      <c r="D150" s="47">
        <f t="shared" si="14"/>
        <v>8.219178082191781E-5</v>
      </c>
      <c r="E150" s="50">
        <f t="shared" si="12"/>
        <v>30</v>
      </c>
      <c r="F150" s="16">
        <f t="shared" si="13"/>
        <v>2.4657534246575342E-3</v>
      </c>
      <c r="G150" s="16">
        <f>SUM(F150:F$187)-F$187</f>
        <v>8.8951006811887084E-2</v>
      </c>
    </row>
    <row r="151" spans="1:7">
      <c r="A151" s="15">
        <v>43221</v>
      </c>
      <c r="B151" s="17">
        <v>1.4999999999999999E-2</v>
      </c>
      <c r="C151" s="16">
        <f t="shared" si="11"/>
        <v>0.03</v>
      </c>
      <c r="D151" s="47">
        <f t="shared" si="14"/>
        <v>8.219178082191781E-5</v>
      </c>
      <c r="E151" s="50">
        <f t="shared" si="12"/>
        <v>31</v>
      </c>
      <c r="F151" s="16">
        <f t="shared" si="13"/>
        <v>2.5479452054794523E-3</v>
      </c>
      <c r="G151" s="16">
        <f>SUM(F151:F$187)-F$187</f>
        <v>8.6485253387229566E-2</v>
      </c>
    </row>
    <row r="152" spans="1:7">
      <c r="A152" s="15">
        <v>43252</v>
      </c>
      <c r="B152" s="17">
        <v>1.4999999999999999E-2</v>
      </c>
      <c r="C152" s="16">
        <f t="shared" si="11"/>
        <v>0.03</v>
      </c>
      <c r="D152" s="47">
        <f t="shared" si="14"/>
        <v>8.219178082191781E-5</v>
      </c>
      <c r="E152" s="50">
        <f t="shared" si="12"/>
        <v>30</v>
      </c>
      <c r="F152" s="16">
        <f t="shared" si="13"/>
        <v>2.4657534246575342E-3</v>
      </c>
      <c r="G152" s="16">
        <f>SUM(F152:F$187)-F$187</f>
        <v>8.3937308181750117E-2</v>
      </c>
    </row>
    <row r="153" spans="1:7">
      <c r="A153" s="15">
        <v>43282</v>
      </c>
      <c r="B153" s="17">
        <v>1.7500000000000002E-2</v>
      </c>
      <c r="C153" s="16">
        <f t="shared" si="11"/>
        <v>3.2500000000000001E-2</v>
      </c>
      <c r="D153" s="47">
        <f t="shared" si="14"/>
        <v>8.9041095890410958E-5</v>
      </c>
      <c r="E153" s="50">
        <f t="shared" si="12"/>
        <v>31</v>
      </c>
      <c r="F153" s="16">
        <f t="shared" si="13"/>
        <v>2.7602739726027398E-3</v>
      </c>
      <c r="G153" s="16">
        <f>SUM(F153:F$187)-F$187</f>
        <v>8.1471554757092585E-2</v>
      </c>
    </row>
    <row r="154" spans="1:7">
      <c r="A154" s="15">
        <v>43313</v>
      </c>
      <c r="B154" s="17">
        <v>1.7500000000000002E-2</v>
      </c>
      <c r="C154" s="16">
        <f t="shared" si="11"/>
        <v>3.2500000000000001E-2</v>
      </c>
      <c r="D154" s="47">
        <f t="shared" si="14"/>
        <v>8.9041095890410958E-5</v>
      </c>
      <c r="E154" s="50">
        <f t="shared" si="12"/>
        <v>31</v>
      </c>
      <c r="F154" s="16">
        <f t="shared" si="13"/>
        <v>2.7602739726027398E-3</v>
      </c>
      <c r="G154" s="16">
        <f>SUM(F154:F$187)-F$187</f>
        <v>7.8711280784489857E-2</v>
      </c>
    </row>
    <row r="155" spans="1:7">
      <c r="A155" s="15">
        <v>43344</v>
      </c>
      <c r="B155" s="17">
        <v>1.7500000000000002E-2</v>
      </c>
      <c r="C155" s="16">
        <f t="shared" si="11"/>
        <v>3.2500000000000001E-2</v>
      </c>
      <c r="D155" s="47">
        <f t="shared" si="14"/>
        <v>8.9041095890410958E-5</v>
      </c>
      <c r="E155" s="50">
        <f t="shared" si="12"/>
        <v>30</v>
      </c>
      <c r="F155" s="16">
        <f t="shared" si="13"/>
        <v>2.6712328767123285E-3</v>
      </c>
      <c r="G155" s="16">
        <f>SUM(F155:F$187)-F$187</f>
        <v>7.5951006811887115E-2</v>
      </c>
    </row>
    <row r="156" spans="1:7">
      <c r="A156" s="15">
        <v>43374</v>
      </c>
      <c r="B156" s="17">
        <v>0.02</v>
      </c>
      <c r="C156" s="16">
        <f t="shared" si="11"/>
        <v>3.5000000000000003E-2</v>
      </c>
      <c r="D156" s="47">
        <f t="shared" si="14"/>
        <v>9.5890410958904119E-5</v>
      </c>
      <c r="E156" s="50">
        <f t="shared" si="12"/>
        <v>31</v>
      </c>
      <c r="F156" s="16">
        <f t="shared" si="13"/>
        <v>2.9726027397260278E-3</v>
      </c>
      <c r="G156" s="16">
        <f>SUM(F156:F$187)-F$187</f>
        <v>7.3279773935174791E-2</v>
      </c>
    </row>
    <row r="157" spans="1:7">
      <c r="A157" s="15">
        <v>43405</v>
      </c>
      <c r="B157" s="17">
        <v>0.02</v>
      </c>
      <c r="C157" s="16">
        <f t="shared" si="11"/>
        <v>3.5000000000000003E-2</v>
      </c>
      <c r="D157" s="47">
        <f t="shared" si="14"/>
        <v>9.5890410958904119E-5</v>
      </c>
      <c r="E157" s="50">
        <f t="shared" si="12"/>
        <v>30</v>
      </c>
      <c r="F157" s="16">
        <f t="shared" si="13"/>
        <v>2.8767123287671238E-3</v>
      </c>
      <c r="G157" s="16">
        <f>SUM(F157:F$187)-F$187</f>
        <v>7.030717119544877E-2</v>
      </c>
    </row>
    <row r="158" spans="1:7">
      <c r="A158" s="15">
        <v>43435</v>
      </c>
      <c r="B158" s="17">
        <v>0.02</v>
      </c>
      <c r="C158" s="16">
        <f t="shared" si="11"/>
        <v>3.5000000000000003E-2</v>
      </c>
      <c r="D158" s="47">
        <f t="shared" si="14"/>
        <v>9.5890410958904119E-5</v>
      </c>
      <c r="E158" s="50">
        <f t="shared" si="12"/>
        <v>31</v>
      </c>
      <c r="F158" s="16">
        <f t="shared" si="13"/>
        <v>2.9726027397260278E-3</v>
      </c>
      <c r="G158" s="16">
        <f>SUM(F158:F$187)-F$187</f>
        <v>6.7430458866681642E-2</v>
      </c>
    </row>
    <row r="159" spans="1:7">
      <c r="A159" s="15">
        <v>43466</v>
      </c>
      <c r="B159" s="17">
        <v>0.02</v>
      </c>
      <c r="C159" s="16">
        <f t="shared" si="11"/>
        <v>3.5000000000000003E-2</v>
      </c>
      <c r="D159" s="47">
        <f t="shared" si="14"/>
        <v>9.5890410958904119E-5</v>
      </c>
      <c r="E159" s="50">
        <f t="shared" si="12"/>
        <v>31</v>
      </c>
      <c r="F159" s="16">
        <f t="shared" si="13"/>
        <v>2.9726027397260278E-3</v>
      </c>
      <c r="G159" s="16">
        <f>SUM(F159:F$187)-F$187</f>
        <v>6.4457856126955621E-2</v>
      </c>
    </row>
    <row r="160" spans="1:7">
      <c r="A160" s="15">
        <v>43497</v>
      </c>
      <c r="B160" s="17">
        <v>0.02</v>
      </c>
      <c r="C160" s="16">
        <f t="shared" si="11"/>
        <v>3.5000000000000003E-2</v>
      </c>
      <c r="D160" s="47">
        <f t="shared" si="14"/>
        <v>9.5890410958904119E-5</v>
      </c>
      <c r="E160" s="50">
        <f t="shared" si="12"/>
        <v>28</v>
      </c>
      <c r="F160" s="16">
        <f t="shared" si="13"/>
        <v>2.6849315068493153E-3</v>
      </c>
      <c r="G160" s="16">
        <f>SUM(F160:F$187)-F$187</f>
        <v>6.1485253387229599E-2</v>
      </c>
    </row>
    <row r="161" spans="1:7">
      <c r="A161" s="15">
        <v>43525</v>
      </c>
      <c r="B161" s="17">
        <v>0.02</v>
      </c>
      <c r="C161" s="16">
        <f t="shared" si="11"/>
        <v>3.5000000000000003E-2</v>
      </c>
      <c r="D161" s="47">
        <f t="shared" si="14"/>
        <v>9.5890410958904119E-5</v>
      </c>
      <c r="E161" s="50">
        <f t="shared" si="12"/>
        <v>31</v>
      </c>
      <c r="F161" s="16">
        <f t="shared" si="13"/>
        <v>2.9726027397260278E-3</v>
      </c>
      <c r="G161" s="16">
        <f>SUM(F161:F$187)-F$187</f>
        <v>5.8800321880380278E-2</v>
      </c>
    </row>
    <row r="162" spans="1:7">
      <c r="A162" s="15">
        <v>43556</v>
      </c>
      <c r="B162" s="17">
        <v>0.02</v>
      </c>
      <c r="C162" s="16">
        <f t="shared" si="11"/>
        <v>3.5000000000000003E-2</v>
      </c>
      <c r="D162" s="47">
        <f t="shared" si="14"/>
        <v>9.5890410958904119E-5</v>
      </c>
      <c r="E162" s="50">
        <f t="shared" si="12"/>
        <v>30</v>
      </c>
      <c r="F162" s="16">
        <f t="shared" si="13"/>
        <v>2.8767123287671238E-3</v>
      </c>
      <c r="G162" s="16">
        <f>SUM(F162:F$187)-F$187</f>
        <v>5.582771914065425E-2</v>
      </c>
    </row>
    <row r="163" spans="1:7">
      <c r="A163" s="15">
        <v>43586</v>
      </c>
      <c r="B163" s="17">
        <v>0.02</v>
      </c>
      <c r="C163" s="16">
        <f t="shared" si="11"/>
        <v>3.5000000000000003E-2</v>
      </c>
      <c r="D163" s="47">
        <f t="shared" si="14"/>
        <v>9.5890410958904119E-5</v>
      </c>
      <c r="E163" s="50">
        <f t="shared" si="12"/>
        <v>31</v>
      </c>
      <c r="F163" s="16">
        <f t="shared" si="13"/>
        <v>2.9726027397260278E-3</v>
      </c>
      <c r="G163" s="16">
        <f>SUM(F163:F$187)-F$187</f>
        <v>5.2951006811887129E-2</v>
      </c>
    </row>
    <row r="164" spans="1:7">
      <c r="A164" s="15">
        <v>43617</v>
      </c>
      <c r="B164" s="17">
        <v>0.02</v>
      </c>
      <c r="C164" s="16">
        <f t="shared" si="11"/>
        <v>3.5000000000000003E-2</v>
      </c>
      <c r="D164" s="47">
        <f t="shared" si="14"/>
        <v>9.5890410958904119E-5</v>
      </c>
      <c r="E164" s="50">
        <f t="shared" si="12"/>
        <v>30</v>
      </c>
      <c r="F164" s="16">
        <f t="shared" si="13"/>
        <v>2.8767123287671238E-3</v>
      </c>
      <c r="G164" s="16">
        <f>SUM(F164:F$187)-F$187</f>
        <v>4.9978404072161101E-2</v>
      </c>
    </row>
    <row r="165" spans="1:7">
      <c r="A165" s="15">
        <v>43647</v>
      </c>
      <c r="B165" s="17">
        <v>0.02</v>
      </c>
      <c r="C165" s="16">
        <f t="shared" si="11"/>
        <v>3.5000000000000003E-2</v>
      </c>
      <c r="D165" s="47">
        <f t="shared" si="14"/>
        <v>9.5890410958904119E-5</v>
      </c>
      <c r="E165" s="50">
        <f t="shared" si="12"/>
        <v>31</v>
      </c>
      <c r="F165" s="16">
        <f t="shared" si="13"/>
        <v>2.9726027397260278E-3</v>
      </c>
      <c r="G165" s="16">
        <f>SUM(F165:F$187)-F$187</f>
        <v>4.7101691743393972E-2</v>
      </c>
    </row>
    <row r="166" spans="1:7">
      <c r="A166" s="15">
        <v>43678</v>
      </c>
      <c r="B166" s="17">
        <v>0.02</v>
      </c>
      <c r="C166" s="16">
        <f t="shared" si="11"/>
        <v>3.5000000000000003E-2</v>
      </c>
      <c r="D166" s="47">
        <f t="shared" si="14"/>
        <v>9.5890410958904119E-5</v>
      </c>
      <c r="E166" s="50">
        <f t="shared" si="12"/>
        <v>31</v>
      </c>
      <c r="F166" s="16">
        <f t="shared" si="13"/>
        <v>2.9726027397260278E-3</v>
      </c>
      <c r="G166" s="16">
        <f>SUM(F166:F$187)-F$187</f>
        <v>4.4129089003667944E-2</v>
      </c>
    </row>
    <row r="167" spans="1:7">
      <c r="A167" s="15">
        <v>43709</v>
      </c>
      <c r="B167" s="17">
        <v>0.02</v>
      </c>
      <c r="C167" s="16">
        <f t="shared" si="11"/>
        <v>3.5000000000000003E-2</v>
      </c>
      <c r="D167" s="47">
        <f t="shared" si="14"/>
        <v>9.5890410958904119E-5</v>
      </c>
      <c r="E167" s="50">
        <f t="shared" si="12"/>
        <v>30</v>
      </c>
      <c r="F167" s="16">
        <f t="shared" si="13"/>
        <v>2.8767123287671238E-3</v>
      </c>
      <c r="G167" s="16">
        <f>SUM(F167:F$187)-F$187</f>
        <v>4.1156486263941916E-2</v>
      </c>
    </row>
    <row r="168" spans="1:7">
      <c r="A168" s="15">
        <v>43739</v>
      </c>
      <c r="B168" s="17">
        <v>0.02</v>
      </c>
      <c r="C168" s="16">
        <f t="shared" si="11"/>
        <v>3.5000000000000003E-2</v>
      </c>
      <c r="D168" s="47">
        <f t="shared" si="14"/>
        <v>9.5890410958904119E-5</v>
      </c>
      <c r="E168" s="50">
        <f t="shared" si="12"/>
        <v>31</v>
      </c>
      <c r="F168" s="16">
        <f t="shared" si="13"/>
        <v>2.9726027397260278E-3</v>
      </c>
      <c r="G168" s="16">
        <f>SUM(F168:F$187)-F$187</f>
        <v>3.8279773935174795E-2</v>
      </c>
    </row>
    <row r="169" spans="1:7">
      <c r="A169" s="15">
        <v>43770</v>
      </c>
      <c r="B169" s="17">
        <v>0.02</v>
      </c>
      <c r="C169" s="16">
        <f t="shared" si="11"/>
        <v>3.5000000000000003E-2</v>
      </c>
      <c r="D169" s="47">
        <f t="shared" si="14"/>
        <v>9.5890410958904119E-5</v>
      </c>
      <c r="E169" s="50">
        <f t="shared" si="12"/>
        <v>30</v>
      </c>
      <c r="F169" s="16">
        <f t="shared" si="13"/>
        <v>2.8767123287671238E-3</v>
      </c>
      <c r="G169" s="16">
        <f>SUM(F169:F$187)-F$187</f>
        <v>3.5307171195448767E-2</v>
      </c>
    </row>
    <row r="170" spans="1:7">
      <c r="A170" s="15">
        <v>43800</v>
      </c>
      <c r="B170" s="17">
        <v>0.02</v>
      </c>
      <c r="C170" s="16">
        <f t="shared" si="11"/>
        <v>3.5000000000000003E-2</v>
      </c>
      <c r="D170" s="47">
        <f t="shared" si="14"/>
        <v>9.5890410958904119E-5</v>
      </c>
      <c r="E170" s="50">
        <f t="shared" si="12"/>
        <v>31</v>
      </c>
      <c r="F170" s="16">
        <f t="shared" si="13"/>
        <v>2.9726027397260278E-3</v>
      </c>
      <c r="G170" s="16">
        <f>SUM(F170:F$187)-F$187</f>
        <v>3.2430458866681645E-2</v>
      </c>
    </row>
    <row r="171" spans="1:7">
      <c r="A171" s="15">
        <v>43831</v>
      </c>
      <c r="B171" s="17">
        <v>0.02</v>
      </c>
      <c r="C171" s="16">
        <f t="shared" si="11"/>
        <v>3.5000000000000003E-2</v>
      </c>
      <c r="D171" s="47">
        <f>C171/366</f>
        <v>9.5628415300546462E-5</v>
      </c>
      <c r="E171" s="50">
        <f t="shared" si="12"/>
        <v>31</v>
      </c>
      <c r="F171" s="16">
        <f t="shared" si="13"/>
        <v>2.9644808743169403E-3</v>
      </c>
      <c r="G171" s="16">
        <f>SUM(F171:F$187)-F$187</f>
        <v>2.9457856126955607E-2</v>
      </c>
    </row>
    <row r="172" spans="1:7">
      <c r="A172" s="15">
        <v>43862</v>
      </c>
      <c r="B172" s="17">
        <v>0.02</v>
      </c>
      <c r="C172" s="16">
        <f t="shared" si="11"/>
        <v>3.5000000000000003E-2</v>
      </c>
      <c r="D172" s="47">
        <f t="shared" ref="D172:D182" si="15">C172/366</f>
        <v>9.5628415300546462E-5</v>
      </c>
      <c r="E172" s="50">
        <f t="shared" si="12"/>
        <v>29</v>
      </c>
      <c r="F172" s="16">
        <f t="shared" si="13"/>
        <v>2.7732240437158473E-3</v>
      </c>
      <c r="G172" s="16">
        <f>SUM(F172:F$187)-F$187</f>
        <v>2.649337525263867E-2</v>
      </c>
    </row>
    <row r="173" spans="1:7">
      <c r="A173" s="15">
        <v>43891</v>
      </c>
      <c r="B173" s="17">
        <v>0.01</v>
      </c>
      <c r="C173" s="16">
        <f t="shared" si="11"/>
        <v>2.5000000000000001E-2</v>
      </c>
      <c r="D173" s="47">
        <f t="shared" si="15"/>
        <v>6.8306010928961749E-5</v>
      </c>
      <c r="E173" s="50">
        <f t="shared" si="12"/>
        <v>31</v>
      </c>
      <c r="F173" s="16">
        <f t="shared" si="13"/>
        <v>2.117486338797814E-3</v>
      </c>
      <c r="G173" s="16">
        <f>SUM(F173:F$187)-F$187</f>
        <v>2.3720151208922822E-2</v>
      </c>
    </row>
    <row r="174" spans="1:7">
      <c r="A174" s="15">
        <v>43922</v>
      </c>
      <c r="B174" s="17">
        <v>5.0000000000000001E-3</v>
      </c>
      <c r="C174" s="16">
        <f t="shared" si="11"/>
        <v>0.02</v>
      </c>
      <c r="D174" s="47">
        <f t="shared" si="15"/>
        <v>5.4644808743169399E-5</v>
      </c>
      <c r="E174" s="50">
        <f t="shared" si="12"/>
        <v>30</v>
      </c>
      <c r="F174" s="16">
        <f t="shared" si="13"/>
        <v>1.639344262295082E-3</v>
      </c>
      <c r="G174" s="16">
        <f>SUM(F174:F$187)-F$187</f>
        <v>2.1602664870125011E-2</v>
      </c>
    </row>
    <row r="175" spans="1:7">
      <c r="A175" s="15">
        <v>43952</v>
      </c>
      <c r="B175" s="17">
        <v>5.0000000000000001E-3</v>
      </c>
      <c r="C175" s="16">
        <f t="shared" si="11"/>
        <v>0.02</v>
      </c>
      <c r="D175" s="47">
        <f t="shared" si="15"/>
        <v>5.4644808743169399E-5</v>
      </c>
      <c r="E175" s="50">
        <f t="shared" si="12"/>
        <v>31</v>
      </c>
      <c r="F175" s="16">
        <f t="shared" si="13"/>
        <v>1.6939890710382514E-3</v>
      </c>
      <c r="G175" s="16">
        <f>SUM(F175:F$187)-F$187</f>
        <v>1.9963320607829928E-2</v>
      </c>
    </row>
    <row r="176" spans="1:7">
      <c r="A176" s="15">
        <v>43983</v>
      </c>
      <c r="B176" s="17">
        <v>5.0000000000000001E-3</v>
      </c>
      <c r="C176" s="16">
        <f t="shared" si="11"/>
        <v>0.02</v>
      </c>
      <c r="D176" s="47">
        <f t="shared" si="15"/>
        <v>5.4644808743169399E-5</v>
      </c>
      <c r="E176" s="50">
        <f t="shared" si="12"/>
        <v>30</v>
      </c>
      <c r="F176" s="16">
        <f t="shared" si="13"/>
        <v>1.639344262295082E-3</v>
      </c>
      <c r="G176" s="16">
        <f>SUM(F176:F$187)-F$187</f>
        <v>1.8269331536791677E-2</v>
      </c>
    </row>
    <row r="177" spans="1:7">
      <c r="A177" s="15">
        <v>44013</v>
      </c>
      <c r="B177" s="17">
        <v>5.0000000000000001E-3</v>
      </c>
      <c r="C177" s="16">
        <f t="shared" si="11"/>
        <v>0.02</v>
      </c>
      <c r="D177" s="47">
        <f t="shared" si="15"/>
        <v>5.4644808743169399E-5</v>
      </c>
      <c r="E177" s="50">
        <f t="shared" si="12"/>
        <v>31</v>
      </c>
      <c r="F177" s="16">
        <f t="shared" si="13"/>
        <v>1.6939890710382514E-3</v>
      </c>
      <c r="G177" s="16">
        <f>SUM(F177:F$187)-F$187</f>
        <v>1.6629987274496594E-2</v>
      </c>
    </row>
    <row r="178" spans="1:7">
      <c r="A178" s="15">
        <v>44044</v>
      </c>
      <c r="B178" s="17">
        <v>5.0000000000000001E-3</v>
      </c>
      <c r="C178" s="16">
        <f t="shared" si="11"/>
        <v>0.02</v>
      </c>
      <c r="D178" s="47">
        <f t="shared" si="15"/>
        <v>5.4644808743169399E-5</v>
      </c>
      <c r="E178" s="50">
        <f t="shared" si="12"/>
        <v>31</v>
      </c>
      <c r="F178" s="16">
        <f t="shared" si="13"/>
        <v>1.6939890710382514E-3</v>
      </c>
      <c r="G178" s="16">
        <f>SUM(F178:F$187)-F$187</f>
        <v>1.4935998203458345E-2</v>
      </c>
    </row>
    <row r="179" spans="1:7">
      <c r="A179" s="15">
        <v>44075</v>
      </c>
      <c r="B179" s="17">
        <v>5.0000000000000001E-3</v>
      </c>
      <c r="C179" s="16">
        <f t="shared" si="11"/>
        <v>0.02</v>
      </c>
      <c r="D179" s="47">
        <f t="shared" si="15"/>
        <v>5.4644808743169399E-5</v>
      </c>
      <c r="E179" s="50">
        <f t="shared" si="12"/>
        <v>30</v>
      </c>
      <c r="F179" s="16">
        <f t="shared" si="13"/>
        <v>1.639344262295082E-3</v>
      </c>
      <c r="G179" s="16">
        <f>SUM(F179:F$187)-F$187</f>
        <v>1.3242009132420093E-2</v>
      </c>
    </row>
    <row r="180" spans="1:7">
      <c r="A180" s="15">
        <v>44105</v>
      </c>
      <c r="B180" s="17">
        <v>5.0000000000000001E-3</v>
      </c>
      <c r="C180" s="16">
        <f t="shared" si="11"/>
        <v>0.02</v>
      </c>
      <c r="D180" s="47">
        <f t="shared" si="15"/>
        <v>5.4644808743169399E-5</v>
      </c>
      <c r="E180" s="50">
        <f t="shared" si="12"/>
        <v>31</v>
      </c>
      <c r="F180" s="16">
        <f t="shared" si="13"/>
        <v>1.6939890710382514E-3</v>
      </c>
      <c r="G180" s="16">
        <f>SUM(F180:F$187)-F$187</f>
        <v>1.1602664870125011E-2</v>
      </c>
    </row>
    <row r="181" spans="1:7">
      <c r="A181" s="15">
        <v>44136</v>
      </c>
      <c r="B181" s="17">
        <v>5.0000000000000001E-3</v>
      </c>
      <c r="C181" s="16">
        <f t="shared" si="11"/>
        <v>0.02</v>
      </c>
      <c r="D181" s="47">
        <f t="shared" si="15"/>
        <v>5.4644808743169399E-5</v>
      </c>
      <c r="E181" s="50">
        <f t="shared" si="12"/>
        <v>30</v>
      </c>
      <c r="F181" s="16">
        <f t="shared" si="13"/>
        <v>1.639344262295082E-3</v>
      </c>
      <c r="G181" s="16">
        <f>SUM(F181:F$187)-F$187</f>
        <v>9.908675799086759E-3</v>
      </c>
    </row>
    <row r="182" spans="1:7">
      <c r="A182" s="15">
        <v>44166</v>
      </c>
      <c r="B182" s="17">
        <v>5.0000000000000001E-3</v>
      </c>
      <c r="C182" s="16">
        <f t="shared" si="11"/>
        <v>0.02</v>
      </c>
      <c r="D182" s="47">
        <f t="shared" si="15"/>
        <v>5.4644808743169399E-5</v>
      </c>
      <c r="E182" s="50">
        <f t="shared" si="12"/>
        <v>31</v>
      </c>
      <c r="F182" s="16">
        <f t="shared" si="13"/>
        <v>1.6939890710382514E-3</v>
      </c>
      <c r="G182" s="16">
        <f>SUM(F182:F$187)-F$187</f>
        <v>8.2693315367916766E-3</v>
      </c>
    </row>
    <row r="183" spans="1:7">
      <c r="A183" s="15">
        <v>44197</v>
      </c>
      <c r="B183" s="18">
        <f t="shared" ref="B183:B187" si="16">B182</f>
        <v>5.0000000000000001E-3</v>
      </c>
      <c r="C183" s="16">
        <f t="shared" si="11"/>
        <v>0.02</v>
      </c>
      <c r="D183" s="47">
        <f t="shared" ref="D183:D187" si="17">C183/365</f>
        <v>5.4794520547945207E-5</v>
      </c>
      <c r="E183" s="50">
        <f t="shared" si="12"/>
        <v>31</v>
      </c>
      <c r="F183" s="16">
        <f t="shared" si="13"/>
        <v>1.6986301369863014E-3</v>
      </c>
      <c r="G183" s="16">
        <f>SUM(F183:F$187)-F$187</f>
        <v>6.5753424657534259E-3</v>
      </c>
    </row>
    <row r="184" spans="1:7">
      <c r="A184" s="15">
        <v>44228</v>
      </c>
      <c r="B184" s="18">
        <f t="shared" si="16"/>
        <v>5.0000000000000001E-3</v>
      </c>
      <c r="C184" s="16">
        <f t="shared" si="11"/>
        <v>0.02</v>
      </c>
      <c r="D184" s="47">
        <f t="shared" si="17"/>
        <v>5.4794520547945207E-5</v>
      </c>
      <c r="E184" s="50">
        <f t="shared" si="12"/>
        <v>28</v>
      </c>
      <c r="F184" s="16">
        <f t="shared" si="13"/>
        <v>1.5342465753424659E-3</v>
      </c>
      <c r="G184" s="16">
        <f>SUM(F184:F$187)-F$187</f>
        <v>4.876712328767123E-3</v>
      </c>
    </row>
    <row r="185" spans="1:7">
      <c r="A185" s="15">
        <v>44256</v>
      </c>
      <c r="B185" s="18">
        <f t="shared" si="16"/>
        <v>5.0000000000000001E-3</v>
      </c>
      <c r="C185" s="16">
        <f t="shared" si="11"/>
        <v>0.02</v>
      </c>
      <c r="D185" s="47">
        <f t="shared" si="17"/>
        <v>5.4794520547945207E-5</v>
      </c>
      <c r="E185" s="50">
        <f t="shared" si="12"/>
        <v>31</v>
      </c>
      <c r="F185" s="16">
        <f t="shared" si="13"/>
        <v>1.6986301369863014E-3</v>
      </c>
      <c r="G185" s="16">
        <f>SUM(F185:F$187)-F$187</f>
        <v>3.3424657534246579E-3</v>
      </c>
    </row>
    <row r="186" spans="1:7">
      <c r="A186" s="15">
        <v>44287</v>
      </c>
      <c r="B186" s="18">
        <f t="shared" si="16"/>
        <v>5.0000000000000001E-3</v>
      </c>
      <c r="C186" s="16">
        <f t="shared" si="11"/>
        <v>0.02</v>
      </c>
      <c r="D186" s="47">
        <f t="shared" si="17"/>
        <v>5.4794520547945207E-5</v>
      </c>
      <c r="E186" s="50">
        <f t="shared" si="12"/>
        <v>30</v>
      </c>
      <c r="F186" s="16">
        <f t="shared" si="13"/>
        <v>1.6438356164383563E-3</v>
      </c>
      <c r="G186" s="16">
        <f>SUM(F186:F$187)-F$187</f>
        <v>1.6438356164383565E-3</v>
      </c>
    </row>
    <row r="187" spans="1:7">
      <c r="A187" s="15">
        <v>44317</v>
      </c>
      <c r="B187" s="18">
        <f t="shared" si="16"/>
        <v>5.0000000000000001E-3</v>
      </c>
      <c r="C187" s="16">
        <f t="shared" si="11"/>
        <v>0.02</v>
      </c>
      <c r="D187" s="47">
        <f t="shared" si="17"/>
        <v>5.4794520547945207E-5</v>
      </c>
      <c r="E187" s="50">
        <f t="shared" si="12"/>
        <v>31</v>
      </c>
      <c r="F187" s="16">
        <f t="shared" si="13"/>
        <v>1.6986301369863014E-3</v>
      </c>
      <c r="G187" s="16">
        <f>SUM(F187:F$187)-F$187</f>
        <v>0</v>
      </c>
    </row>
    <row r="189" spans="1:7">
      <c r="A189" s="19" t="s">
        <v>525</v>
      </c>
    </row>
    <row r="190" spans="1:7">
      <c r="A190" s="19"/>
    </row>
    <row r="191" spans="1:7">
      <c r="A191" s="19" t="s">
        <v>415</v>
      </c>
    </row>
    <row r="192" spans="1:7">
      <c r="A192" s="27" t="s">
        <v>414</v>
      </c>
    </row>
    <row r="193" spans="1:1">
      <c r="A193" s="26"/>
    </row>
    <row r="194" spans="1:1">
      <c r="A194" s="19" t="s">
        <v>172</v>
      </c>
    </row>
    <row r="195" spans="1:1">
      <c r="A195" s="19" t="s">
        <v>173</v>
      </c>
    </row>
    <row r="196" spans="1:1">
      <c r="A196" s="19" t="s">
        <v>174</v>
      </c>
    </row>
  </sheetData>
  <hyperlinks>
    <hyperlink ref="A192" r:id="rId1" xr:uid="{00000000-0004-0000-0200-000000000000}"/>
  </hyperlinks>
  <pageMargins left="0.511811023622047" right="0.511811023622047" top="0.74803149606299202" bottom="0.511811023622047" header="0.511811023622047" footer="0.23622047244094499"/>
  <pageSetup paperSize="17" orientation="landscape" r:id="rId2"/>
  <headerFooter>
    <oddHeader>&amp;C&amp;"-,Bold"&amp;12&amp;F[&amp;A]</oddHeader>
    <oddFooter>&amp;L&amp;9Posted: 29 Jan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4"/>
  <sheetViews>
    <sheetView workbookViewId="0">
      <pane ySplit="1" topLeftCell="A2" activePane="bottomLeft" state="frozen"/>
      <selection activeCell="A2" sqref="A2"/>
      <selection pane="bottomLeft" activeCell="A2" sqref="A2"/>
    </sheetView>
  </sheetViews>
  <sheetFormatPr defaultRowHeight="1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c r="A1" s="20" t="s">
        <v>175</v>
      </c>
      <c r="B1" s="20" t="s">
        <v>9</v>
      </c>
      <c r="D1" s="20" t="s">
        <v>9</v>
      </c>
      <c r="E1" s="20" t="s">
        <v>10</v>
      </c>
      <c r="F1" s="21" t="s">
        <v>176</v>
      </c>
      <c r="H1" s="20" t="s">
        <v>9</v>
      </c>
      <c r="I1" s="20" t="s">
        <v>10</v>
      </c>
    </row>
    <row r="2" spans="1:9">
      <c r="A2" s="1" t="s">
        <v>148</v>
      </c>
      <c r="B2" s="1" t="s">
        <v>148</v>
      </c>
      <c r="D2" s="1" t="s">
        <v>156</v>
      </c>
      <c r="E2" s="1" t="s">
        <v>178</v>
      </c>
      <c r="F2" s="28">
        <v>-3.9199999999999999E-2</v>
      </c>
      <c r="H2" s="1" t="s">
        <v>508</v>
      </c>
      <c r="I2" s="1" t="s">
        <v>509</v>
      </c>
    </row>
    <row r="3" spans="1:9">
      <c r="A3" s="1" t="s">
        <v>177</v>
      </c>
      <c r="B3" s="1" t="s">
        <v>177</v>
      </c>
      <c r="D3" s="1" t="s">
        <v>508</v>
      </c>
      <c r="E3" s="1" t="s">
        <v>509</v>
      </c>
      <c r="F3" s="28">
        <v>9.9500000000000005E-2</v>
      </c>
      <c r="H3" s="1" t="s">
        <v>189</v>
      </c>
      <c r="I3" s="1" t="s">
        <v>190</v>
      </c>
    </row>
    <row r="4" spans="1:9">
      <c r="A4" s="1" t="s">
        <v>156</v>
      </c>
      <c r="B4" s="1" t="s">
        <v>156</v>
      </c>
      <c r="D4" s="1" t="s">
        <v>149</v>
      </c>
      <c r="E4" s="1" t="s">
        <v>179</v>
      </c>
      <c r="F4" s="28">
        <v>-2.9600000000000001E-2</v>
      </c>
      <c r="H4" s="1" t="s">
        <v>193</v>
      </c>
      <c r="I4" s="1" t="s">
        <v>194</v>
      </c>
    </row>
    <row r="5" spans="1:9">
      <c r="A5" s="1" t="s">
        <v>180</v>
      </c>
      <c r="B5" s="1" t="s">
        <v>180</v>
      </c>
      <c r="D5" s="1" t="s">
        <v>192</v>
      </c>
      <c r="E5" s="1" t="s">
        <v>515</v>
      </c>
      <c r="F5" s="28">
        <v>-4.0000000000000002E-4</v>
      </c>
      <c r="H5" t="s">
        <v>499</v>
      </c>
      <c r="I5" t="s">
        <v>500</v>
      </c>
    </row>
    <row r="6" spans="1:9">
      <c r="A6" s="1" t="s">
        <v>181</v>
      </c>
      <c r="B6" s="1" t="s">
        <v>181</v>
      </c>
      <c r="D6" s="1" t="s">
        <v>153</v>
      </c>
      <c r="E6" s="1" t="s">
        <v>184</v>
      </c>
      <c r="F6" s="28">
        <v>2.58E-2</v>
      </c>
      <c r="H6" t="s">
        <v>516</v>
      </c>
      <c r="I6" t="s">
        <v>517</v>
      </c>
    </row>
    <row r="7" spans="1:9">
      <c r="A7" s="1" t="s">
        <v>182</v>
      </c>
      <c r="B7" s="1" t="s">
        <v>182</v>
      </c>
      <c r="D7" s="1" t="s">
        <v>154</v>
      </c>
      <c r="E7" s="1" t="s">
        <v>185</v>
      </c>
      <c r="F7" s="28">
        <v>3.3999999999999998E-3</v>
      </c>
      <c r="G7" s="72"/>
    </row>
    <row r="8" spans="1:9">
      <c r="A8" s="1" t="s">
        <v>508</v>
      </c>
      <c r="B8" s="1" t="s">
        <v>508</v>
      </c>
      <c r="D8" s="1" t="s">
        <v>189</v>
      </c>
      <c r="E8" s="1" t="s">
        <v>190</v>
      </c>
      <c r="F8" s="28">
        <v>9.9500000000000005E-2</v>
      </c>
    </row>
    <row r="9" spans="1:9">
      <c r="A9" s="1" t="s">
        <v>183</v>
      </c>
      <c r="B9" s="1" t="s">
        <v>183</v>
      </c>
      <c r="D9" s="1" t="s">
        <v>499</v>
      </c>
      <c r="E9" s="1" t="s">
        <v>500</v>
      </c>
      <c r="F9" s="28">
        <v>-2.0799999999999999E-2</v>
      </c>
    </row>
    <row r="10" spans="1:9">
      <c r="A10" s="1" t="s">
        <v>149</v>
      </c>
      <c r="B10" s="1" t="s">
        <v>149</v>
      </c>
      <c r="D10" s="1" t="s">
        <v>62</v>
      </c>
      <c r="E10" s="1" t="s">
        <v>196</v>
      </c>
      <c r="F10" s="28">
        <v>-2.1999999999999999E-2</v>
      </c>
      <c r="G10" s="72"/>
    </row>
    <row r="11" spans="1:9">
      <c r="A11" s="1" t="s">
        <v>186</v>
      </c>
      <c r="B11" s="1" t="s">
        <v>186</v>
      </c>
      <c r="D11" s="1" t="s">
        <v>122</v>
      </c>
      <c r="E11" s="1" t="s">
        <v>198</v>
      </c>
      <c r="F11" s="28">
        <v>-4.9700000000000001E-2</v>
      </c>
    </row>
    <row r="12" spans="1:9">
      <c r="A12" s="1" t="s">
        <v>150</v>
      </c>
      <c r="B12" s="1" t="s">
        <v>150</v>
      </c>
      <c r="D12" s="1" t="s">
        <v>138</v>
      </c>
      <c r="E12" s="1" t="s">
        <v>199</v>
      </c>
      <c r="F12" s="28">
        <v>-4.9700000000000001E-2</v>
      </c>
    </row>
    <row r="13" spans="1:9">
      <c r="A13" s="1" t="s">
        <v>188</v>
      </c>
      <c r="B13" s="1" t="s">
        <v>188</v>
      </c>
      <c r="D13" s="1" t="s">
        <v>139</v>
      </c>
      <c r="E13" s="1" t="s">
        <v>200</v>
      </c>
      <c r="F13" s="28">
        <v>-4.9700000000000001E-2</v>
      </c>
    </row>
    <row r="14" spans="1:9">
      <c r="A14" s="1" t="s">
        <v>151</v>
      </c>
      <c r="B14" s="1" t="s">
        <v>151</v>
      </c>
      <c r="D14" s="1" t="s">
        <v>123</v>
      </c>
      <c r="E14" s="1" t="s">
        <v>201</v>
      </c>
      <c r="F14" s="28">
        <v>-4.9700000000000001E-2</v>
      </c>
    </row>
    <row r="15" spans="1:9">
      <c r="A15" s="1" t="s">
        <v>152</v>
      </c>
      <c r="B15" s="1" t="s">
        <v>152</v>
      </c>
      <c r="D15" s="1" t="s">
        <v>124</v>
      </c>
      <c r="E15" s="1" t="s">
        <v>202</v>
      </c>
      <c r="F15" s="28">
        <v>-4.9700000000000001E-2</v>
      </c>
    </row>
    <row r="16" spans="1:9">
      <c r="A16" s="1" t="s">
        <v>192</v>
      </c>
      <c r="B16" s="1" t="s">
        <v>192</v>
      </c>
      <c r="D16" s="1" t="s">
        <v>12</v>
      </c>
      <c r="E16" s="1" t="s">
        <v>203</v>
      </c>
      <c r="F16" s="28">
        <v>5.0099999999999999E-2</v>
      </c>
    </row>
    <row r="17" spans="1:6">
      <c r="A17" s="1" t="s">
        <v>153</v>
      </c>
      <c r="B17" s="1" t="s">
        <v>153</v>
      </c>
      <c r="D17" s="1" t="s">
        <v>13</v>
      </c>
      <c r="E17" s="1" t="s">
        <v>204</v>
      </c>
      <c r="F17" s="28">
        <v>5.3999999999999999E-2</v>
      </c>
    </row>
    <row r="18" spans="1:6">
      <c r="A18" s="1" t="s">
        <v>154</v>
      </c>
      <c r="B18" s="1" t="s">
        <v>154</v>
      </c>
      <c r="D18" s="1" t="s">
        <v>25</v>
      </c>
      <c r="E18" s="1" t="s">
        <v>205</v>
      </c>
      <c r="F18" s="28">
        <v>3.15E-2</v>
      </c>
    </row>
    <row r="19" spans="1:6">
      <c r="A19" s="1" t="s">
        <v>195</v>
      </c>
      <c r="B19" s="1" t="s">
        <v>195</v>
      </c>
      <c r="D19" s="1" t="s">
        <v>125</v>
      </c>
      <c r="E19" s="1" t="s">
        <v>206</v>
      </c>
      <c r="F19" s="28">
        <v>3.3399999999999999E-2</v>
      </c>
    </row>
    <row r="20" spans="1:6">
      <c r="A20" s="1" t="s">
        <v>187</v>
      </c>
      <c r="B20" s="1" t="s">
        <v>187</v>
      </c>
      <c r="D20" s="1" t="s">
        <v>126</v>
      </c>
      <c r="E20" s="1" t="s">
        <v>207</v>
      </c>
      <c r="F20" s="28">
        <v>-4.9700000000000001E-2</v>
      </c>
    </row>
    <row r="21" spans="1:6">
      <c r="A21" s="1" t="s">
        <v>155</v>
      </c>
      <c r="B21" s="1" t="s">
        <v>155</v>
      </c>
      <c r="D21" s="1" t="s">
        <v>208</v>
      </c>
      <c r="E21" s="1" t="s">
        <v>540</v>
      </c>
      <c r="F21" s="28">
        <v>-4.58E-2</v>
      </c>
    </row>
    <row r="22" spans="1:6">
      <c r="A22" s="1" t="s">
        <v>189</v>
      </c>
      <c r="B22" s="1" t="s">
        <v>189</v>
      </c>
      <c r="D22" s="1" t="s">
        <v>44</v>
      </c>
      <c r="E22" s="1" t="s">
        <v>209</v>
      </c>
      <c r="F22" s="28">
        <v>-4.9700000000000001E-2</v>
      </c>
    </row>
    <row r="23" spans="1:6">
      <c r="A23" s="1" t="s">
        <v>191</v>
      </c>
      <c r="B23" s="1" t="s">
        <v>191</v>
      </c>
      <c r="D23" s="1" t="s">
        <v>159</v>
      </c>
      <c r="E23" s="1" t="s">
        <v>210</v>
      </c>
      <c r="F23" s="28">
        <v>-5.7000000000000002E-3</v>
      </c>
    </row>
    <row r="24" spans="1:6">
      <c r="A24" s="1" t="s">
        <v>18</v>
      </c>
      <c r="B24" s="1" t="s">
        <v>18</v>
      </c>
      <c r="D24" s="1" t="s">
        <v>216</v>
      </c>
      <c r="E24" s="1" t="s">
        <v>447</v>
      </c>
      <c r="F24" s="28">
        <v>7.7700000000000005E-2</v>
      </c>
    </row>
    <row r="25" spans="1:6">
      <c r="A25" s="1" t="s">
        <v>197</v>
      </c>
      <c r="B25" s="1" t="s">
        <v>197</v>
      </c>
      <c r="D25" s="1" t="s">
        <v>218</v>
      </c>
      <c r="E25" s="1" t="s">
        <v>448</v>
      </c>
      <c r="F25" s="28">
        <v>5.7200000000000001E-2</v>
      </c>
    </row>
    <row r="26" spans="1:6">
      <c r="A26" s="1" t="s">
        <v>19</v>
      </c>
      <c r="B26" s="1" t="s">
        <v>19</v>
      </c>
      <c r="D26" s="1" t="s">
        <v>160</v>
      </c>
      <c r="E26" s="1" t="s">
        <v>449</v>
      </c>
      <c r="F26" s="28">
        <v>5.2400000000000002E-2</v>
      </c>
    </row>
    <row r="27" spans="1:6">
      <c r="A27" s="1" t="s">
        <v>193</v>
      </c>
      <c r="B27" s="1" t="s">
        <v>193</v>
      </c>
      <c r="D27" s="1" t="s">
        <v>57</v>
      </c>
      <c r="E27" s="1" t="s">
        <v>211</v>
      </c>
      <c r="F27" s="28">
        <v>-4.9700000000000001E-2</v>
      </c>
    </row>
    <row r="28" spans="1:6">
      <c r="A28" s="1" t="s">
        <v>20</v>
      </c>
      <c r="B28" s="1" t="s">
        <v>20</v>
      </c>
      <c r="D28" s="1" t="s">
        <v>58</v>
      </c>
      <c r="E28" s="1" t="s">
        <v>212</v>
      </c>
      <c r="F28" s="28">
        <v>4.82E-2</v>
      </c>
    </row>
    <row r="29" spans="1:6">
      <c r="A29" s="1" t="s">
        <v>499</v>
      </c>
      <c r="B29" s="1" t="s">
        <v>499</v>
      </c>
      <c r="D29" s="1" t="s">
        <v>516</v>
      </c>
      <c r="E29" s="1" t="s">
        <v>517</v>
      </c>
      <c r="F29" s="28">
        <v>4.3E-3</v>
      </c>
    </row>
    <row r="30" spans="1:6">
      <c r="A30" s="1" t="s">
        <v>21</v>
      </c>
      <c r="B30" s="1" t="s">
        <v>21</v>
      </c>
      <c r="D30" s="1" t="s">
        <v>32</v>
      </c>
      <c r="E30" s="1" t="s">
        <v>213</v>
      </c>
      <c r="F30" s="28">
        <v>-1.7899999999999999E-2</v>
      </c>
    </row>
    <row r="31" spans="1:6">
      <c r="A31" s="1" t="s">
        <v>17</v>
      </c>
      <c r="B31" s="1" t="s">
        <v>17</v>
      </c>
      <c r="D31" s="1" t="s">
        <v>78</v>
      </c>
      <c r="E31" s="1" t="s">
        <v>214</v>
      </c>
      <c r="F31" s="28">
        <v>-4.9700000000000001E-2</v>
      </c>
    </row>
    <row r="32" spans="1:6">
      <c r="A32" s="1" t="s">
        <v>62</v>
      </c>
      <c r="B32" s="1" t="s">
        <v>62</v>
      </c>
      <c r="D32" s="1" t="s">
        <v>73</v>
      </c>
      <c r="E32" s="1" t="s">
        <v>215</v>
      </c>
      <c r="F32" s="28">
        <v>7.3300000000000004E-2</v>
      </c>
    </row>
    <row r="33" spans="1:6">
      <c r="A33" s="1" t="s">
        <v>14</v>
      </c>
      <c r="B33" s="1" t="s">
        <v>14</v>
      </c>
      <c r="D33" s="1" t="s">
        <v>106</v>
      </c>
      <c r="E33" s="1" t="s">
        <v>217</v>
      </c>
      <c r="F33" s="28">
        <v>-4.9700000000000001E-2</v>
      </c>
    </row>
    <row r="34" spans="1:6">
      <c r="A34" s="1" t="s">
        <v>157</v>
      </c>
      <c r="B34" s="1" t="s">
        <v>157</v>
      </c>
      <c r="D34" s="1" t="s">
        <v>127</v>
      </c>
      <c r="E34" s="1" t="s">
        <v>219</v>
      </c>
      <c r="F34" s="28">
        <v>-4.9700000000000001E-2</v>
      </c>
    </row>
    <row r="35" spans="1:6">
      <c r="A35" s="1" t="s">
        <v>138</v>
      </c>
      <c r="B35" s="1" t="s">
        <v>138</v>
      </c>
      <c r="D35" s="1" t="s">
        <v>46</v>
      </c>
      <c r="E35" s="1" t="s">
        <v>220</v>
      </c>
      <c r="F35" s="28">
        <v>7.9799999999999996E-2</v>
      </c>
    </row>
    <row r="36" spans="1:6">
      <c r="A36" s="1" t="s">
        <v>139</v>
      </c>
      <c r="B36" s="1" t="s">
        <v>139</v>
      </c>
      <c r="D36" s="1" t="s">
        <v>47</v>
      </c>
      <c r="E36" s="1" t="s">
        <v>221</v>
      </c>
      <c r="F36" s="28">
        <v>8.0199999999999994E-2</v>
      </c>
    </row>
    <row r="37" spans="1:6">
      <c r="A37" s="1" t="s">
        <v>123</v>
      </c>
      <c r="B37" s="1" t="s">
        <v>123</v>
      </c>
      <c r="D37" s="1" t="s">
        <v>79</v>
      </c>
      <c r="E37" s="1" t="s">
        <v>223</v>
      </c>
      <c r="F37" s="28">
        <v>7.9699999999999993E-2</v>
      </c>
    </row>
    <row r="38" spans="1:6">
      <c r="A38" s="1" t="s">
        <v>122</v>
      </c>
      <c r="B38" s="1" t="s">
        <v>122</v>
      </c>
      <c r="D38" s="1" t="s">
        <v>43</v>
      </c>
      <c r="E38" s="1" t="s">
        <v>472</v>
      </c>
      <c r="F38" s="28">
        <v>-4.9700000000000001E-2</v>
      </c>
    </row>
    <row r="39" spans="1:6">
      <c r="A39" s="1" t="s">
        <v>124</v>
      </c>
      <c r="B39" s="1" t="s">
        <v>124</v>
      </c>
      <c r="D39" s="1" t="s">
        <v>119</v>
      </c>
      <c r="E39" s="1" t="s">
        <v>224</v>
      </c>
      <c r="F39" s="28">
        <v>-8.3999999999999995E-3</v>
      </c>
    </row>
    <row r="40" spans="1:6">
      <c r="A40" s="1" t="s">
        <v>126</v>
      </c>
      <c r="B40" s="1" t="s">
        <v>126</v>
      </c>
      <c r="D40" s="1" t="s">
        <v>92</v>
      </c>
      <c r="E40" s="1" t="s">
        <v>225</v>
      </c>
      <c r="F40" s="28">
        <v>-4.9700000000000001E-2</v>
      </c>
    </row>
    <row r="41" spans="1:6">
      <c r="A41" s="1" t="s">
        <v>127</v>
      </c>
      <c r="B41" s="1" t="s">
        <v>127</v>
      </c>
      <c r="D41" s="1" t="s">
        <v>128</v>
      </c>
      <c r="E41" s="1" t="s">
        <v>226</v>
      </c>
      <c r="F41" s="28">
        <v>-4.9700000000000001E-2</v>
      </c>
    </row>
    <row r="42" spans="1:6">
      <c r="A42" s="1" t="s">
        <v>128</v>
      </c>
      <c r="B42" s="1" t="s">
        <v>128</v>
      </c>
      <c r="D42" s="1" t="s">
        <v>161</v>
      </c>
      <c r="E42" s="1" t="s">
        <v>227</v>
      </c>
      <c r="F42" s="28">
        <v>2.0000000000000001E-4</v>
      </c>
    </row>
    <row r="43" spans="1:6">
      <c r="A43" s="1" t="s">
        <v>129</v>
      </c>
      <c r="B43" s="1" t="s">
        <v>129</v>
      </c>
      <c r="D43" s="1" t="s">
        <v>129</v>
      </c>
      <c r="E43" s="1" t="s">
        <v>228</v>
      </c>
      <c r="F43" s="28">
        <v>-3.39E-2</v>
      </c>
    </row>
    <row r="44" spans="1:6">
      <c r="A44" s="1" t="s">
        <v>130</v>
      </c>
      <c r="B44" s="1" t="s">
        <v>130</v>
      </c>
      <c r="D44" s="1" t="s">
        <v>81</v>
      </c>
      <c r="E44" s="1" t="s">
        <v>229</v>
      </c>
      <c r="F44" s="28">
        <v>6.4100000000000004E-2</v>
      </c>
    </row>
    <row r="45" spans="1:6">
      <c r="A45" s="1" t="s">
        <v>131</v>
      </c>
      <c r="B45" s="1" t="s">
        <v>131</v>
      </c>
      <c r="D45" s="1" t="s">
        <v>130</v>
      </c>
      <c r="E45" s="1" t="s">
        <v>231</v>
      </c>
      <c r="F45" s="28">
        <v>-4.9700000000000001E-2</v>
      </c>
    </row>
    <row r="46" spans="1:6">
      <c r="A46" s="1" t="s">
        <v>132</v>
      </c>
      <c r="B46" s="1" t="s">
        <v>132</v>
      </c>
      <c r="D46" s="1" t="s">
        <v>63</v>
      </c>
      <c r="E46" s="1" t="s">
        <v>232</v>
      </c>
      <c r="F46" s="28">
        <v>7.7700000000000005E-2</v>
      </c>
    </row>
    <row r="47" spans="1:6">
      <c r="A47" s="1" t="s">
        <v>133</v>
      </c>
      <c r="B47" s="1" t="s">
        <v>133</v>
      </c>
      <c r="D47" s="1" t="s">
        <v>64</v>
      </c>
      <c r="E47" s="1" t="s">
        <v>233</v>
      </c>
      <c r="F47" s="28">
        <v>7.9399999999999998E-2</v>
      </c>
    </row>
    <row r="48" spans="1:6">
      <c r="A48" s="1" t="s">
        <v>134</v>
      </c>
      <c r="B48" s="1" t="s">
        <v>134</v>
      </c>
      <c r="D48" s="1" t="s">
        <v>88</v>
      </c>
      <c r="E48" s="1" t="s">
        <v>235</v>
      </c>
      <c r="F48" s="28">
        <v>-3.5999999999999999E-3</v>
      </c>
    </row>
    <row r="49" spans="1:6">
      <c r="A49" s="1" t="s">
        <v>12</v>
      </c>
      <c r="B49" s="1" t="s">
        <v>12</v>
      </c>
      <c r="D49" s="1" t="s">
        <v>111</v>
      </c>
      <c r="E49" s="1" t="s">
        <v>236</v>
      </c>
      <c r="F49" s="28">
        <v>7.1199999999999999E-2</v>
      </c>
    </row>
    <row r="50" spans="1:6">
      <c r="A50" s="1" t="s">
        <v>13</v>
      </c>
      <c r="B50" s="1" t="s">
        <v>13</v>
      </c>
      <c r="D50" s="1" t="s">
        <v>140</v>
      </c>
      <c r="E50" s="1" t="s">
        <v>237</v>
      </c>
      <c r="F50" s="28">
        <v>6.3700000000000007E-2</v>
      </c>
    </row>
    <row r="51" spans="1:6">
      <c r="A51" s="1" t="s">
        <v>25</v>
      </c>
      <c r="B51" s="1" t="s">
        <v>25</v>
      </c>
      <c r="D51" s="1" t="s">
        <v>22</v>
      </c>
      <c r="E51" s="1" t="s">
        <v>238</v>
      </c>
      <c r="F51" s="28">
        <v>-6.6E-3</v>
      </c>
    </row>
    <row r="52" spans="1:6">
      <c r="A52" s="1" t="s">
        <v>125</v>
      </c>
      <c r="B52" s="1" t="s">
        <v>125</v>
      </c>
      <c r="D52" s="1" t="s">
        <v>101</v>
      </c>
      <c r="E52" s="1" t="s">
        <v>450</v>
      </c>
      <c r="F52" s="28">
        <v>-4.9700000000000001E-2</v>
      </c>
    </row>
    <row r="53" spans="1:6">
      <c r="A53" s="1" t="s">
        <v>33</v>
      </c>
      <c r="B53" s="1" t="s">
        <v>33</v>
      </c>
      <c r="D53" s="1" t="s">
        <v>103</v>
      </c>
      <c r="E53" s="1" t="s">
        <v>239</v>
      </c>
      <c r="F53" s="28">
        <v>-4.2099999999999999E-2</v>
      </c>
    </row>
    <row r="54" spans="1:6">
      <c r="A54" s="1" t="s">
        <v>158</v>
      </c>
      <c r="B54" s="1" t="s">
        <v>158</v>
      </c>
      <c r="D54" s="1" t="s">
        <v>49</v>
      </c>
      <c r="E54" s="1" t="s">
        <v>240</v>
      </c>
      <c r="F54" s="28">
        <v>-2.5899999999999999E-2</v>
      </c>
    </row>
    <row r="55" spans="1:6">
      <c r="A55" s="1" t="s">
        <v>34</v>
      </c>
      <c r="B55" s="1" t="s">
        <v>208</v>
      </c>
      <c r="D55" s="1" t="s">
        <v>50</v>
      </c>
      <c r="E55" s="1" t="s">
        <v>241</v>
      </c>
      <c r="F55" s="28">
        <v>-4.9700000000000001E-2</v>
      </c>
    </row>
    <row r="56" spans="1:6">
      <c r="A56" s="1" t="s">
        <v>35</v>
      </c>
      <c r="B56" s="1" t="s">
        <v>208</v>
      </c>
      <c r="D56" s="1" t="s">
        <v>131</v>
      </c>
      <c r="E56" s="1" t="s">
        <v>242</v>
      </c>
      <c r="F56" s="28">
        <v>-4.9700000000000001E-2</v>
      </c>
    </row>
    <row r="57" spans="1:6">
      <c r="A57" s="1" t="s">
        <v>85</v>
      </c>
      <c r="B57" s="1" t="s">
        <v>85</v>
      </c>
      <c r="D57" s="1" t="s">
        <v>11</v>
      </c>
      <c r="E57" s="1" t="s">
        <v>451</v>
      </c>
      <c r="F57" s="28">
        <v>6.3399999999999998E-2</v>
      </c>
    </row>
    <row r="58" spans="1:6">
      <c r="A58" s="1" t="s">
        <v>72</v>
      </c>
      <c r="B58" s="1" t="s">
        <v>72</v>
      </c>
      <c r="D58" s="1" t="s">
        <v>256</v>
      </c>
      <c r="E58" s="1" t="s">
        <v>452</v>
      </c>
      <c r="F58" s="28">
        <v>-4.9700000000000001E-2</v>
      </c>
    </row>
    <row r="59" spans="1:6">
      <c r="A59" s="1" t="s">
        <v>45</v>
      </c>
      <c r="B59" s="1" t="s">
        <v>45</v>
      </c>
      <c r="D59" s="1" t="s">
        <v>258</v>
      </c>
      <c r="E59" s="1" t="s">
        <v>453</v>
      </c>
      <c r="F59" s="28">
        <v>-4.9700000000000001E-2</v>
      </c>
    </row>
    <row r="60" spans="1:6">
      <c r="A60" s="1" t="s">
        <v>159</v>
      </c>
      <c r="B60" s="1" t="s">
        <v>159</v>
      </c>
      <c r="D60" s="1" t="s">
        <v>260</v>
      </c>
      <c r="E60" s="1" t="s">
        <v>454</v>
      </c>
      <c r="F60" s="28">
        <v>4.9599999999999998E-2</v>
      </c>
    </row>
    <row r="61" spans="1:6">
      <c r="A61" s="1" t="s">
        <v>216</v>
      </c>
      <c r="B61" s="1" t="s">
        <v>216</v>
      </c>
      <c r="D61" s="1" t="s">
        <v>51</v>
      </c>
      <c r="E61" s="1" t="s">
        <v>243</v>
      </c>
      <c r="F61" s="28">
        <v>-4.9700000000000001E-2</v>
      </c>
    </row>
    <row r="62" spans="1:6">
      <c r="A62" s="1" t="s">
        <v>456</v>
      </c>
      <c r="B62" s="1" t="s">
        <v>216</v>
      </c>
      <c r="D62" s="1" t="s">
        <v>518</v>
      </c>
      <c r="E62" s="1" t="s">
        <v>519</v>
      </c>
      <c r="F62" s="28">
        <v>7.51E-2</v>
      </c>
    </row>
    <row r="63" spans="1:6">
      <c r="A63" s="1" t="s">
        <v>218</v>
      </c>
      <c r="B63" s="1" t="s">
        <v>218</v>
      </c>
      <c r="D63" s="1" t="s">
        <v>520</v>
      </c>
      <c r="E63" s="1" t="s">
        <v>521</v>
      </c>
      <c r="F63" s="28">
        <v>6.0100000000000001E-2</v>
      </c>
    </row>
    <row r="64" spans="1:6">
      <c r="A64" s="1" t="s">
        <v>160</v>
      </c>
      <c r="B64" s="1" t="s">
        <v>160</v>
      </c>
      <c r="D64" s="1" t="s">
        <v>522</v>
      </c>
      <c r="E64" s="1" t="s">
        <v>523</v>
      </c>
      <c r="F64" s="28">
        <v>4.9399999999999999E-2</v>
      </c>
    </row>
    <row r="65" spans="1:6">
      <c r="A65" s="1" t="s">
        <v>48</v>
      </c>
      <c r="B65" s="1" t="s">
        <v>48</v>
      </c>
      <c r="D65" s="1" t="s">
        <v>52</v>
      </c>
      <c r="E65" s="1" t="s">
        <v>455</v>
      </c>
      <c r="F65" s="28">
        <v>-4.9700000000000001E-2</v>
      </c>
    </row>
    <row r="66" spans="1:6">
      <c r="A66" s="1" t="s">
        <v>222</v>
      </c>
      <c r="B66" s="1" t="s">
        <v>222</v>
      </c>
      <c r="D66" s="1" t="s">
        <v>132</v>
      </c>
      <c r="E66" s="1" t="s">
        <v>244</v>
      </c>
      <c r="F66" s="28">
        <v>-4.9700000000000001E-2</v>
      </c>
    </row>
    <row r="67" spans="1:6">
      <c r="A67" s="1" t="s">
        <v>69</v>
      </c>
      <c r="B67" s="1" t="s">
        <v>69</v>
      </c>
      <c r="D67" s="1" t="s">
        <v>112</v>
      </c>
      <c r="E67" s="1" t="s">
        <v>245</v>
      </c>
      <c r="F67" s="28">
        <v>7.7899999999999997E-2</v>
      </c>
    </row>
    <row r="68" spans="1:6">
      <c r="A68" s="1" t="s">
        <v>70</v>
      </c>
      <c r="B68" s="1" t="s">
        <v>70</v>
      </c>
      <c r="D68" s="1" t="s">
        <v>113</v>
      </c>
      <c r="E68" s="1" t="s">
        <v>246</v>
      </c>
      <c r="F68" s="28">
        <v>6.5000000000000002E-2</v>
      </c>
    </row>
    <row r="69" spans="1:6">
      <c r="A69" s="1" t="s">
        <v>71</v>
      </c>
      <c r="B69" s="1" t="s">
        <v>71</v>
      </c>
      <c r="D69" s="1" t="s">
        <v>114</v>
      </c>
      <c r="E69" s="1" t="s">
        <v>247</v>
      </c>
      <c r="F69" s="28">
        <v>-4.9700000000000001E-2</v>
      </c>
    </row>
    <row r="70" spans="1:6">
      <c r="A70" s="1" t="s">
        <v>55</v>
      </c>
      <c r="B70" s="1" t="s">
        <v>55</v>
      </c>
      <c r="D70" s="1" t="s">
        <v>115</v>
      </c>
      <c r="E70" s="1" t="s">
        <v>248</v>
      </c>
      <c r="F70" s="28">
        <v>-4.9700000000000001E-2</v>
      </c>
    </row>
    <row r="71" spans="1:6">
      <c r="A71" s="1" t="s">
        <v>57</v>
      </c>
      <c r="B71" s="1" t="s">
        <v>57</v>
      </c>
      <c r="D71" s="1" t="s">
        <v>116</v>
      </c>
      <c r="E71" s="1" t="s">
        <v>249</v>
      </c>
      <c r="F71" s="28">
        <v>4.3799999999999999E-2</v>
      </c>
    </row>
    <row r="72" spans="1:6">
      <c r="A72" s="1" t="s">
        <v>58</v>
      </c>
      <c r="B72" s="1" t="s">
        <v>58</v>
      </c>
      <c r="D72" s="1" t="s">
        <v>26</v>
      </c>
      <c r="E72" s="1" t="s">
        <v>250</v>
      </c>
      <c r="F72" s="28">
        <v>7.7399999999999997E-2</v>
      </c>
    </row>
    <row r="73" spans="1:6">
      <c r="A73" s="1" t="s">
        <v>516</v>
      </c>
      <c r="B73" s="1" t="s">
        <v>516</v>
      </c>
      <c r="D73" s="1" t="s">
        <v>27</v>
      </c>
      <c r="E73" s="1" t="s">
        <v>251</v>
      </c>
      <c r="F73" s="28">
        <v>7.5499999999999998E-2</v>
      </c>
    </row>
    <row r="74" spans="1:6">
      <c r="A74" s="1" t="s">
        <v>32</v>
      </c>
      <c r="B74" s="1" t="s">
        <v>32</v>
      </c>
      <c r="D74" s="1" t="s">
        <v>23</v>
      </c>
      <c r="E74" s="1" t="s">
        <v>252</v>
      </c>
      <c r="F74" s="28">
        <v>7.7700000000000005E-2</v>
      </c>
    </row>
    <row r="75" spans="1:6">
      <c r="A75" s="1" t="s">
        <v>80</v>
      </c>
      <c r="B75" s="1" t="s">
        <v>80</v>
      </c>
      <c r="D75" s="1" t="s">
        <v>24</v>
      </c>
      <c r="E75" s="1" t="s">
        <v>253</v>
      </c>
      <c r="F75" s="28">
        <v>7.6600000000000001E-2</v>
      </c>
    </row>
    <row r="76" spans="1:6">
      <c r="A76" s="1" t="s">
        <v>78</v>
      </c>
      <c r="B76" s="1" t="s">
        <v>78</v>
      </c>
      <c r="D76" s="1" t="s">
        <v>28</v>
      </c>
      <c r="E76" s="1" t="s">
        <v>254</v>
      </c>
      <c r="F76" s="28">
        <v>7.7100000000000002E-2</v>
      </c>
    </row>
    <row r="77" spans="1:6">
      <c r="A77" s="1" t="s">
        <v>73</v>
      </c>
      <c r="B77" s="1" t="s">
        <v>73</v>
      </c>
      <c r="D77" s="1" t="s">
        <v>29</v>
      </c>
      <c r="E77" s="1" t="s">
        <v>255</v>
      </c>
      <c r="F77" s="28">
        <v>7.5899999999999995E-2</v>
      </c>
    </row>
    <row r="78" spans="1:6">
      <c r="A78" s="1" t="s">
        <v>68</v>
      </c>
      <c r="B78" s="1" t="s">
        <v>68</v>
      </c>
      <c r="D78" s="1" t="s">
        <v>30</v>
      </c>
      <c r="E78" s="1" t="s">
        <v>257</v>
      </c>
      <c r="F78" s="28">
        <v>1.2200000000000001E-2</v>
      </c>
    </row>
    <row r="79" spans="1:6">
      <c r="A79" s="1" t="s">
        <v>59</v>
      </c>
      <c r="B79" s="1" t="s">
        <v>59</v>
      </c>
      <c r="D79" s="1" t="s">
        <v>31</v>
      </c>
      <c r="E79" s="1" t="s">
        <v>259</v>
      </c>
      <c r="F79" s="28">
        <v>1.0699999999999999E-2</v>
      </c>
    </row>
    <row r="80" spans="1:6">
      <c r="A80" s="1" t="s">
        <v>60</v>
      </c>
      <c r="B80" s="1" t="s">
        <v>60</v>
      </c>
      <c r="D80" s="1" t="s">
        <v>133</v>
      </c>
      <c r="E80" s="1" t="s">
        <v>262</v>
      </c>
      <c r="F80" s="28">
        <v>-4.9700000000000001E-2</v>
      </c>
    </row>
    <row r="81" spans="1:6">
      <c r="A81" s="1" t="s">
        <v>61</v>
      </c>
      <c r="B81" s="1" t="s">
        <v>61</v>
      </c>
      <c r="D81" s="1" t="s">
        <v>280</v>
      </c>
      <c r="E81" s="1" t="s">
        <v>473</v>
      </c>
      <c r="F81" s="28">
        <v>-3.6499999999999998E-2</v>
      </c>
    </row>
    <row r="82" spans="1:6">
      <c r="A82" s="1" t="s">
        <v>234</v>
      </c>
      <c r="B82" s="1" t="s">
        <v>234</v>
      </c>
      <c r="D82" s="1" t="s">
        <v>281</v>
      </c>
      <c r="E82" s="1" t="s">
        <v>474</v>
      </c>
      <c r="F82" s="28">
        <v>-3.8100000000000002E-2</v>
      </c>
    </row>
    <row r="83" spans="1:6">
      <c r="A83" s="1" t="s">
        <v>106</v>
      </c>
      <c r="B83" s="1" t="s">
        <v>106</v>
      </c>
      <c r="D83" s="1" t="s">
        <v>65</v>
      </c>
      <c r="E83" s="1" t="s">
        <v>263</v>
      </c>
      <c r="F83" s="28">
        <v>-4.9700000000000001E-2</v>
      </c>
    </row>
    <row r="84" spans="1:6">
      <c r="A84" s="1" t="s">
        <v>46</v>
      </c>
      <c r="B84" s="1" t="s">
        <v>46</v>
      </c>
      <c r="D84" s="1" t="s">
        <v>118</v>
      </c>
      <c r="E84" s="1" t="s">
        <v>264</v>
      </c>
      <c r="F84" s="28">
        <v>-3.0300000000000001E-2</v>
      </c>
    </row>
    <row r="85" spans="1:6">
      <c r="A85" s="1" t="s">
        <v>47</v>
      </c>
      <c r="B85" s="1" t="s">
        <v>47</v>
      </c>
      <c r="D85" s="1" t="s">
        <v>282</v>
      </c>
      <c r="E85" s="1" t="s">
        <v>503</v>
      </c>
      <c r="F85" s="28">
        <v>-4.9700000000000001E-2</v>
      </c>
    </row>
    <row r="86" spans="1:6">
      <c r="A86" s="1" t="s">
        <v>79</v>
      </c>
      <c r="B86" s="1" t="s">
        <v>79</v>
      </c>
      <c r="D86" s="1" t="s">
        <v>141</v>
      </c>
      <c r="E86" s="1" t="s">
        <v>265</v>
      </c>
      <c r="F86" s="28">
        <v>-4.9700000000000001E-2</v>
      </c>
    </row>
    <row r="87" spans="1:6">
      <c r="A87" s="1" t="s">
        <v>43</v>
      </c>
      <c r="B87" s="1" t="s">
        <v>43</v>
      </c>
      <c r="D87" s="1" t="s">
        <v>142</v>
      </c>
      <c r="E87" s="1" t="s">
        <v>266</v>
      </c>
      <c r="F87" s="28">
        <v>4.0599999999999997E-2</v>
      </c>
    </row>
    <row r="88" spans="1:6">
      <c r="A88" s="1" t="s">
        <v>119</v>
      </c>
      <c r="B88" s="1" t="s">
        <v>119</v>
      </c>
      <c r="D88" s="1" t="s">
        <v>134</v>
      </c>
      <c r="E88" s="1" t="s">
        <v>267</v>
      </c>
      <c r="F88" s="28">
        <v>-4.5900000000000003E-2</v>
      </c>
    </row>
    <row r="89" spans="1:6">
      <c r="A89" s="1" t="s">
        <v>84</v>
      </c>
      <c r="B89" s="1" t="s">
        <v>84</v>
      </c>
      <c r="D89" s="1" t="s">
        <v>53</v>
      </c>
      <c r="E89" s="1" t="s">
        <v>268</v>
      </c>
      <c r="F89" s="28">
        <v>-3.4000000000000002E-2</v>
      </c>
    </row>
    <row r="90" spans="1:6">
      <c r="A90" s="1" t="s">
        <v>92</v>
      </c>
      <c r="B90" s="1" t="s">
        <v>92</v>
      </c>
      <c r="D90" s="1" t="s">
        <v>283</v>
      </c>
      <c r="E90" s="1" t="s">
        <v>507</v>
      </c>
      <c r="F90" s="28">
        <v>6.8900000000000003E-2</v>
      </c>
    </row>
    <row r="91" spans="1:6">
      <c r="A91" s="1" t="s">
        <v>161</v>
      </c>
      <c r="B91" s="1" t="s">
        <v>161</v>
      </c>
      <c r="D91" s="1" t="s">
        <v>87</v>
      </c>
      <c r="E91" s="1" t="s">
        <v>269</v>
      </c>
      <c r="F91" s="28">
        <v>-4.9700000000000001E-2</v>
      </c>
    </row>
    <row r="92" spans="1:6">
      <c r="A92" s="1" t="s">
        <v>162</v>
      </c>
      <c r="B92" s="1" t="s">
        <v>162</v>
      </c>
      <c r="D92" s="1" t="s">
        <v>270</v>
      </c>
      <c r="E92" s="1" t="s">
        <v>271</v>
      </c>
      <c r="F92" s="28">
        <v>7.1999999999999998E-3</v>
      </c>
    </row>
    <row r="93" spans="1:6">
      <c r="A93" s="1" t="s">
        <v>81</v>
      </c>
      <c r="B93" s="1" t="s">
        <v>81</v>
      </c>
      <c r="D93" s="1" t="s">
        <v>272</v>
      </c>
      <c r="E93" s="1" t="s">
        <v>273</v>
      </c>
      <c r="F93" s="28">
        <v>-2.4500000000000001E-2</v>
      </c>
    </row>
    <row r="94" spans="1:6">
      <c r="A94" s="1" t="s">
        <v>230</v>
      </c>
      <c r="B94" s="1" t="s">
        <v>230</v>
      </c>
      <c r="D94" s="1" t="s">
        <v>276</v>
      </c>
      <c r="E94" s="1" t="s">
        <v>277</v>
      </c>
      <c r="F94" s="28">
        <v>2.0199999999999999E-2</v>
      </c>
    </row>
    <row r="95" spans="1:6">
      <c r="A95" s="1" t="s">
        <v>22</v>
      </c>
      <c r="B95" s="1" t="s">
        <v>22</v>
      </c>
      <c r="D95" s="1" t="s">
        <v>278</v>
      </c>
      <c r="E95" s="1" t="s">
        <v>279</v>
      </c>
      <c r="F95" s="28">
        <v>-1.0500000000000001E-2</v>
      </c>
    </row>
    <row r="96" spans="1:6">
      <c r="A96" s="1" t="s">
        <v>63</v>
      </c>
      <c r="B96" s="1" t="s">
        <v>63</v>
      </c>
    </row>
    <row r="97" spans="1:4">
      <c r="A97" s="1" t="s">
        <v>64</v>
      </c>
      <c r="B97" s="1" t="s">
        <v>64</v>
      </c>
      <c r="D97" s="71"/>
    </row>
    <row r="98" spans="1:4">
      <c r="A98" s="1" t="s">
        <v>121</v>
      </c>
      <c r="B98" s="1" t="s">
        <v>121</v>
      </c>
    </row>
    <row r="99" spans="1:4">
      <c r="A99" s="1" t="s">
        <v>88</v>
      </c>
      <c r="B99" s="1" t="s">
        <v>88</v>
      </c>
    </row>
    <row r="100" spans="1:4">
      <c r="A100" s="1" t="s">
        <v>44</v>
      </c>
      <c r="B100" s="1" t="s">
        <v>44</v>
      </c>
    </row>
    <row r="101" spans="1:4">
      <c r="A101" s="1" t="s">
        <v>91</v>
      </c>
      <c r="B101" s="1" t="s">
        <v>91</v>
      </c>
    </row>
    <row r="102" spans="1:4">
      <c r="A102" s="1" t="s">
        <v>111</v>
      </c>
      <c r="B102" s="1" t="s">
        <v>111</v>
      </c>
    </row>
    <row r="103" spans="1:4">
      <c r="A103" s="1" t="s">
        <v>140</v>
      </c>
      <c r="B103" s="1" t="s">
        <v>140</v>
      </c>
    </row>
    <row r="104" spans="1:4">
      <c r="A104" s="1" t="s">
        <v>83</v>
      </c>
      <c r="B104" s="1" t="s">
        <v>83</v>
      </c>
    </row>
    <row r="105" spans="1:4">
      <c r="A105" s="1" t="s">
        <v>101</v>
      </c>
      <c r="B105" s="1" t="s">
        <v>101</v>
      </c>
    </row>
    <row r="106" spans="1:4">
      <c r="A106" s="1" t="s">
        <v>82</v>
      </c>
      <c r="B106" s="1" t="s">
        <v>82</v>
      </c>
    </row>
    <row r="107" spans="1:4">
      <c r="A107" s="1" t="s">
        <v>102</v>
      </c>
      <c r="B107" s="1" t="s">
        <v>102</v>
      </c>
    </row>
    <row r="108" spans="1:4">
      <c r="A108" s="1" t="s">
        <v>103</v>
      </c>
      <c r="B108" s="1" t="s">
        <v>103</v>
      </c>
    </row>
    <row r="109" spans="1:4">
      <c r="A109" s="1" t="s">
        <v>104</v>
      </c>
      <c r="B109" s="1" t="s">
        <v>104</v>
      </c>
    </row>
    <row r="110" spans="1:4">
      <c r="A110" s="1" t="s">
        <v>49</v>
      </c>
      <c r="B110" s="1" t="s">
        <v>49</v>
      </c>
    </row>
    <row r="111" spans="1:4">
      <c r="A111" s="1" t="s">
        <v>105</v>
      </c>
      <c r="B111" s="1" t="s">
        <v>105</v>
      </c>
    </row>
    <row r="112" spans="1:4">
      <c r="A112" s="1" t="s">
        <v>50</v>
      </c>
      <c r="B112" s="1" t="s">
        <v>50</v>
      </c>
    </row>
    <row r="113" spans="1:2">
      <c r="A113" s="1" t="s">
        <v>56</v>
      </c>
      <c r="B113" s="1" t="s">
        <v>56</v>
      </c>
    </row>
    <row r="114" spans="1:2">
      <c r="A114" s="1" t="s">
        <v>11</v>
      </c>
      <c r="B114" s="1" t="s">
        <v>11</v>
      </c>
    </row>
    <row r="115" spans="1:2">
      <c r="A115" s="1" t="s">
        <v>256</v>
      </c>
      <c r="B115" s="1" t="s">
        <v>256</v>
      </c>
    </row>
    <row r="116" spans="1:2">
      <c r="A116" s="1" t="s">
        <v>258</v>
      </c>
      <c r="B116" s="1" t="s">
        <v>258</v>
      </c>
    </row>
    <row r="117" spans="1:2">
      <c r="A117" s="1" t="s">
        <v>260</v>
      </c>
      <c r="B117" s="1" t="s">
        <v>260</v>
      </c>
    </row>
    <row r="118" spans="1:2">
      <c r="A118" s="1" t="s">
        <v>51</v>
      </c>
      <c r="B118" s="1" t="s">
        <v>51</v>
      </c>
    </row>
    <row r="119" spans="1:2">
      <c r="A119" s="1" t="s">
        <v>518</v>
      </c>
      <c r="B119" s="1" t="s">
        <v>518</v>
      </c>
    </row>
    <row r="120" spans="1:2">
      <c r="A120" s="1" t="s">
        <v>520</v>
      </c>
      <c r="B120" s="1" t="s">
        <v>520</v>
      </c>
    </row>
    <row r="121" spans="1:2">
      <c r="A121" s="1" t="s">
        <v>522</v>
      </c>
      <c r="B121" s="1" t="s">
        <v>522</v>
      </c>
    </row>
    <row r="122" spans="1:2">
      <c r="A122" s="1" t="s">
        <v>261</v>
      </c>
      <c r="B122" s="1" t="s">
        <v>261</v>
      </c>
    </row>
    <row r="123" spans="1:2">
      <c r="A123" s="1" t="s">
        <v>52</v>
      </c>
      <c r="B123" s="1" t="s">
        <v>52</v>
      </c>
    </row>
    <row r="124" spans="1:2">
      <c r="A124" s="1" t="s">
        <v>86</v>
      </c>
      <c r="B124" s="1" t="s">
        <v>86</v>
      </c>
    </row>
    <row r="125" spans="1:2">
      <c r="A125" s="1" t="s">
        <v>112</v>
      </c>
      <c r="B125" s="1" t="s">
        <v>112</v>
      </c>
    </row>
    <row r="126" spans="1:2">
      <c r="A126" s="1" t="s">
        <v>114</v>
      </c>
      <c r="B126" s="1" t="s">
        <v>114</v>
      </c>
    </row>
    <row r="127" spans="1:2">
      <c r="A127" s="1" t="s">
        <v>115</v>
      </c>
      <c r="B127" s="1" t="s">
        <v>115</v>
      </c>
    </row>
    <row r="128" spans="1:2">
      <c r="A128" s="1" t="s">
        <v>120</v>
      </c>
      <c r="B128" s="1" t="s">
        <v>120</v>
      </c>
    </row>
    <row r="129" spans="1:2">
      <c r="A129" s="1" t="s">
        <v>26</v>
      </c>
      <c r="B129" s="1" t="s">
        <v>26</v>
      </c>
    </row>
    <row r="130" spans="1:2">
      <c r="A130" s="1" t="s">
        <v>27</v>
      </c>
      <c r="B130" s="1" t="s">
        <v>27</v>
      </c>
    </row>
    <row r="131" spans="1:2">
      <c r="A131" s="1" t="s">
        <v>23</v>
      </c>
      <c r="B131" s="1" t="s">
        <v>23</v>
      </c>
    </row>
    <row r="132" spans="1:2">
      <c r="A132" s="1" t="s">
        <v>24</v>
      </c>
      <c r="B132" s="1" t="s">
        <v>24</v>
      </c>
    </row>
    <row r="133" spans="1:2">
      <c r="A133" s="1" t="s">
        <v>28</v>
      </c>
      <c r="B133" s="1" t="s">
        <v>28</v>
      </c>
    </row>
    <row r="134" spans="1:2">
      <c r="A134" s="1" t="s">
        <v>29</v>
      </c>
      <c r="B134" s="1" t="s">
        <v>29</v>
      </c>
    </row>
    <row r="135" spans="1:2">
      <c r="A135" s="1" t="s">
        <v>30</v>
      </c>
      <c r="B135" s="1" t="s">
        <v>30</v>
      </c>
    </row>
    <row r="136" spans="1:2">
      <c r="A136" s="1" t="s">
        <v>31</v>
      </c>
      <c r="B136" s="1" t="s">
        <v>31</v>
      </c>
    </row>
    <row r="137" spans="1:2">
      <c r="A137" s="1" t="s">
        <v>117</v>
      </c>
      <c r="B137" s="1" t="s">
        <v>117</v>
      </c>
    </row>
    <row r="138" spans="1:2">
      <c r="A138" s="1" t="s">
        <v>116</v>
      </c>
      <c r="B138" s="1" t="s">
        <v>116</v>
      </c>
    </row>
    <row r="139" spans="1:2">
      <c r="A139" s="1" t="s">
        <v>163</v>
      </c>
      <c r="B139" s="1" t="s">
        <v>163</v>
      </c>
    </row>
    <row r="140" spans="1:2">
      <c r="A140" s="1" t="s">
        <v>280</v>
      </c>
      <c r="B140" s="1" t="s">
        <v>280</v>
      </c>
    </row>
    <row r="141" spans="1:2">
      <c r="A141" s="1" t="s">
        <v>281</v>
      </c>
      <c r="B141" s="1" t="s">
        <v>281</v>
      </c>
    </row>
    <row r="142" spans="1:2">
      <c r="A142" s="1" t="s">
        <v>113</v>
      </c>
      <c r="B142" s="1" t="s">
        <v>113</v>
      </c>
    </row>
    <row r="143" spans="1:2">
      <c r="A143" s="1" t="s">
        <v>65</v>
      </c>
      <c r="B143" s="1" t="s">
        <v>65</v>
      </c>
    </row>
    <row r="144" spans="1:2">
      <c r="A144" s="1" t="s">
        <v>118</v>
      </c>
      <c r="B144" s="1" t="s">
        <v>118</v>
      </c>
    </row>
    <row r="145" spans="1:2">
      <c r="A145" s="1" t="s">
        <v>282</v>
      </c>
      <c r="B145" s="1" t="s">
        <v>282</v>
      </c>
    </row>
    <row r="146" spans="1:2">
      <c r="A146" s="1" t="s">
        <v>141</v>
      </c>
      <c r="B146" s="1" t="s">
        <v>141</v>
      </c>
    </row>
    <row r="147" spans="1:2">
      <c r="A147" s="1" t="s">
        <v>142</v>
      </c>
      <c r="B147" s="1" t="s">
        <v>142</v>
      </c>
    </row>
    <row r="148" spans="1:2">
      <c r="A148" s="1" t="s">
        <v>53</v>
      </c>
      <c r="B148" s="1" t="s">
        <v>53</v>
      </c>
    </row>
    <row r="149" spans="1:2">
      <c r="A149" s="1" t="s">
        <v>54</v>
      </c>
      <c r="B149" s="1" t="s">
        <v>54</v>
      </c>
    </row>
    <row r="150" spans="1:2">
      <c r="A150" s="1" t="s">
        <v>283</v>
      </c>
      <c r="B150" s="1" t="s">
        <v>283</v>
      </c>
    </row>
    <row r="151" spans="1:2">
      <c r="A151" s="1" t="s">
        <v>87</v>
      </c>
      <c r="B151" s="1" t="s">
        <v>87</v>
      </c>
    </row>
    <row r="152" spans="1:2">
      <c r="A152" s="1" t="s">
        <v>284</v>
      </c>
      <c r="B152" s="1" t="s">
        <v>284</v>
      </c>
    </row>
    <row r="153" spans="1:2">
      <c r="A153" s="1" t="s">
        <v>285</v>
      </c>
      <c r="B153" s="1" t="s">
        <v>285</v>
      </c>
    </row>
    <row r="154" spans="1:2">
      <c r="A154" s="1" t="s">
        <v>16</v>
      </c>
      <c r="B154" s="1" t="s">
        <v>270</v>
      </c>
    </row>
    <row r="155" spans="1:2">
      <c r="A155" s="1" t="s">
        <v>286</v>
      </c>
      <c r="B155" s="1" t="s">
        <v>274</v>
      </c>
    </row>
    <row r="156" spans="1:2">
      <c r="A156" s="1" t="s">
        <v>287</v>
      </c>
      <c r="B156" s="1" t="s">
        <v>270</v>
      </c>
    </row>
    <row r="157" spans="1:2">
      <c r="A157" s="1" t="s">
        <v>288</v>
      </c>
      <c r="B157" s="1" t="s">
        <v>270</v>
      </c>
    </row>
    <row r="158" spans="1:2">
      <c r="A158" s="1" t="s">
        <v>289</v>
      </c>
      <c r="B158" s="1" t="s">
        <v>276</v>
      </c>
    </row>
    <row r="159" spans="1:2">
      <c r="A159" s="1" t="s">
        <v>290</v>
      </c>
      <c r="B159" s="1" t="s">
        <v>270</v>
      </c>
    </row>
    <row r="160" spans="1:2">
      <c r="A160" s="1" t="s">
        <v>291</v>
      </c>
      <c r="B160" s="1" t="s">
        <v>270</v>
      </c>
    </row>
    <row r="161" spans="1:2">
      <c r="A161" s="1" t="s">
        <v>292</v>
      </c>
      <c r="B161" s="1" t="s">
        <v>274</v>
      </c>
    </row>
    <row r="162" spans="1:2">
      <c r="A162" s="1" t="s">
        <v>293</v>
      </c>
      <c r="B162" s="1" t="s">
        <v>276</v>
      </c>
    </row>
    <row r="163" spans="1:2">
      <c r="A163" s="1" t="s">
        <v>39</v>
      </c>
      <c r="B163" s="1" t="s">
        <v>270</v>
      </c>
    </row>
    <row r="164" spans="1:2">
      <c r="A164" s="1" t="s">
        <v>294</v>
      </c>
      <c r="B164" s="1" t="s">
        <v>274</v>
      </c>
    </row>
    <row r="165" spans="1:2">
      <c r="A165" s="1" t="s">
        <v>40</v>
      </c>
      <c r="B165" s="1" t="s">
        <v>276</v>
      </c>
    </row>
    <row r="166" spans="1:2">
      <c r="A166" s="1" t="s">
        <v>295</v>
      </c>
      <c r="B166" s="1" t="s">
        <v>270</v>
      </c>
    </row>
    <row r="167" spans="1:2">
      <c r="A167" s="1" t="s">
        <v>67</v>
      </c>
      <c r="B167" s="1" t="s">
        <v>270</v>
      </c>
    </row>
    <row r="168" spans="1:2">
      <c r="A168" s="1" t="s">
        <v>296</v>
      </c>
      <c r="B168" s="1" t="s">
        <v>274</v>
      </c>
    </row>
    <row r="169" spans="1:2">
      <c r="A169" s="1" t="s">
        <v>297</v>
      </c>
      <c r="B169" s="1" t="s">
        <v>276</v>
      </c>
    </row>
    <row r="170" spans="1:2">
      <c r="A170" s="1" t="s">
        <v>298</v>
      </c>
      <c r="B170" s="1" t="s">
        <v>270</v>
      </c>
    </row>
    <row r="171" spans="1:2">
      <c r="A171" s="1" t="s">
        <v>299</v>
      </c>
      <c r="B171" s="1" t="s">
        <v>274</v>
      </c>
    </row>
    <row r="172" spans="1:2">
      <c r="A172" s="1" t="s">
        <v>77</v>
      </c>
      <c r="B172" s="1" t="s">
        <v>270</v>
      </c>
    </row>
    <row r="173" spans="1:2">
      <c r="A173" s="1" t="s">
        <v>300</v>
      </c>
      <c r="B173" s="1" t="s">
        <v>274</v>
      </c>
    </row>
    <row r="174" spans="1:2">
      <c r="A174" s="1" t="s">
        <v>301</v>
      </c>
      <c r="B174" s="1" t="s">
        <v>276</v>
      </c>
    </row>
    <row r="175" spans="1:2">
      <c r="A175" s="1" t="s">
        <v>302</v>
      </c>
      <c r="B175" s="1" t="s">
        <v>274</v>
      </c>
    </row>
    <row r="176" spans="1:2">
      <c r="A176" s="1" t="s">
        <v>137</v>
      </c>
      <c r="B176" s="1" t="s">
        <v>270</v>
      </c>
    </row>
    <row r="177" spans="1:2">
      <c r="A177" s="1" t="s">
        <v>303</v>
      </c>
      <c r="B177" s="1" t="s">
        <v>274</v>
      </c>
    </row>
    <row r="178" spans="1:2">
      <c r="A178" s="1" t="s">
        <v>304</v>
      </c>
      <c r="B178" s="1" t="s">
        <v>276</v>
      </c>
    </row>
    <row r="179" spans="1:2">
      <c r="A179" s="1" t="s">
        <v>305</v>
      </c>
      <c r="B179" s="1" t="s">
        <v>270</v>
      </c>
    </row>
    <row r="180" spans="1:2">
      <c r="A180" s="1" t="s">
        <v>306</v>
      </c>
      <c r="B180" s="1" t="s">
        <v>276</v>
      </c>
    </row>
    <row r="181" spans="1:2">
      <c r="A181" s="1" t="s">
        <v>89</v>
      </c>
      <c r="B181" s="1" t="s">
        <v>270</v>
      </c>
    </row>
    <row r="182" spans="1:2">
      <c r="A182" s="1" t="s">
        <v>307</v>
      </c>
      <c r="B182" s="1" t="s">
        <v>274</v>
      </c>
    </row>
    <row r="183" spans="1:2">
      <c r="A183" s="1" t="s">
        <v>308</v>
      </c>
      <c r="B183" s="1" t="s">
        <v>276</v>
      </c>
    </row>
    <row r="184" spans="1:2">
      <c r="A184" s="1" t="s">
        <v>309</v>
      </c>
      <c r="B184" s="1" t="s">
        <v>270</v>
      </c>
    </row>
    <row r="185" spans="1:2">
      <c r="A185" s="1" t="s">
        <v>310</v>
      </c>
      <c r="B185" s="1" t="s">
        <v>276</v>
      </c>
    </row>
    <row r="186" spans="1:2">
      <c r="A186" s="1" t="s">
        <v>311</v>
      </c>
      <c r="B186" s="1" t="s">
        <v>270</v>
      </c>
    </row>
    <row r="187" spans="1:2">
      <c r="A187" s="1" t="s">
        <v>95</v>
      </c>
      <c r="B187" s="1" t="s">
        <v>270</v>
      </c>
    </row>
    <row r="188" spans="1:2">
      <c r="A188" s="1" t="s">
        <v>312</v>
      </c>
      <c r="B188" s="1" t="s">
        <v>274</v>
      </c>
    </row>
    <row r="189" spans="1:2">
      <c r="A189" s="1" t="s">
        <v>96</v>
      </c>
      <c r="B189" s="1" t="s">
        <v>276</v>
      </c>
    </row>
    <row r="190" spans="1:2">
      <c r="A190" s="1" t="s">
        <v>313</v>
      </c>
      <c r="B190" s="1" t="s">
        <v>270</v>
      </c>
    </row>
    <row r="191" spans="1:2">
      <c r="A191" s="1" t="s">
        <v>314</v>
      </c>
      <c r="B191" s="1" t="s">
        <v>274</v>
      </c>
    </row>
    <row r="192" spans="1:2">
      <c r="A192" s="1" t="s">
        <v>315</v>
      </c>
      <c r="B192" s="1" t="s">
        <v>276</v>
      </c>
    </row>
    <row r="193" spans="1:2">
      <c r="A193" s="1" t="s">
        <v>316</v>
      </c>
      <c r="B193" s="1" t="s">
        <v>270</v>
      </c>
    </row>
    <row r="194" spans="1:2">
      <c r="A194" s="1" t="s">
        <v>317</v>
      </c>
      <c r="B194" s="1" t="s">
        <v>270</v>
      </c>
    </row>
    <row r="195" spans="1:2">
      <c r="A195" s="1" t="s">
        <v>318</v>
      </c>
      <c r="B195" s="1" t="s">
        <v>274</v>
      </c>
    </row>
    <row r="196" spans="1:2">
      <c r="A196" s="1" t="s">
        <v>319</v>
      </c>
      <c r="B196" s="1" t="s">
        <v>276</v>
      </c>
    </row>
    <row r="197" spans="1:2">
      <c r="A197" s="1" t="s">
        <v>320</v>
      </c>
      <c r="B197" s="1" t="s">
        <v>270</v>
      </c>
    </row>
    <row r="198" spans="1:2">
      <c r="A198" s="1" t="s">
        <v>321</v>
      </c>
      <c r="B198" s="1" t="s">
        <v>276</v>
      </c>
    </row>
    <row r="199" spans="1:2">
      <c r="A199" s="1" t="s">
        <v>107</v>
      </c>
      <c r="B199" s="1" t="s">
        <v>270</v>
      </c>
    </row>
    <row r="200" spans="1:2">
      <c r="A200" s="1" t="s">
        <v>322</v>
      </c>
      <c r="B200" s="1" t="s">
        <v>276</v>
      </c>
    </row>
    <row r="201" spans="1:2">
      <c r="A201" s="1" t="s">
        <v>323</v>
      </c>
      <c r="B201" s="1" t="s">
        <v>274</v>
      </c>
    </row>
    <row r="202" spans="1:2">
      <c r="A202" s="1" t="s">
        <v>324</v>
      </c>
      <c r="B202" s="1" t="s">
        <v>270</v>
      </c>
    </row>
    <row r="203" spans="1:2">
      <c r="A203" s="1" t="s">
        <v>325</v>
      </c>
      <c r="B203" s="1" t="s">
        <v>274</v>
      </c>
    </row>
    <row r="204" spans="1:2">
      <c r="A204" s="1" t="s">
        <v>326</v>
      </c>
      <c r="B204" s="1" t="s">
        <v>276</v>
      </c>
    </row>
    <row r="205" spans="1:2">
      <c r="A205" s="1" t="s">
        <v>42</v>
      </c>
      <c r="B205" s="1" t="s">
        <v>270</v>
      </c>
    </row>
    <row r="206" spans="1:2">
      <c r="A206" s="1" t="s">
        <v>327</v>
      </c>
      <c r="B206" s="1" t="s">
        <v>274</v>
      </c>
    </row>
    <row r="207" spans="1:2">
      <c r="A207" s="1" t="s">
        <v>328</v>
      </c>
      <c r="B207" s="1" t="s">
        <v>276</v>
      </c>
    </row>
    <row r="208" spans="1:2">
      <c r="A208" s="1" t="s">
        <v>329</v>
      </c>
      <c r="B208" s="1" t="s">
        <v>270</v>
      </c>
    </row>
    <row r="209" spans="1:2">
      <c r="A209" s="1" t="s">
        <v>99</v>
      </c>
      <c r="B209" s="1" t="s">
        <v>270</v>
      </c>
    </row>
    <row r="210" spans="1:2">
      <c r="A210" s="1" t="s">
        <v>100</v>
      </c>
      <c r="B210" s="1" t="s">
        <v>276</v>
      </c>
    </row>
    <row r="211" spans="1:2">
      <c r="A211" s="1" t="s">
        <v>330</v>
      </c>
      <c r="B211" s="1" t="s">
        <v>274</v>
      </c>
    </row>
    <row r="212" spans="1:2">
      <c r="A212" s="1" t="s">
        <v>331</v>
      </c>
      <c r="B212" s="1" t="s">
        <v>270</v>
      </c>
    </row>
    <row r="213" spans="1:2">
      <c r="A213" s="1" t="s">
        <v>145</v>
      </c>
      <c r="B213" s="1" t="s">
        <v>270</v>
      </c>
    </row>
    <row r="214" spans="1:2">
      <c r="A214" s="1" t="s">
        <v>332</v>
      </c>
      <c r="B214" s="1" t="s">
        <v>276</v>
      </c>
    </row>
    <row r="215" spans="1:2">
      <c r="A215" s="1" t="s">
        <v>333</v>
      </c>
      <c r="B215" s="1" t="s">
        <v>274</v>
      </c>
    </row>
    <row r="216" spans="1:2">
      <c r="A216" s="1" t="s">
        <v>334</v>
      </c>
      <c r="B216" s="1" t="s">
        <v>270</v>
      </c>
    </row>
    <row r="217" spans="1:2">
      <c r="A217" s="1" t="s">
        <v>335</v>
      </c>
      <c r="B217" s="1" t="s">
        <v>274</v>
      </c>
    </row>
    <row r="218" spans="1:2">
      <c r="A218" s="1" t="s">
        <v>143</v>
      </c>
      <c r="B218" s="1" t="s">
        <v>276</v>
      </c>
    </row>
    <row r="219" spans="1:2">
      <c r="A219" s="1" t="s">
        <v>336</v>
      </c>
      <c r="B219" s="1" t="s">
        <v>270</v>
      </c>
    </row>
    <row r="220" spans="1:2">
      <c r="A220" s="1" t="s">
        <v>337</v>
      </c>
      <c r="B220" s="1" t="s">
        <v>274</v>
      </c>
    </row>
    <row r="221" spans="1:2">
      <c r="A221" s="1" t="s">
        <v>147</v>
      </c>
      <c r="B221" s="1" t="s">
        <v>276</v>
      </c>
    </row>
    <row r="222" spans="1:2">
      <c r="A222" s="1" t="s">
        <v>338</v>
      </c>
      <c r="B222" s="1" t="s">
        <v>270</v>
      </c>
    </row>
    <row r="223" spans="1:2">
      <c r="A223" s="1" t="s">
        <v>339</v>
      </c>
      <c r="B223" s="1" t="s">
        <v>270</v>
      </c>
    </row>
    <row r="224" spans="1:2">
      <c r="A224" s="1" t="s">
        <v>340</v>
      </c>
      <c r="B224" s="1" t="s">
        <v>276</v>
      </c>
    </row>
    <row r="225" spans="1:2">
      <c r="A225" s="1" t="s">
        <v>15</v>
      </c>
      <c r="B225" s="1" t="s">
        <v>272</v>
      </c>
    </row>
    <row r="226" spans="1:2">
      <c r="A226" s="1" t="s">
        <v>526</v>
      </c>
      <c r="B226" s="1" t="s">
        <v>272</v>
      </c>
    </row>
    <row r="227" spans="1:2">
      <c r="A227" s="1" t="s">
        <v>341</v>
      </c>
      <c r="B227" s="1" t="s">
        <v>275</v>
      </c>
    </row>
    <row r="228" spans="1:2">
      <c r="A228" s="1" t="s">
        <v>342</v>
      </c>
      <c r="B228" s="1" t="s">
        <v>272</v>
      </c>
    </row>
    <row r="229" spans="1:2">
      <c r="A229" s="1" t="s">
        <v>343</v>
      </c>
      <c r="B229" s="1" t="s">
        <v>272</v>
      </c>
    </row>
    <row r="230" spans="1:2">
      <c r="A230" s="1" t="s">
        <v>344</v>
      </c>
      <c r="B230" s="1" t="s">
        <v>272</v>
      </c>
    </row>
    <row r="231" spans="1:2">
      <c r="A231" s="1" t="s">
        <v>345</v>
      </c>
      <c r="B231" s="1" t="s">
        <v>278</v>
      </c>
    </row>
    <row r="232" spans="1:2">
      <c r="A232" s="1" t="s">
        <v>346</v>
      </c>
      <c r="B232" s="1" t="s">
        <v>272</v>
      </c>
    </row>
    <row r="233" spans="1:2">
      <c r="A233" s="1" t="s">
        <v>347</v>
      </c>
      <c r="B233" s="1" t="s">
        <v>272</v>
      </c>
    </row>
    <row r="234" spans="1:2">
      <c r="A234" s="1" t="s">
        <v>348</v>
      </c>
      <c r="B234" s="1" t="s">
        <v>272</v>
      </c>
    </row>
    <row r="235" spans="1:2">
      <c r="A235" s="1" t="s">
        <v>349</v>
      </c>
      <c r="B235" s="1" t="s">
        <v>275</v>
      </c>
    </row>
    <row r="236" spans="1:2">
      <c r="A236" s="1" t="s">
        <v>350</v>
      </c>
      <c r="B236" s="1" t="s">
        <v>278</v>
      </c>
    </row>
    <row r="237" spans="1:2">
      <c r="A237" s="1" t="s">
        <v>36</v>
      </c>
      <c r="B237" s="1" t="s">
        <v>272</v>
      </c>
    </row>
    <row r="238" spans="1:2">
      <c r="A238" s="1" t="s">
        <v>37</v>
      </c>
      <c r="B238" s="1" t="s">
        <v>275</v>
      </c>
    </row>
    <row r="239" spans="1:2">
      <c r="A239" s="1" t="s">
        <v>38</v>
      </c>
      <c r="B239" s="1" t="s">
        <v>278</v>
      </c>
    </row>
    <row r="240" spans="1:2">
      <c r="A240" s="1" t="s">
        <v>351</v>
      </c>
      <c r="B240" s="1" t="s">
        <v>272</v>
      </c>
    </row>
    <row r="241" spans="1:2">
      <c r="A241" s="1" t="s">
        <v>352</v>
      </c>
      <c r="B241" s="1" t="s">
        <v>275</v>
      </c>
    </row>
    <row r="242" spans="1:2">
      <c r="A242" s="1" t="s">
        <v>74</v>
      </c>
      <c r="B242" s="1" t="s">
        <v>272</v>
      </c>
    </row>
    <row r="243" spans="1:2">
      <c r="A243" s="1" t="s">
        <v>75</v>
      </c>
      <c r="B243" s="1" t="s">
        <v>275</v>
      </c>
    </row>
    <row r="244" spans="1:2">
      <c r="A244" s="1" t="s">
        <v>76</v>
      </c>
      <c r="B244" s="1" t="s">
        <v>278</v>
      </c>
    </row>
    <row r="245" spans="1:2">
      <c r="A245" s="1" t="s">
        <v>66</v>
      </c>
      <c r="B245" s="1" t="s">
        <v>272</v>
      </c>
    </row>
    <row r="246" spans="1:2">
      <c r="A246" s="1" t="s">
        <v>353</v>
      </c>
      <c r="B246" s="1" t="s">
        <v>275</v>
      </c>
    </row>
    <row r="247" spans="1:2">
      <c r="A247" s="1" t="s">
        <v>354</v>
      </c>
      <c r="B247" s="1" t="s">
        <v>278</v>
      </c>
    </row>
    <row r="248" spans="1:2">
      <c r="A248" s="1" t="s">
        <v>355</v>
      </c>
      <c r="B248" s="1" t="s">
        <v>272</v>
      </c>
    </row>
    <row r="249" spans="1:2">
      <c r="A249" s="1" t="s">
        <v>356</v>
      </c>
      <c r="B249" s="1" t="s">
        <v>275</v>
      </c>
    </row>
    <row r="250" spans="1:2">
      <c r="A250" s="1" t="s">
        <v>357</v>
      </c>
      <c r="B250" s="1" t="s">
        <v>275</v>
      </c>
    </row>
    <row r="251" spans="1:2">
      <c r="A251" s="1" t="s">
        <v>135</v>
      </c>
      <c r="B251" s="1" t="s">
        <v>272</v>
      </c>
    </row>
    <row r="252" spans="1:2">
      <c r="A252" s="1" t="s">
        <v>136</v>
      </c>
      <c r="B252" s="1" t="s">
        <v>275</v>
      </c>
    </row>
    <row r="253" spans="1:2">
      <c r="A253" s="1" t="s">
        <v>358</v>
      </c>
      <c r="B253" s="1" t="s">
        <v>278</v>
      </c>
    </row>
    <row r="254" spans="1:2">
      <c r="A254" s="1" t="s">
        <v>359</v>
      </c>
      <c r="B254" s="1" t="s">
        <v>272</v>
      </c>
    </row>
    <row r="255" spans="1:2">
      <c r="A255" s="1" t="s">
        <v>90</v>
      </c>
      <c r="B255" s="1" t="s">
        <v>278</v>
      </c>
    </row>
    <row r="256" spans="1:2">
      <c r="A256" s="1" t="s">
        <v>360</v>
      </c>
      <c r="B256" s="1" t="s">
        <v>272</v>
      </c>
    </row>
    <row r="257" spans="1:2">
      <c r="A257" s="1" t="s">
        <v>361</v>
      </c>
      <c r="B257" s="1" t="s">
        <v>275</v>
      </c>
    </row>
    <row r="258" spans="1:2">
      <c r="A258" s="1" t="s">
        <v>362</v>
      </c>
      <c r="B258" s="1" t="s">
        <v>278</v>
      </c>
    </row>
    <row r="259" spans="1:2">
      <c r="A259" s="1" t="s">
        <v>363</v>
      </c>
      <c r="B259" s="1" t="s">
        <v>272</v>
      </c>
    </row>
    <row r="260" spans="1:2">
      <c r="A260" s="1" t="s">
        <v>364</v>
      </c>
      <c r="B260" s="1" t="s">
        <v>278</v>
      </c>
    </row>
    <row r="261" spans="1:2">
      <c r="A261" s="1" t="s">
        <v>93</v>
      </c>
      <c r="B261" s="1" t="s">
        <v>272</v>
      </c>
    </row>
    <row r="262" spans="1:2">
      <c r="A262" s="1" t="s">
        <v>94</v>
      </c>
      <c r="B262" s="1" t="s">
        <v>275</v>
      </c>
    </row>
    <row r="263" spans="1:2">
      <c r="A263" s="1" t="s">
        <v>365</v>
      </c>
      <c r="B263" s="1" t="s">
        <v>278</v>
      </c>
    </row>
    <row r="264" spans="1:2">
      <c r="A264" s="1" t="s">
        <v>366</v>
      </c>
      <c r="B264" s="1" t="s">
        <v>272</v>
      </c>
    </row>
    <row r="265" spans="1:2">
      <c r="A265" s="1" t="s">
        <v>367</v>
      </c>
      <c r="B265" s="1" t="s">
        <v>275</v>
      </c>
    </row>
    <row r="266" spans="1:2">
      <c r="A266" s="1" t="s">
        <v>368</v>
      </c>
      <c r="B266" s="1" t="s">
        <v>278</v>
      </c>
    </row>
    <row r="267" spans="1:2">
      <c r="A267" s="1" t="s">
        <v>369</v>
      </c>
      <c r="B267" s="1" t="s">
        <v>275</v>
      </c>
    </row>
    <row r="268" spans="1:2">
      <c r="A268" s="1" t="s">
        <v>370</v>
      </c>
      <c r="B268" s="1" t="s">
        <v>272</v>
      </c>
    </row>
    <row r="269" spans="1:2">
      <c r="A269" s="1" t="s">
        <v>371</v>
      </c>
      <c r="B269" s="1" t="s">
        <v>272</v>
      </c>
    </row>
    <row r="270" spans="1:2">
      <c r="A270" s="1" t="s">
        <v>372</v>
      </c>
      <c r="B270" s="1" t="s">
        <v>275</v>
      </c>
    </row>
    <row r="271" spans="1:2">
      <c r="A271" s="1" t="s">
        <v>373</v>
      </c>
      <c r="B271" s="1" t="s">
        <v>278</v>
      </c>
    </row>
    <row r="272" spans="1:2">
      <c r="A272" s="1" t="s">
        <v>374</v>
      </c>
      <c r="B272" s="1" t="s">
        <v>272</v>
      </c>
    </row>
    <row r="273" spans="1:2">
      <c r="A273" s="1" t="s">
        <v>375</v>
      </c>
      <c r="B273" s="1" t="s">
        <v>278</v>
      </c>
    </row>
    <row r="274" spans="1:2">
      <c r="A274" s="1" t="s">
        <v>108</v>
      </c>
      <c r="B274" s="1" t="s">
        <v>272</v>
      </c>
    </row>
    <row r="275" spans="1:2">
      <c r="A275" s="1" t="s">
        <v>376</v>
      </c>
      <c r="B275" s="1" t="s">
        <v>275</v>
      </c>
    </row>
    <row r="276" spans="1:2">
      <c r="A276" s="1" t="s">
        <v>377</v>
      </c>
      <c r="B276" s="1" t="s">
        <v>278</v>
      </c>
    </row>
    <row r="277" spans="1:2">
      <c r="A277" s="1" t="s">
        <v>378</v>
      </c>
      <c r="B277" s="1" t="s">
        <v>272</v>
      </c>
    </row>
    <row r="278" spans="1:2">
      <c r="A278" s="1" t="s">
        <v>109</v>
      </c>
      <c r="B278" s="1" t="s">
        <v>272</v>
      </c>
    </row>
    <row r="279" spans="1:2">
      <c r="A279" s="1" t="s">
        <v>379</v>
      </c>
      <c r="B279" s="1" t="s">
        <v>275</v>
      </c>
    </row>
    <row r="280" spans="1:2">
      <c r="A280" s="1" t="s">
        <v>110</v>
      </c>
      <c r="B280" s="1" t="s">
        <v>278</v>
      </c>
    </row>
    <row r="281" spans="1:2">
      <c r="A281" s="1" t="s">
        <v>380</v>
      </c>
      <c r="B281" s="1" t="s">
        <v>272</v>
      </c>
    </row>
    <row r="282" spans="1:2">
      <c r="A282" s="1" t="s">
        <v>41</v>
      </c>
      <c r="B282" s="1" t="s">
        <v>272</v>
      </c>
    </row>
    <row r="283" spans="1:2">
      <c r="A283" s="1" t="s">
        <v>381</v>
      </c>
      <c r="B283" s="1" t="s">
        <v>275</v>
      </c>
    </row>
    <row r="284" spans="1:2">
      <c r="A284" s="1" t="s">
        <v>382</v>
      </c>
      <c r="B284" s="1" t="s">
        <v>278</v>
      </c>
    </row>
    <row r="285" spans="1:2">
      <c r="A285" s="1" t="s">
        <v>383</v>
      </c>
      <c r="B285" s="1" t="s">
        <v>278</v>
      </c>
    </row>
    <row r="286" spans="1:2">
      <c r="A286" s="1" t="s">
        <v>384</v>
      </c>
      <c r="B286" s="1" t="s">
        <v>272</v>
      </c>
    </row>
    <row r="287" spans="1:2">
      <c r="A287" s="1" t="s">
        <v>97</v>
      </c>
      <c r="B287" s="1" t="s">
        <v>272</v>
      </c>
    </row>
    <row r="288" spans="1:2">
      <c r="A288" s="1" t="s">
        <v>385</v>
      </c>
      <c r="B288" s="1" t="s">
        <v>275</v>
      </c>
    </row>
    <row r="289" spans="1:2">
      <c r="A289" s="1" t="s">
        <v>98</v>
      </c>
      <c r="B289" s="1" t="s">
        <v>278</v>
      </c>
    </row>
    <row r="290" spans="1:2">
      <c r="A290" s="1" t="s">
        <v>386</v>
      </c>
      <c r="B290" s="1" t="s">
        <v>272</v>
      </c>
    </row>
    <row r="291" spans="1:2">
      <c r="A291" s="1" t="s">
        <v>387</v>
      </c>
      <c r="B291" s="1" t="s">
        <v>272</v>
      </c>
    </row>
    <row r="292" spans="1:2">
      <c r="A292" s="1" t="s">
        <v>388</v>
      </c>
      <c r="B292" s="1" t="s">
        <v>278</v>
      </c>
    </row>
    <row r="293" spans="1:2">
      <c r="A293" s="1" t="s">
        <v>144</v>
      </c>
      <c r="B293" s="1" t="s">
        <v>272</v>
      </c>
    </row>
    <row r="294" spans="1:2">
      <c r="A294" s="1" t="s">
        <v>146</v>
      </c>
      <c r="B294" s="1" t="s">
        <v>275</v>
      </c>
    </row>
    <row r="295" spans="1:2">
      <c r="A295" s="1" t="s">
        <v>389</v>
      </c>
      <c r="B295" s="1" t="s">
        <v>278</v>
      </c>
    </row>
    <row r="296" spans="1:2">
      <c r="A296" s="1" t="s">
        <v>390</v>
      </c>
      <c r="B296" s="1" t="s">
        <v>272</v>
      </c>
    </row>
    <row r="297" spans="1:2">
      <c r="A297" s="1" t="s">
        <v>391</v>
      </c>
      <c r="B297" s="1" t="s">
        <v>275</v>
      </c>
    </row>
    <row r="298" spans="1:2">
      <c r="A298" s="1" t="s">
        <v>392</v>
      </c>
      <c r="B298" s="1" t="s">
        <v>278</v>
      </c>
    </row>
    <row r="299" spans="1:2">
      <c r="A299" s="1" t="s">
        <v>393</v>
      </c>
      <c r="B299" s="1" t="s">
        <v>272</v>
      </c>
    </row>
    <row r="300" spans="1:2">
      <c r="A300" s="1" t="s">
        <v>394</v>
      </c>
      <c r="B300" s="1" t="s">
        <v>275</v>
      </c>
    </row>
    <row r="301" spans="1:2">
      <c r="A301" s="1" t="s">
        <v>395</v>
      </c>
      <c r="B301" s="1" t="s">
        <v>278</v>
      </c>
    </row>
    <row r="302" spans="1:2">
      <c r="A302" s="1" t="s">
        <v>396</v>
      </c>
      <c r="B302" s="1" t="s">
        <v>272</v>
      </c>
    </row>
    <row r="303" spans="1:2">
      <c r="A303" s="1" t="s">
        <v>397</v>
      </c>
      <c r="B303" s="1" t="s">
        <v>272</v>
      </c>
    </row>
    <row r="304" spans="1:2">
      <c r="A304" s="1" t="s">
        <v>398</v>
      </c>
      <c r="B304" s="1" t="s">
        <v>278</v>
      </c>
    </row>
  </sheetData>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29 Jan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2021-01-29T15:57:11Z</dcterms:modified>
</cp:coreProperties>
</file>