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29"/>
  <workbookPr defaultThemeVersion="124226"/>
  <mc:AlternateContent xmlns:mc="http://schemas.openxmlformats.org/markup-compatibility/2006">
    <mc:Choice Requires="x15">
      <x15ac:absPath xmlns:x15ac="http://schemas.microsoft.com/office/spreadsheetml/2010/11/ac" url="T:\Technical\rp\23\500 ILF-Incremental Loss Factor\MCW-Module C Work\Settlement Postings 2006-2016\Posting 2007 (2021-01-26)\"/>
    </mc:Choice>
  </mc:AlternateContent>
  <xr:revisionPtr revIDLastSave="0" documentId="8_{949BCFE8-8483-40DE-B3A6-A36DEBA6E06A}" xr6:coauthVersionLast="44" xr6:coauthVersionMax="44" xr10:uidLastSave="{00000000-0000-0000-0000-000000000000}"/>
  <bookViews>
    <workbookView xWindow="-120" yWindow="-120" windowWidth="29040" windowHeight="15840" xr2:uid="{00000000-000D-0000-FFFF-FFFF00000000}"/>
  </bookViews>
  <sheets>
    <sheet name="Module C Adjustments" sheetId="1" r:id="rId1"/>
    <sheet name="DOS Adjustments Detail" sheetId="4" r:id="rId2"/>
    <sheet name="Interest Rate" sheetId="2" r:id="rId3"/>
    <sheet name="Lookup Tables" sheetId="3" r:id="rId4"/>
  </sheets>
  <definedNames>
    <definedName name="_xlnm._FilterDatabase" localSheetId="3" hidden="1">'Lookup Tables'!$B$1:$B$304</definedName>
    <definedName name="CumulativeInterestRate">OFFSET('Interest Rate'!$A$3,0,0,COUNTA('Interest Rate'!$G:$G)-2,7)</definedName>
    <definedName name="DOSDetail">OFFSET('DOS Adjustments Detail'!$C$5,0,0,COUNTA('DOS Adjustments Detail'!$C:$C)-1,146)</definedName>
    <definedName name="DOSLookup">OFFSET('Lookup Tables'!$H$2,0,0,COUNTA('Lookup Tables'!$H:$H)-1,2)</definedName>
    <definedName name="LocationLookup">OFFSET('Lookup Tables'!$A$2,0,0,COUNTA('Lookup Tables'!$B:$B)-1,2)</definedName>
    <definedName name="LossFactorLookup">OFFSET('Lookup Tables'!$D$2,0,0,COUNTA('Lookup Tables'!$D:$D)-1,3)</definedName>
    <definedName name="_xlnm.Print_Titles" localSheetId="1">'DOS Adjustments Detail'!$1:$4</definedName>
    <definedName name="_xlnm.Print_Titles" localSheetId="2">'Interest Rate'!$1:$2</definedName>
    <definedName name="_xlnm.Print_Titles" localSheetId="3">'Lookup Tables'!$1:$1</definedName>
    <definedName name="_xlnm.Print_Titles" localSheetId="0">'Module C Adjustments'!$1:$4</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133" i="1" l="1"/>
  <c r="BX133" i="1" s="1"/>
  <c r="C134" i="1"/>
  <c r="BX134" i="1" s="1"/>
  <c r="C135" i="1"/>
  <c r="BX135" i="1" s="1"/>
  <c r="C136" i="1"/>
  <c r="BQ136" i="1" s="1"/>
  <c r="C137" i="1"/>
  <c r="BA133" i="1"/>
  <c r="BB133" i="1"/>
  <c r="BC133" i="1"/>
  <c r="BD133" i="1"/>
  <c r="BE133" i="1"/>
  <c r="BF133" i="1"/>
  <c r="BG133" i="1"/>
  <c r="BH133" i="1"/>
  <c r="BI133" i="1"/>
  <c r="BJ133" i="1"/>
  <c r="BK133" i="1"/>
  <c r="BL133" i="1"/>
  <c r="BA134" i="1"/>
  <c r="BB134" i="1"/>
  <c r="BC134" i="1"/>
  <c r="BD134" i="1"/>
  <c r="BE134" i="1"/>
  <c r="BF134" i="1"/>
  <c r="BG134" i="1"/>
  <c r="BH134" i="1"/>
  <c r="BI134" i="1"/>
  <c r="BJ134" i="1"/>
  <c r="BK134" i="1"/>
  <c r="BL134" i="1"/>
  <c r="BA135" i="1"/>
  <c r="BB135" i="1"/>
  <c r="BC135" i="1"/>
  <c r="BD135" i="1"/>
  <c r="BE135" i="1"/>
  <c r="BF135" i="1"/>
  <c r="BG135" i="1"/>
  <c r="BH135" i="1"/>
  <c r="BI135" i="1"/>
  <c r="BJ135" i="1"/>
  <c r="BK135" i="1"/>
  <c r="BL135" i="1"/>
  <c r="BA136" i="1"/>
  <c r="BB136" i="1"/>
  <c r="BC136" i="1"/>
  <c r="BD136" i="1"/>
  <c r="BE136" i="1"/>
  <c r="BF136" i="1"/>
  <c r="BG136" i="1"/>
  <c r="BH136" i="1"/>
  <c r="BI136" i="1"/>
  <c r="BJ136" i="1"/>
  <c r="BK136" i="1"/>
  <c r="BL136" i="1"/>
  <c r="BA137" i="1"/>
  <c r="BB137" i="1"/>
  <c r="BC137" i="1"/>
  <c r="BD137" i="1"/>
  <c r="BE137" i="1"/>
  <c r="BF137" i="1"/>
  <c r="BG137" i="1"/>
  <c r="BH137" i="1"/>
  <c r="BI137" i="1"/>
  <c r="BJ137" i="1"/>
  <c r="BK137" i="1"/>
  <c r="BL137" i="1"/>
  <c r="D136" i="1" l="1"/>
  <c r="D135" i="1"/>
  <c r="D134" i="1"/>
  <c r="D133" i="1"/>
  <c r="BX136" i="1"/>
  <c r="BP136" i="1"/>
  <c r="BS135" i="1"/>
  <c r="BS133" i="1"/>
  <c r="BR136" i="1"/>
  <c r="BR135" i="1"/>
  <c r="BR134" i="1"/>
  <c r="BR133" i="1"/>
  <c r="BW136" i="1"/>
  <c r="BO136" i="1"/>
  <c r="BW135" i="1"/>
  <c r="BO135" i="1"/>
  <c r="BW134" i="1"/>
  <c r="BO134" i="1"/>
  <c r="BW133" i="1"/>
  <c r="BO133" i="1"/>
  <c r="BV136" i="1"/>
  <c r="BN136" i="1"/>
  <c r="BV135" i="1"/>
  <c r="BN135" i="1"/>
  <c r="BV134" i="1"/>
  <c r="BN134" i="1"/>
  <c r="BV133" i="1"/>
  <c r="BN133" i="1"/>
  <c r="BU136" i="1"/>
  <c r="BM136" i="1"/>
  <c r="BU135" i="1"/>
  <c r="BM135" i="1"/>
  <c r="BU134" i="1"/>
  <c r="BM134" i="1"/>
  <c r="BU133" i="1"/>
  <c r="BM133" i="1"/>
  <c r="BT136" i="1"/>
  <c r="BT135" i="1"/>
  <c r="BT134" i="1"/>
  <c r="BT133" i="1"/>
  <c r="BS136" i="1"/>
  <c r="BS134" i="1"/>
  <c r="BQ135" i="1"/>
  <c r="BQ134" i="1"/>
  <c r="BQ133" i="1"/>
  <c r="BP135" i="1"/>
  <c r="BP133" i="1"/>
  <c r="BP134" i="1"/>
  <c r="CV31" i="4" l="1"/>
  <c r="CU31" i="4"/>
  <c r="CT31" i="4"/>
  <c r="CS31" i="4"/>
  <c r="CR31" i="4"/>
  <c r="CQ31" i="4"/>
  <c r="CP31" i="4"/>
  <c r="CO31" i="4"/>
  <c r="CN31" i="4"/>
  <c r="CM31" i="4"/>
  <c r="CL31" i="4"/>
  <c r="CK31" i="4"/>
  <c r="BL31" i="4"/>
  <c r="BK31" i="4"/>
  <c r="BJ31" i="4"/>
  <c r="BI31" i="4"/>
  <c r="BH31" i="4"/>
  <c r="BG31" i="4"/>
  <c r="BF31" i="4"/>
  <c r="BE31" i="4"/>
  <c r="BD31" i="4"/>
  <c r="BC31" i="4"/>
  <c r="BB31" i="4"/>
  <c r="BA31" i="4"/>
  <c r="AZ31" i="4"/>
  <c r="AY31" i="4"/>
  <c r="AX31" i="4"/>
  <c r="AW31" i="4"/>
  <c r="AV31" i="4"/>
  <c r="AU31" i="4"/>
  <c r="AT31" i="4"/>
  <c r="AS31" i="4"/>
  <c r="AR31" i="4"/>
  <c r="AQ31" i="4"/>
  <c r="AP31" i="4"/>
  <c r="AO31" i="4"/>
  <c r="AN31" i="4"/>
  <c r="AM31" i="4"/>
  <c r="AL31" i="4"/>
  <c r="AK31" i="4"/>
  <c r="AJ31" i="4"/>
  <c r="AI31" i="4"/>
  <c r="AH31" i="4"/>
  <c r="AG31" i="4"/>
  <c r="AF31" i="4"/>
  <c r="AE31" i="4"/>
  <c r="AD31" i="4"/>
  <c r="AC31" i="4"/>
  <c r="P31" i="4"/>
  <c r="O31" i="4"/>
  <c r="N31" i="4"/>
  <c r="M31" i="4"/>
  <c r="L31" i="4"/>
  <c r="K31" i="4"/>
  <c r="J31" i="4"/>
  <c r="I31" i="4"/>
  <c r="H31" i="4"/>
  <c r="G31" i="4"/>
  <c r="F31" i="4"/>
  <c r="E31" i="4"/>
  <c r="CV30" i="4"/>
  <c r="DH30" i="4" s="1"/>
  <c r="DT30" i="4" s="1"/>
  <c r="CU30" i="4"/>
  <c r="DG30" i="4" s="1"/>
  <c r="DS30" i="4" s="1"/>
  <c r="CT30" i="4"/>
  <c r="DF30" i="4" s="1"/>
  <c r="DR30" i="4" s="1"/>
  <c r="CS30" i="4"/>
  <c r="DE30" i="4" s="1"/>
  <c r="DQ30" i="4" s="1"/>
  <c r="CR30" i="4"/>
  <c r="DD30" i="4" s="1"/>
  <c r="DP30" i="4" s="1"/>
  <c r="CQ30" i="4"/>
  <c r="DC30" i="4" s="1"/>
  <c r="DO30" i="4" s="1"/>
  <c r="CP30" i="4"/>
  <c r="DB30" i="4" s="1"/>
  <c r="DN30" i="4" s="1"/>
  <c r="CO30" i="4"/>
  <c r="DA30" i="4" s="1"/>
  <c r="DM30" i="4" s="1"/>
  <c r="CN30" i="4"/>
  <c r="CZ30" i="4" s="1"/>
  <c r="DL30" i="4" s="1"/>
  <c r="CM30" i="4"/>
  <c r="CY30" i="4" s="1"/>
  <c r="DK30" i="4" s="1"/>
  <c r="CL30" i="4"/>
  <c r="CX30" i="4" s="1"/>
  <c r="DJ30" i="4" s="1"/>
  <c r="CK30" i="4"/>
  <c r="CW30" i="4" s="1"/>
  <c r="DI30" i="4" s="1"/>
  <c r="CJ30" i="4"/>
  <c r="CI30" i="4"/>
  <c r="CH30" i="4"/>
  <c r="CG30" i="4"/>
  <c r="CF30" i="4"/>
  <c r="CE30" i="4"/>
  <c r="CD30" i="4"/>
  <c r="CC30" i="4"/>
  <c r="CB30" i="4"/>
  <c r="CA30" i="4"/>
  <c r="BZ30" i="4"/>
  <c r="BY30" i="4"/>
  <c r="CV29" i="4"/>
  <c r="DH29" i="4" s="1"/>
  <c r="DT29" i="4" s="1"/>
  <c r="CU29" i="4"/>
  <c r="DG29" i="4" s="1"/>
  <c r="DS29" i="4" s="1"/>
  <c r="CT29" i="4"/>
  <c r="DF29" i="4" s="1"/>
  <c r="DR29" i="4" s="1"/>
  <c r="CS29" i="4"/>
  <c r="DE29" i="4" s="1"/>
  <c r="DQ29" i="4" s="1"/>
  <c r="CR29" i="4"/>
  <c r="DD29" i="4" s="1"/>
  <c r="DP29" i="4" s="1"/>
  <c r="CQ29" i="4"/>
  <c r="DC29" i="4" s="1"/>
  <c r="DO29" i="4" s="1"/>
  <c r="CP29" i="4"/>
  <c r="DB29" i="4" s="1"/>
  <c r="DN29" i="4" s="1"/>
  <c r="CO29" i="4"/>
  <c r="DA29" i="4" s="1"/>
  <c r="DM29" i="4" s="1"/>
  <c r="CN29" i="4"/>
  <c r="CZ29" i="4" s="1"/>
  <c r="DL29" i="4" s="1"/>
  <c r="CM29" i="4"/>
  <c r="CY29" i="4" s="1"/>
  <c r="DK29" i="4" s="1"/>
  <c r="CL29" i="4"/>
  <c r="CX29" i="4" s="1"/>
  <c r="DJ29" i="4" s="1"/>
  <c r="CK29" i="4"/>
  <c r="CW29" i="4" s="1"/>
  <c r="DI29" i="4" s="1"/>
  <c r="CJ29" i="4"/>
  <c r="CI29" i="4"/>
  <c r="CH29" i="4"/>
  <c r="CG29" i="4"/>
  <c r="CF29" i="4"/>
  <c r="CE29" i="4"/>
  <c r="CD29" i="4"/>
  <c r="CC29" i="4"/>
  <c r="CB29" i="4"/>
  <c r="CA29" i="4"/>
  <c r="BZ29" i="4"/>
  <c r="BY29" i="4"/>
  <c r="CV28" i="4"/>
  <c r="DH28" i="4" s="1"/>
  <c r="CU28" i="4"/>
  <c r="DG28" i="4" s="1"/>
  <c r="DS28" i="4" s="1"/>
  <c r="CT28" i="4"/>
  <c r="DF28" i="4" s="1"/>
  <c r="DR28" i="4" s="1"/>
  <c r="CS28" i="4"/>
  <c r="DE28" i="4" s="1"/>
  <c r="DQ28" i="4" s="1"/>
  <c r="CR28" i="4"/>
  <c r="DD28" i="4" s="1"/>
  <c r="CQ28" i="4"/>
  <c r="DC28" i="4" s="1"/>
  <c r="CP28" i="4"/>
  <c r="DB28" i="4" s="1"/>
  <c r="CO28" i="4"/>
  <c r="DA28" i="4" s="1"/>
  <c r="CN28" i="4"/>
  <c r="CZ28" i="4" s="1"/>
  <c r="CM28" i="4"/>
  <c r="CY28" i="4" s="1"/>
  <c r="DK28" i="4" s="1"/>
  <c r="CL28" i="4"/>
  <c r="CX28" i="4" s="1"/>
  <c r="DJ28" i="4" s="1"/>
  <c r="CK28" i="4"/>
  <c r="CW28" i="4" s="1"/>
  <c r="CJ28" i="4"/>
  <c r="CI28" i="4"/>
  <c r="CH28" i="4"/>
  <c r="CG28" i="4"/>
  <c r="CF28" i="4"/>
  <c r="CF31" i="4" s="1"/>
  <c r="CE28" i="4"/>
  <c r="CD28" i="4"/>
  <c r="CD31" i="4" s="1"/>
  <c r="CC28" i="4"/>
  <c r="CB28" i="4"/>
  <c r="CA28" i="4"/>
  <c r="BZ28" i="4"/>
  <c r="BY28" i="4"/>
  <c r="D31" i="4"/>
  <c r="D30" i="4"/>
  <c r="D29" i="4"/>
  <c r="D28" i="4"/>
  <c r="D22" i="4"/>
  <c r="D23" i="4"/>
  <c r="CV26" i="4"/>
  <c r="DH26" i="4" s="1"/>
  <c r="DT26" i="4" s="1"/>
  <c r="CU26" i="4"/>
  <c r="DG26" i="4" s="1"/>
  <c r="DS26" i="4" s="1"/>
  <c r="CT26" i="4"/>
  <c r="DF26" i="4" s="1"/>
  <c r="DR26" i="4" s="1"/>
  <c r="CS26" i="4"/>
  <c r="DE26" i="4" s="1"/>
  <c r="DQ26" i="4" s="1"/>
  <c r="CR26" i="4"/>
  <c r="DD26" i="4" s="1"/>
  <c r="DP26" i="4" s="1"/>
  <c r="CQ26" i="4"/>
  <c r="DC26" i="4" s="1"/>
  <c r="DO26" i="4" s="1"/>
  <c r="CP26" i="4"/>
  <c r="DB26" i="4" s="1"/>
  <c r="DN26" i="4" s="1"/>
  <c r="CO26" i="4"/>
  <c r="DA26" i="4" s="1"/>
  <c r="DM26" i="4" s="1"/>
  <c r="CN26" i="4"/>
  <c r="CZ26" i="4" s="1"/>
  <c r="DL26" i="4" s="1"/>
  <c r="CM26" i="4"/>
  <c r="CY26" i="4" s="1"/>
  <c r="DK26" i="4" s="1"/>
  <c r="CL26" i="4"/>
  <c r="CX26" i="4" s="1"/>
  <c r="DJ26" i="4" s="1"/>
  <c r="CK26" i="4"/>
  <c r="CW26" i="4" s="1"/>
  <c r="DI26" i="4" s="1"/>
  <c r="DU26" i="4" s="1"/>
  <c r="EG26" i="4" s="1"/>
  <c r="CJ26" i="4"/>
  <c r="CI26" i="4"/>
  <c r="CH26" i="4"/>
  <c r="CG26" i="4"/>
  <c r="CF26" i="4"/>
  <c r="CE26" i="4"/>
  <c r="CD26" i="4"/>
  <c r="CC26" i="4"/>
  <c r="CB26" i="4"/>
  <c r="CA26" i="4"/>
  <c r="BZ26" i="4"/>
  <c r="BY26" i="4"/>
  <c r="CV25" i="4"/>
  <c r="DH25" i="4" s="1"/>
  <c r="DT25" i="4" s="1"/>
  <c r="CU25" i="4"/>
  <c r="DG25" i="4" s="1"/>
  <c r="DS25" i="4" s="1"/>
  <c r="CT25" i="4"/>
  <c r="DF25" i="4" s="1"/>
  <c r="DR25" i="4" s="1"/>
  <c r="CS25" i="4"/>
  <c r="DE25" i="4" s="1"/>
  <c r="DQ25" i="4" s="1"/>
  <c r="CR25" i="4"/>
  <c r="DD25" i="4" s="1"/>
  <c r="DP25" i="4" s="1"/>
  <c r="CQ25" i="4"/>
  <c r="DC25" i="4" s="1"/>
  <c r="DO25" i="4" s="1"/>
  <c r="CP25" i="4"/>
  <c r="DB25" i="4" s="1"/>
  <c r="DN25" i="4" s="1"/>
  <c r="CO25" i="4"/>
  <c r="DA25" i="4" s="1"/>
  <c r="DM25" i="4" s="1"/>
  <c r="CN25" i="4"/>
  <c r="CZ25" i="4" s="1"/>
  <c r="DL25" i="4" s="1"/>
  <c r="CM25" i="4"/>
  <c r="CY25" i="4" s="1"/>
  <c r="DK25" i="4" s="1"/>
  <c r="CL25" i="4"/>
  <c r="CX25" i="4" s="1"/>
  <c r="DJ25" i="4" s="1"/>
  <c r="CK25" i="4"/>
  <c r="CW25" i="4" s="1"/>
  <c r="DI25" i="4" s="1"/>
  <c r="CJ25" i="4"/>
  <c r="CI25" i="4"/>
  <c r="CH25" i="4"/>
  <c r="CG25" i="4"/>
  <c r="CF25" i="4"/>
  <c r="CE25" i="4"/>
  <c r="CD25" i="4"/>
  <c r="CC25" i="4"/>
  <c r="CB25" i="4"/>
  <c r="CA25" i="4"/>
  <c r="BZ25" i="4"/>
  <c r="BY25" i="4"/>
  <c r="CV24" i="4"/>
  <c r="DH24" i="4" s="1"/>
  <c r="DT24" i="4" s="1"/>
  <c r="CU24" i="4"/>
  <c r="DG24" i="4" s="1"/>
  <c r="DS24" i="4" s="1"/>
  <c r="CT24" i="4"/>
  <c r="DF24" i="4" s="1"/>
  <c r="DR24" i="4" s="1"/>
  <c r="CS24" i="4"/>
  <c r="DE24" i="4" s="1"/>
  <c r="DQ24" i="4" s="1"/>
  <c r="CR24" i="4"/>
  <c r="DD24" i="4" s="1"/>
  <c r="DP24" i="4" s="1"/>
  <c r="CQ24" i="4"/>
  <c r="DC24" i="4" s="1"/>
  <c r="DO24" i="4" s="1"/>
  <c r="CP24" i="4"/>
  <c r="DB24" i="4" s="1"/>
  <c r="DN24" i="4" s="1"/>
  <c r="CO24" i="4"/>
  <c r="DA24" i="4" s="1"/>
  <c r="DM24" i="4" s="1"/>
  <c r="CN24" i="4"/>
  <c r="CZ24" i="4" s="1"/>
  <c r="DL24" i="4" s="1"/>
  <c r="CM24" i="4"/>
  <c r="CY24" i="4" s="1"/>
  <c r="DK24" i="4" s="1"/>
  <c r="CL24" i="4"/>
  <c r="CX24" i="4" s="1"/>
  <c r="DJ24" i="4" s="1"/>
  <c r="CK24" i="4"/>
  <c r="CW24" i="4" s="1"/>
  <c r="DI24" i="4" s="1"/>
  <c r="CJ24" i="4"/>
  <c r="CI24" i="4"/>
  <c r="CH24" i="4"/>
  <c r="CG24" i="4"/>
  <c r="CF24" i="4"/>
  <c r="CE24" i="4"/>
  <c r="CD24" i="4"/>
  <c r="CC24" i="4"/>
  <c r="CB24" i="4"/>
  <c r="CA24" i="4"/>
  <c r="BZ24" i="4"/>
  <c r="BY24" i="4"/>
  <c r="CV23" i="4"/>
  <c r="DH23" i="4" s="1"/>
  <c r="DT23" i="4" s="1"/>
  <c r="CU23" i="4"/>
  <c r="DG23" i="4" s="1"/>
  <c r="DS23" i="4" s="1"/>
  <c r="CT23" i="4"/>
  <c r="DF23" i="4" s="1"/>
  <c r="DR23" i="4" s="1"/>
  <c r="CS23" i="4"/>
  <c r="DE23" i="4" s="1"/>
  <c r="DQ23" i="4" s="1"/>
  <c r="CR23" i="4"/>
  <c r="DD23" i="4" s="1"/>
  <c r="DP23" i="4" s="1"/>
  <c r="CQ23" i="4"/>
  <c r="DC23" i="4" s="1"/>
  <c r="DO23" i="4" s="1"/>
  <c r="CP23" i="4"/>
  <c r="DB23" i="4" s="1"/>
  <c r="DN23" i="4" s="1"/>
  <c r="CO23" i="4"/>
  <c r="DA23" i="4" s="1"/>
  <c r="DM23" i="4" s="1"/>
  <c r="CN23" i="4"/>
  <c r="CZ23" i="4" s="1"/>
  <c r="DL23" i="4" s="1"/>
  <c r="CM23" i="4"/>
  <c r="CY23" i="4" s="1"/>
  <c r="DK23" i="4" s="1"/>
  <c r="CL23" i="4"/>
  <c r="CX23" i="4" s="1"/>
  <c r="DJ23" i="4" s="1"/>
  <c r="CK23" i="4"/>
  <c r="CW23" i="4" s="1"/>
  <c r="DI23" i="4" s="1"/>
  <c r="CJ23" i="4"/>
  <c r="CI23" i="4"/>
  <c r="CH23" i="4"/>
  <c r="CG23" i="4"/>
  <c r="CF23" i="4"/>
  <c r="CE23" i="4"/>
  <c r="CD23" i="4"/>
  <c r="CC23" i="4"/>
  <c r="CB23" i="4"/>
  <c r="CA23" i="4"/>
  <c r="BZ23" i="4"/>
  <c r="BY23" i="4"/>
  <c r="CV22" i="4"/>
  <c r="DH22" i="4" s="1"/>
  <c r="DT22" i="4" s="1"/>
  <c r="CU22" i="4"/>
  <c r="DG22" i="4" s="1"/>
  <c r="DS22" i="4" s="1"/>
  <c r="CT22" i="4"/>
  <c r="DF22" i="4" s="1"/>
  <c r="DR22" i="4" s="1"/>
  <c r="CS22" i="4"/>
  <c r="DE22" i="4" s="1"/>
  <c r="DQ22" i="4" s="1"/>
  <c r="CR22" i="4"/>
  <c r="DD22" i="4" s="1"/>
  <c r="DP22" i="4" s="1"/>
  <c r="CQ22" i="4"/>
  <c r="DC22" i="4" s="1"/>
  <c r="DO22" i="4" s="1"/>
  <c r="CP22" i="4"/>
  <c r="DB22" i="4" s="1"/>
  <c r="DN22" i="4" s="1"/>
  <c r="CO22" i="4"/>
  <c r="DA22" i="4" s="1"/>
  <c r="DM22" i="4" s="1"/>
  <c r="CN22" i="4"/>
  <c r="CZ22" i="4" s="1"/>
  <c r="DL22" i="4" s="1"/>
  <c r="CM22" i="4"/>
  <c r="CY22" i="4" s="1"/>
  <c r="DK22" i="4" s="1"/>
  <c r="CL22" i="4"/>
  <c r="CX22" i="4" s="1"/>
  <c r="DJ22" i="4" s="1"/>
  <c r="CK22" i="4"/>
  <c r="CW22" i="4" s="1"/>
  <c r="DI22" i="4" s="1"/>
  <c r="CJ22" i="4"/>
  <c r="CI22" i="4"/>
  <c r="CH22" i="4"/>
  <c r="CG22" i="4"/>
  <c r="CF22" i="4"/>
  <c r="CE22" i="4"/>
  <c r="CD22" i="4"/>
  <c r="CC22" i="4"/>
  <c r="CB22" i="4"/>
  <c r="CA22" i="4"/>
  <c r="BZ22" i="4"/>
  <c r="BY22" i="4"/>
  <c r="CV21" i="4"/>
  <c r="DH21" i="4" s="1"/>
  <c r="DT21" i="4" s="1"/>
  <c r="CU21" i="4"/>
  <c r="DG21" i="4" s="1"/>
  <c r="DS21" i="4" s="1"/>
  <c r="CT21" i="4"/>
  <c r="DF21" i="4" s="1"/>
  <c r="DR21" i="4" s="1"/>
  <c r="CS21" i="4"/>
  <c r="DE21" i="4" s="1"/>
  <c r="DQ21" i="4" s="1"/>
  <c r="CR21" i="4"/>
  <c r="DD21" i="4" s="1"/>
  <c r="DP21" i="4" s="1"/>
  <c r="CQ21" i="4"/>
  <c r="DC21" i="4" s="1"/>
  <c r="DO21" i="4" s="1"/>
  <c r="CP21" i="4"/>
  <c r="DB21" i="4" s="1"/>
  <c r="DN21" i="4" s="1"/>
  <c r="CO21" i="4"/>
  <c r="DA21" i="4" s="1"/>
  <c r="DM21" i="4" s="1"/>
  <c r="CN21" i="4"/>
  <c r="CZ21" i="4" s="1"/>
  <c r="DL21" i="4" s="1"/>
  <c r="CM21" i="4"/>
  <c r="CY21" i="4" s="1"/>
  <c r="DK21" i="4" s="1"/>
  <c r="CL21" i="4"/>
  <c r="CX21" i="4" s="1"/>
  <c r="DJ21" i="4" s="1"/>
  <c r="CK21" i="4"/>
  <c r="CW21" i="4" s="1"/>
  <c r="DI21" i="4" s="1"/>
  <c r="CJ21" i="4"/>
  <c r="CI21" i="4"/>
  <c r="CH21" i="4"/>
  <c r="CG21" i="4"/>
  <c r="CF21" i="4"/>
  <c r="CE21" i="4"/>
  <c r="CD21" i="4"/>
  <c r="CC21" i="4"/>
  <c r="CB21" i="4"/>
  <c r="CA21" i="4"/>
  <c r="BZ21" i="4"/>
  <c r="BY21" i="4"/>
  <c r="CV20" i="4"/>
  <c r="DH20" i="4" s="1"/>
  <c r="DT20" i="4" s="1"/>
  <c r="CU20" i="4"/>
  <c r="DG20" i="4" s="1"/>
  <c r="DS20" i="4" s="1"/>
  <c r="CT20" i="4"/>
  <c r="DF20" i="4" s="1"/>
  <c r="DR20" i="4" s="1"/>
  <c r="CS20" i="4"/>
  <c r="DE20" i="4" s="1"/>
  <c r="DQ20" i="4" s="1"/>
  <c r="CR20" i="4"/>
  <c r="DD20" i="4" s="1"/>
  <c r="DP20" i="4" s="1"/>
  <c r="CQ20" i="4"/>
  <c r="DC20" i="4" s="1"/>
  <c r="DO20" i="4" s="1"/>
  <c r="CP20" i="4"/>
  <c r="DB20" i="4" s="1"/>
  <c r="DN20" i="4" s="1"/>
  <c r="CO20" i="4"/>
  <c r="DA20" i="4" s="1"/>
  <c r="DM20" i="4" s="1"/>
  <c r="CN20" i="4"/>
  <c r="CZ20" i="4" s="1"/>
  <c r="DL20" i="4" s="1"/>
  <c r="CM20" i="4"/>
  <c r="CY20" i="4" s="1"/>
  <c r="DK20" i="4" s="1"/>
  <c r="CL20" i="4"/>
  <c r="CX20" i="4" s="1"/>
  <c r="DJ20" i="4" s="1"/>
  <c r="CK20" i="4"/>
  <c r="CW20" i="4" s="1"/>
  <c r="DI20" i="4" s="1"/>
  <c r="CJ20" i="4"/>
  <c r="CI20" i="4"/>
  <c r="CH20" i="4"/>
  <c r="CG20" i="4"/>
  <c r="CF20" i="4"/>
  <c r="CE20" i="4"/>
  <c r="CD20" i="4"/>
  <c r="CC20" i="4"/>
  <c r="CB20" i="4"/>
  <c r="CA20" i="4"/>
  <c r="BZ20" i="4"/>
  <c r="BY20" i="4"/>
  <c r="CV11" i="4"/>
  <c r="DH11" i="4" s="1"/>
  <c r="DT11" i="4" s="1"/>
  <c r="CU11" i="4"/>
  <c r="DG11" i="4" s="1"/>
  <c r="DS11" i="4" s="1"/>
  <c r="CT11" i="4"/>
  <c r="DF11" i="4" s="1"/>
  <c r="DR11" i="4" s="1"/>
  <c r="CS11" i="4"/>
  <c r="DE11" i="4" s="1"/>
  <c r="DQ11" i="4" s="1"/>
  <c r="CR11" i="4"/>
  <c r="DD11" i="4" s="1"/>
  <c r="DP11" i="4" s="1"/>
  <c r="CQ11" i="4"/>
  <c r="DC11" i="4" s="1"/>
  <c r="DO11" i="4" s="1"/>
  <c r="CP11" i="4"/>
  <c r="DB11" i="4" s="1"/>
  <c r="DN11" i="4" s="1"/>
  <c r="CO11" i="4"/>
  <c r="DA11" i="4" s="1"/>
  <c r="DM11" i="4" s="1"/>
  <c r="CN11" i="4"/>
  <c r="CZ11" i="4" s="1"/>
  <c r="DL11" i="4" s="1"/>
  <c r="CM11" i="4"/>
  <c r="CY11" i="4" s="1"/>
  <c r="DK11" i="4" s="1"/>
  <c r="CL11" i="4"/>
  <c r="CX11" i="4" s="1"/>
  <c r="DJ11" i="4" s="1"/>
  <c r="CK11" i="4"/>
  <c r="CW11" i="4" s="1"/>
  <c r="DI11" i="4" s="1"/>
  <c r="CJ11" i="4"/>
  <c r="CI11" i="4"/>
  <c r="CH11" i="4"/>
  <c r="CG11" i="4"/>
  <c r="CF11" i="4"/>
  <c r="CE11" i="4"/>
  <c r="CD11" i="4"/>
  <c r="CC11" i="4"/>
  <c r="CB11" i="4"/>
  <c r="CA11" i="4"/>
  <c r="BZ11" i="4"/>
  <c r="BY11" i="4"/>
  <c r="CV10" i="4"/>
  <c r="DH10" i="4" s="1"/>
  <c r="DT10" i="4" s="1"/>
  <c r="CU10" i="4"/>
  <c r="DG10" i="4" s="1"/>
  <c r="DS10" i="4" s="1"/>
  <c r="CT10" i="4"/>
  <c r="DF10" i="4" s="1"/>
  <c r="DR10" i="4" s="1"/>
  <c r="CS10" i="4"/>
  <c r="DE10" i="4" s="1"/>
  <c r="DQ10" i="4" s="1"/>
  <c r="CR10" i="4"/>
  <c r="DD10" i="4" s="1"/>
  <c r="DP10" i="4" s="1"/>
  <c r="CQ10" i="4"/>
  <c r="DC10" i="4" s="1"/>
  <c r="DO10" i="4" s="1"/>
  <c r="CP10" i="4"/>
  <c r="DB10" i="4" s="1"/>
  <c r="DN10" i="4" s="1"/>
  <c r="CO10" i="4"/>
  <c r="DA10" i="4" s="1"/>
  <c r="DM10" i="4" s="1"/>
  <c r="CN10" i="4"/>
  <c r="CZ10" i="4" s="1"/>
  <c r="DL10" i="4" s="1"/>
  <c r="CM10" i="4"/>
  <c r="CY10" i="4" s="1"/>
  <c r="DK10" i="4" s="1"/>
  <c r="CL10" i="4"/>
  <c r="CX10" i="4" s="1"/>
  <c r="DJ10" i="4" s="1"/>
  <c r="CK10" i="4"/>
  <c r="CW10" i="4" s="1"/>
  <c r="DI10" i="4" s="1"/>
  <c r="CJ10" i="4"/>
  <c r="CI10" i="4"/>
  <c r="CH10" i="4"/>
  <c r="CG10" i="4"/>
  <c r="CF10" i="4"/>
  <c r="CE10" i="4"/>
  <c r="CD10" i="4"/>
  <c r="CC10" i="4"/>
  <c r="CB10" i="4"/>
  <c r="CA10" i="4"/>
  <c r="BZ10" i="4"/>
  <c r="BY10" i="4"/>
  <c r="CV9" i="4"/>
  <c r="DH9" i="4" s="1"/>
  <c r="DT9" i="4" s="1"/>
  <c r="CU9" i="4"/>
  <c r="DG9" i="4" s="1"/>
  <c r="DS9" i="4" s="1"/>
  <c r="CT9" i="4"/>
  <c r="DF9" i="4" s="1"/>
  <c r="DR9" i="4" s="1"/>
  <c r="CS9" i="4"/>
  <c r="DE9" i="4" s="1"/>
  <c r="DQ9" i="4" s="1"/>
  <c r="CR9" i="4"/>
  <c r="DD9" i="4" s="1"/>
  <c r="DP9" i="4" s="1"/>
  <c r="CQ9" i="4"/>
  <c r="DC9" i="4" s="1"/>
  <c r="DO9" i="4" s="1"/>
  <c r="CP9" i="4"/>
  <c r="DB9" i="4" s="1"/>
  <c r="DN9" i="4" s="1"/>
  <c r="CO9" i="4"/>
  <c r="DA9" i="4" s="1"/>
  <c r="DM9" i="4" s="1"/>
  <c r="CN9" i="4"/>
  <c r="CZ9" i="4" s="1"/>
  <c r="DL9" i="4" s="1"/>
  <c r="CM9" i="4"/>
  <c r="CY9" i="4" s="1"/>
  <c r="DK9" i="4" s="1"/>
  <c r="CL9" i="4"/>
  <c r="CX9" i="4" s="1"/>
  <c r="DJ9" i="4" s="1"/>
  <c r="CK9" i="4"/>
  <c r="CW9" i="4" s="1"/>
  <c r="DI9" i="4" s="1"/>
  <c r="CJ9" i="4"/>
  <c r="CI9" i="4"/>
  <c r="CH9" i="4"/>
  <c r="CG9" i="4"/>
  <c r="CF9" i="4"/>
  <c r="CE9" i="4"/>
  <c r="CD9" i="4"/>
  <c r="CC9" i="4"/>
  <c r="CB9" i="4"/>
  <c r="CA9" i="4"/>
  <c r="BZ9" i="4"/>
  <c r="BY9" i="4"/>
  <c r="CV8" i="4"/>
  <c r="DH8" i="4" s="1"/>
  <c r="DT8" i="4" s="1"/>
  <c r="CU8" i="4"/>
  <c r="DG8" i="4" s="1"/>
  <c r="DS8" i="4" s="1"/>
  <c r="CT8" i="4"/>
  <c r="DF8" i="4" s="1"/>
  <c r="DR8" i="4" s="1"/>
  <c r="CS8" i="4"/>
  <c r="DE8" i="4" s="1"/>
  <c r="DQ8" i="4" s="1"/>
  <c r="CR8" i="4"/>
  <c r="DD8" i="4" s="1"/>
  <c r="DP8" i="4" s="1"/>
  <c r="CQ8" i="4"/>
  <c r="DC8" i="4" s="1"/>
  <c r="DO8" i="4" s="1"/>
  <c r="CP8" i="4"/>
  <c r="DB8" i="4" s="1"/>
  <c r="DN8" i="4" s="1"/>
  <c r="CO8" i="4"/>
  <c r="DA8" i="4" s="1"/>
  <c r="DM8" i="4" s="1"/>
  <c r="CN8" i="4"/>
  <c r="CZ8" i="4" s="1"/>
  <c r="DL8" i="4" s="1"/>
  <c r="CM8" i="4"/>
  <c r="CY8" i="4" s="1"/>
  <c r="DK8" i="4" s="1"/>
  <c r="CL8" i="4"/>
  <c r="CX8" i="4" s="1"/>
  <c r="DJ8" i="4" s="1"/>
  <c r="CK8" i="4"/>
  <c r="CW8" i="4" s="1"/>
  <c r="DI8" i="4" s="1"/>
  <c r="CJ8" i="4"/>
  <c r="CI8" i="4"/>
  <c r="CH8" i="4"/>
  <c r="CG8" i="4"/>
  <c r="CF8" i="4"/>
  <c r="CE8" i="4"/>
  <c r="CD8" i="4"/>
  <c r="CC8" i="4"/>
  <c r="CB8" i="4"/>
  <c r="CA8" i="4"/>
  <c r="BZ8" i="4"/>
  <c r="BY8" i="4"/>
  <c r="CV7" i="4"/>
  <c r="DH7" i="4" s="1"/>
  <c r="DT7" i="4" s="1"/>
  <c r="CU7" i="4"/>
  <c r="DG7" i="4" s="1"/>
  <c r="DS7" i="4" s="1"/>
  <c r="CT7" i="4"/>
  <c r="DF7" i="4" s="1"/>
  <c r="DR7" i="4" s="1"/>
  <c r="CS7" i="4"/>
  <c r="DE7" i="4" s="1"/>
  <c r="DQ7" i="4" s="1"/>
  <c r="CR7" i="4"/>
  <c r="DD7" i="4" s="1"/>
  <c r="DP7" i="4" s="1"/>
  <c r="CQ7" i="4"/>
  <c r="DC7" i="4" s="1"/>
  <c r="DO7" i="4" s="1"/>
  <c r="CP7" i="4"/>
  <c r="DB7" i="4" s="1"/>
  <c r="DN7" i="4" s="1"/>
  <c r="CO7" i="4"/>
  <c r="DA7" i="4" s="1"/>
  <c r="DM7" i="4" s="1"/>
  <c r="CN7" i="4"/>
  <c r="CZ7" i="4" s="1"/>
  <c r="DL7" i="4" s="1"/>
  <c r="CM7" i="4"/>
  <c r="CY7" i="4" s="1"/>
  <c r="DK7" i="4" s="1"/>
  <c r="CL7" i="4"/>
  <c r="CX7" i="4" s="1"/>
  <c r="DJ7" i="4" s="1"/>
  <c r="CK7" i="4"/>
  <c r="CW7" i="4" s="1"/>
  <c r="DI7" i="4" s="1"/>
  <c r="CJ7" i="4"/>
  <c r="CI7" i="4"/>
  <c r="CH7" i="4"/>
  <c r="CG7" i="4"/>
  <c r="CF7" i="4"/>
  <c r="CE7" i="4"/>
  <c r="CD7" i="4"/>
  <c r="CC7" i="4"/>
  <c r="CB7" i="4"/>
  <c r="CA7" i="4"/>
  <c r="BZ7" i="4"/>
  <c r="BY7" i="4"/>
  <c r="CV6" i="4"/>
  <c r="DH6" i="4" s="1"/>
  <c r="DT6" i="4" s="1"/>
  <c r="CU6" i="4"/>
  <c r="DG6" i="4" s="1"/>
  <c r="DS6" i="4" s="1"/>
  <c r="CT6" i="4"/>
  <c r="DF6" i="4" s="1"/>
  <c r="DR6" i="4" s="1"/>
  <c r="CS6" i="4"/>
  <c r="DE6" i="4" s="1"/>
  <c r="DQ6" i="4" s="1"/>
  <c r="CR6" i="4"/>
  <c r="DD6" i="4" s="1"/>
  <c r="DP6" i="4" s="1"/>
  <c r="CQ6" i="4"/>
  <c r="DC6" i="4" s="1"/>
  <c r="DO6" i="4" s="1"/>
  <c r="CP6" i="4"/>
  <c r="DB6" i="4" s="1"/>
  <c r="DN6" i="4" s="1"/>
  <c r="CO6" i="4"/>
  <c r="DA6" i="4" s="1"/>
  <c r="DM6" i="4" s="1"/>
  <c r="CN6" i="4"/>
  <c r="CZ6" i="4" s="1"/>
  <c r="DL6" i="4" s="1"/>
  <c r="CM6" i="4"/>
  <c r="CY6" i="4" s="1"/>
  <c r="DK6" i="4" s="1"/>
  <c r="CL6" i="4"/>
  <c r="CX6" i="4" s="1"/>
  <c r="DJ6" i="4" s="1"/>
  <c r="CK6" i="4"/>
  <c r="CW6" i="4" s="1"/>
  <c r="DI6" i="4" s="1"/>
  <c r="CJ6" i="4"/>
  <c r="CI6" i="4"/>
  <c r="CH6" i="4"/>
  <c r="CG6" i="4"/>
  <c r="CF6" i="4"/>
  <c r="CE6" i="4"/>
  <c r="CD6" i="4"/>
  <c r="CC6" i="4"/>
  <c r="CB6" i="4"/>
  <c r="CA6" i="4"/>
  <c r="BZ6" i="4"/>
  <c r="BY6" i="4"/>
  <c r="D7" i="4"/>
  <c r="D8" i="4"/>
  <c r="D9" i="4"/>
  <c r="D10" i="4"/>
  <c r="D11" i="4"/>
  <c r="DW6" i="4" l="1"/>
  <c r="EI6" i="4" s="1"/>
  <c r="DY6" i="4"/>
  <c r="EK6" i="4" s="1"/>
  <c r="EE6" i="4"/>
  <c r="EQ6" i="4" s="1"/>
  <c r="DW7" i="4"/>
  <c r="EI7" i="4" s="1"/>
  <c r="DY7" i="4"/>
  <c r="EK7" i="4" s="1"/>
  <c r="EE7" i="4"/>
  <c r="EQ7" i="4" s="1"/>
  <c r="DW8" i="4"/>
  <c r="EI8" i="4" s="1"/>
  <c r="DY8" i="4"/>
  <c r="EK8" i="4" s="1"/>
  <c r="EE8" i="4"/>
  <c r="EQ8" i="4" s="1"/>
  <c r="DW9" i="4"/>
  <c r="EI9" i="4" s="1"/>
  <c r="DY9" i="4"/>
  <c r="EK9" i="4" s="1"/>
  <c r="EE9" i="4"/>
  <c r="EQ9" i="4" s="1"/>
  <c r="DW10" i="4"/>
  <c r="EI10" i="4" s="1"/>
  <c r="DY10" i="4"/>
  <c r="EK10" i="4" s="1"/>
  <c r="EE10" i="4"/>
  <c r="EQ10" i="4" s="1"/>
  <c r="DW11" i="4"/>
  <c r="EI11" i="4" s="1"/>
  <c r="DY11" i="4"/>
  <c r="EK11" i="4" s="1"/>
  <c r="DU20" i="4"/>
  <c r="EG20" i="4" s="1"/>
  <c r="DW20" i="4"/>
  <c r="EI20" i="4" s="1"/>
  <c r="DY20" i="4"/>
  <c r="EK20" i="4" s="1"/>
  <c r="EA20" i="4"/>
  <c r="EM20" i="4" s="1"/>
  <c r="EC20" i="4"/>
  <c r="EO20" i="4" s="1"/>
  <c r="EE20" i="4"/>
  <c r="EQ20" i="4" s="1"/>
  <c r="DU21" i="4"/>
  <c r="EG21" i="4" s="1"/>
  <c r="DW21" i="4"/>
  <c r="EI21" i="4" s="1"/>
  <c r="DY21" i="4"/>
  <c r="EK21" i="4" s="1"/>
  <c r="EA21" i="4"/>
  <c r="EM21" i="4" s="1"/>
  <c r="EC21" i="4"/>
  <c r="EO21" i="4" s="1"/>
  <c r="EE21" i="4"/>
  <c r="EQ21" i="4" s="1"/>
  <c r="DU22" i="4"/>
  <c r="EG22" i="4" s="1"/>
  <c r="DW22" i="4"/>
  <c r="EI22" i="4" s="1"/>
  <c r="DY22" i="4"/>
  <c r="EK22" i="4" s="1"/>
  <c r="EA22" i="4"/>
  <c r="EM22" i="4" s="1"/>
  <c r="EC22" i="4"/>
  <c r="EO22" i="4" s="1"/>
  <c r="EE22" i="4"/>
  <c r="EQ22" i="4" s="1"/>
  <c r="DU23" i="4"/>
  <c r="EG23" i="4" s="1"/>
  <c r="DW23" i="4"/>
  <c r="EI23" i="4" s="1"/>
  <c r="DY23" i="4"/>
  <c r="EK23" i="4" s="1"/>
  <c r="EA23" i="4"/>
  <c r="EM23" i="4" s="1"/>
  <c r="EC23" i="4"/>
  <c r="EO23" i="4" s="1"/>
  <c r="EE23" i="4"/>
  <c r="EQ23" i="4" s="1"/>
  <c r="DU24" i="4"/>
  <c r="EG24" i="4" s="1"/>
  <c r="DW24" i="4"/>
  <c r="EI24" i="4" s="1"/>
  <c r="DY24" i="4"/>
  <c r="EK24" i="4" s="1"/>
  <c r="EA24" i="4"/>
  <c r="EM24" i="4" s="1"/>
  <c r="EC24" i="4"/>
  <c r="EO24" i="4" s="1"/>
  <c r="EE24" i="4"/>
  <c r="EQ24" i="4" s="1"/>
  <c r="DU25" i="4"/>
  <c r="EG25" i="4" s="1"/>
  <c r="DW25" i="4"/>
  <c r="EI25" i="4" s="1"/>
  <c r="DY25" i="4"/>
  <c r="EK25" i="4" s="1"/>
  <c r="EA25" i="4"/>
  <c r="EM25" i="4" s="1"/>
  <c r="EC25" i="4"/>
  <c r="EO25" i="4" s="1"/>
  <c r="EE25" i="4"/>
  <c r="EQ25" i="4" s="1"/>
  <c r="DW26" i="4"/>
  <c r="EI26" i="4" s="1"/>
  <c r="DY26" i="4"/>
  <c r="EK26" i="4" s="1"/>
  <c r="EA26" i="4"/>
  <c r="EM26" i="4" s="1"/>
  <c r="EC26" i="4"/>
  <c r="EO26" i="4" s="1"/>
  <c r="EE26" i="4"/>
  <c r="EQ26" i="4" s="1"/>
  <c r="DW29" i="4"/>
  <c r="EI29" i="4" s="1"/>
  <c r="EC29" i="4"/>
  <c r="EO29" i="4" s="1"/>
  <c r="EE29" i="4"/>
  <c r="EQ29" i="4" s="1"/>
  <c r="DU30" i="4"/>
  <c r="EG30" i="4" s="1"/>
  <c r="DW30" i="4"/>
  <c r="EI30" i="4" s="1"/>
  <c r="EC30" i="4"/>
  <c r="EO30" i="4" s="1"/>
  <c r="EE30" i="4"/>
  <c r="EQ30" i="4" s="1"/>
  <c r="DV6" i="4"/>
  <c r="EH6" i="4" s="1"/>
  <c r="DX6" i="4"/>
  <c r="EJ6" i="4" s="1"/>
  <c r="DZ6" i="4"/>
  <c r="EL6" i="4" s="1"/>
  <c r="EF6" i="4"/>
  <c r="ER6" i="4" s="1"/>
  <c r="DV7" i="4"/>
  <c r="EH7" i="4" s="1"/>
  <c r="DX7" i="4"/>
  <c r="EJ7" i="4" s="1"/>
  <c r="DZ7" i="4"/>
  <c r="EL7" i="4" s="1"/>
  <c r="EF7" i="4"/>
  <c r="ER7" i="4" s="1"/>
  <c r="DV8" i="4"/>
  <c r="EH8" i="4" s="1"/>
  <c r="DX8" i="4"/>
  <c r="EJ8" i="4" s="1"/>
  <c r="DZ8" i="4"/>
  <c r="EL8" i="4" s="1"/>
  <c r="ED8" i="4"/>
  <c r="EP8" i="4" s="1"/>
  <c r="EF8" i="4"/>
  <c r="ER8" i="4" s="1"/>
  <c r="DV9" i="4"/>
  <c r="EH9" i="4" s="1"/>
  <c r="DX9" i="4"/>
  <c r="EJ9" i="4" s="1"/>
  <c r="DZ9" i="4"/>
  <c r="EL9" i="4" s="1"/>
  <c r="ED9" i="4"/>
  <c r="EP9" i="4" s="1"/>
  <c r="EF9" i="4"/>
  <c r="ER9" i="4" s="1"/>
  <c r="DV10" i="4"/>
  <c r="EH10" i="4" s="1"/>
  <c r="DX10" i="4"/>
  <c r="EJ10" i="4" s="1"/>
  <c r="DZ10" i="4"/>
  <c r="EL10" i="4" s="1"/>
  <c r="ED10" i="4"/>
  <c r="EP10" i="4" s="1"/>
  <c r="EF10" i="4"/>
  <c r="ER10" i="4" s="1"/>
  <c r="DV11" i="4"/>
  <c r="EH11" i="4" s="1"/>
  <c r="DX11" i="4"/>
  <c r="EJ11" i="4" s="1"/>
  <c r="DZ11" i="4"/>
  <c r="EL11" i="4" s="1"/>
  <c r="ED11" i="4"/>
  <c r="EP11" i="4" s="1"/>
  <c r="EF11" i="4"/>
  <c r="ER11" i="4" s="1"/>
  <c r="DV20" i="4"/>
  <c r="EH20" i="4" s="1"/>
  <c r="DX20" i="4"/>
  <c r="EJ20" i="4" s="1"/>
  <c r="DZ20" i="4"/>
  <c r="EL20" i="4" s="1"/>
  <c r="EB20" i="4"/>
  <c r="EN20" i="4" s="1"/>
  <c r="ED20" i="4"/>
  <c r="EP20" i="4" s="1"/>
  <c r="EF20" i="4"/>
  <c r="ER20" i="4" s="1"/>
  <c r="DV21" i="4"/>
  <c r="EH21" i="4" s="1"/>
  <c r="DX21" i="4"/>
  <c r="EJ21" i="4" s="1"/>
  <c r="DZ21" i="4"/>
  <c r="EL21" i="4" s="1"/>
  <c r="EB21" i="4"/>
  <c r="EN21" i="4" s="1"/>
  <c r="ED21" i="4"/>
  <c r="EP21" i="4" s="1"/>
  <c r="EF21" i="4"/>
  <c r="ER21" i="4" s="1"/>
  <c r="DV22" i="4"/>
  <c r="EH22" i="4" s="1"/>
  <c r="DX22" i="4"/>
  <c r="EJ22" i="4" s="1"/>
  <c r="DZ22" i="4"/>
  <c r="EL22" i="4" s="1"/>
  <c r="EB22" i="4"/>
  <c r="EN22" i="4" s="1"/>
  <c r="ED22" i="4"/>
  <c r="EP22" i="4" s="1"/>
  <c r="EF22" i="4"/>
  <c r="ER22" i="4" s="1"/>
  <c r="DV23" i="4"/>
  <c r="EH23" i="4" s="1"/>
  <c r="DX23" i="4"/>
  <c r="EJ23" i="4" s="1"/>
  <c r="DZ23" i="4"/>
  <c r="EL23" i="4" s="1"/>
  <c r="EB23" i="4"/>
  <c r="EN23" i="4" s="1"/>
  <c r="ED23" i="4"/>
  <c r="EP23" i="4" s="1"/>
  <c r="EF23" i="4"/>
  <c r="ER23" i="4" s="1"/>
  <c r="DV24" i="4"/>
  <c r="EH24" i="4" s="1"/>
  <c r="DX24" i="4"/>
  <c r="EJ24" i="4" s="1"/>
  <c r="DZ24" i="4"/>
  <c r="EL24" i="4" s="1"/>
  <c r="EB24" i="4"/>
  <c r="EN24" i="4" s="1"/>
  <c r="ED24" i="4"/>
  <c r="EP24" i="4" s="1"/>
  <c r="EF24" i="4"/>
  <c r="ER24" i="4" s="1"/>
  <c r="DV25" i="4"/>
  <c r="EH25" i="4" s="1"/>
  <c r="DX25" i="4"/>
  <c r="EJ25" i="4" s="1"/>
  <c r="DZ25" i="4"/>
  <c r="EL25" i="4" s="1"/>
  <c r="EB25" i="4"/>
  <c r="EN25" i="4" s="1"/>
  <c r="ED25" i="4"/>
  <c r="EP25" i="4" s="1"/>
  <c r="EF25" i="4"/>
  <c r="ER25" i="4" s="1"/>
  <c r="DV26" i="4"/>
  <c r="EH26" i="4" s="1"/>
  <c r="DX26" i="4"/>
  <c r="EJ26" i="4" s="1"/>
  <c r="DZ26" i="4"/>
  <c r="EL26" i="4" s="1"/>
  <c r="EB26" i="4"/>
  <c r="EN26" i="4" s="1"/>
  <c r="ED26" i="4"/>
  <c r="EP26" i="4" s="1"/>
  <c r="EF26" i="4"/>
  <c r="ER26" i="4" s="1"/>
  <c r="DV29" i="4"/>
  <c r="EH29" i="4" s="1"/>
  <c r="DX29" i="4"/>
  <c r="EJ29" i="4" s="1"/>
  <c r="ED29" i="4"/>
  <c r="EP29" i="4" s="1"/>
  <c r="ED30" i="4"/>
  <c r="EP30" i="4" s="1"/>
  <c r="DY29" i="4"/>
  <c r="EK29" i="4" s="1"/>
  <c r="DZ30" i="4"/>
  <c r="EL30" i="4" s="1"/>
  <c r="EB29" i="4"/>
  <c r="EN29" i="4" s="1"/>
  <c r="EB30" i="4"/>
  <c r="EN30" i="4" s="1"/>
  <c r="CW31" i="4"/>
  <c r="DD31" i="4"/>
  <c r="BY31" i="4"/>
  <c r="CG31" i="4"/>
  <c r="DZ29" i="4"/>
  <c r="EL29" i="4" s="1"/>
  <c r="BZ31" i="4"/>
  <c r="CH31" i="4"/>
  <c r="EA29" i="4"/>
  <c r="EM29" i="4" s="1"/>
  <c r="CA31" i="4"/>
  <c r="CI31" i="4"/>
  <c r="CB31" i="4"/>
  <c r="CJ31" i="4"/>
  <c r="DX30" i="4"/>
  <c r="EJ30" i="4" s="1"/>
  <c r="EF30" i="4"/>
  <c r="ER30" i="4" s="1"/>
  <c r="CC31" i="4"/>
  <c r="DY30" i="4"/>
  <c r="EK30" i="4" s="1"/>
  <c r="DU29" i="4"/>
  <c r="EG29" i="4" s="1"/>
  <c r="DV30" i="4"/>
  <c r="EH30" i="4" s="1"/>
  <c r="CE31" i="4"/>
  <c r="EF29" i="4"/>
  <c r="ER29" i="4" s="1"/>
  <c r="EA30" i="4"/>
  <c r="EM30" i="4" s="1"/>
  <c r="DT28" i="4"/>
  <c r="DH31" i="4"/>
  <c r="DA31" i="4"/>
  <c r="DM28" i="4"/>
  <c r="DB31" i="4"/>
  <c r="DN28" i="4"/>
  <c r="DJ31" i="4"/>
  <c r="DV28" i="4"/>
  <c r="DC31" i="4"/>
  <c r="DO28" i="4"/>
  <c r="DK31" i="4"/>
  <c r="DW28" i="4"/>
  <c r="DL28" i="4"/>
  <c r="CZ31" i="4"/>
  <c r="EC28" i="4"/>
  <c r="DQ31" i="4"/>
  <c r="DR31" i="4"/>
  <c r="ED28" i="4"/>
  <c r="DS31" i="4"/>
  <c r="EE28" i="4"/>
  <c r="CY31" i="4"/>
  <c r="DG31" i="4"/>
  <c r="DE31" i="4"/>
  <c r="DF31" i="4"/>
  <c r="DP28" i="4"/>
  <c r="CX31" i="4"/>
  <c r="DI28" i="4"/>
  <c r="EA6" i="4"/>
  <c r="EM6" i="4" s="1"/>
  <c r="EA7" i="4"/>
  <c r="EM7" i="4" s="1"/>
  <c r="EB6" i="4"/>
  <c r="EN6" i="4" s="1"/>
  <c r="EB7" i="4"/>
  <c r="EN7" i="4" s="1"/>
  <c r="EA8" i="4"/>
  <c r="EM8" i="4" s="1"/>
  <c r="EA9" i="4"/>
  <c r="EM9" i="4" s="1"/>
  <c r="EA10" i="4"/>
  <c r="EM10" i="4" s="1"/>
  <c r="EA11" i="4"/>
  <c r="EM11" i="4" s="1"/>
  <c r="DU6" i="4"/>
  <c r="EG6" i="4" s="1"/>
  <c r="EC6" i="4"/>
  <c r="EO6" i="4" s="1"/>
  <c r="DU7" i="4"/>
  <c r="EG7" i="4" s="1"/>
  <c r="EC7" i="4"/>
  <c r="EO7" i="4" s="1"/>
  <c r="EB8" i="4"/>
  <c r="EN8" i="4" s="1"/>
  <c r="EB9" i="4"/>
  <c r="EN9" i="4" s="1"/>
  <c r="EB10" i="4"/>
  <c r="EN10" i="4" s="1"/>
  <c r="EB11" i="4"/>
  <c r="EN11" i="4" s="1"/>
  <c r="ED6" i="4"/>
  <c r="EP6" i="4" s="1"/>
  <c r="ED7" i="4"/>
  <c r="EP7" i="4" s="1"/>
  <c r="DU8" i="4"/>
  <c r="EG8" i="4" s="1"/>
  <c r="EC8" i="4"/>
  <c r="EO8" i="4" s="1"/>
  <c r="DU9" i="4"/>
  <c r="EG9" i="4" s="1"/>
  <c r="EC9" i="4"/>
  <c r="EO9" i="4" s="1"/>
  <c r="DU10" i="4"/>
  <c r="EG10" i="4" s="1"/>
  <c r="EC10" i="4"/>
  <c r="EO10" i="4" s="1"/>
  <c r="DU11" i="4"/>
  <c r="EG11" i="4" s="1"/>
  <c r="EC11" i="4"/>
  <c r="EO11" i="4" s="1"/>
  <c r="EE11" i="4"/>
  <c r="EQ11" i="4" s="1"/>
  <c r="E186" i="2"/>
  <c r="DZ28" i="4" l="1"/>
  <c r="DN31" i="4"/>
  <c r="DL31" i="4"/>
  <c r="DX28" i="4"/>
  <c r="EQ28" i="4"/>
  <c r="EQ31" i="4" s="1"/>
  <c r="EE31" i="4"/>
  <c r="EI28" i="4"/>
  <c r="EI31" i="4" s="1"/>
  <c r="DW31" i="4"/>
  <c r="DY28" i="4"/>
  <c r="DM31" i="4"/>
  <c r="DI31" i="4"/>
  <c r="DU28" i="4"/>
  <c r="EH28" i="4"/>
  <c r="EH31" i="4" s="1"/>
  <c r="DV31" i="4"/>
  <c r="EP28" i="4"/>
  <c r="EP31" i="4" s="1"/>
  <c r="ED31" i="4"/>
  <c r="EA28" i="4"/>
  <c r="DO31" i="4"/>
  <c r="EO28" i="4"/>
  <c r="EO31" i="4" s="1"/>
  <c r="EC31" i="4"/>
  <c r="EB28" i="4"/>
  <c r="DP31" i="4"/>
  <c r="DT31" i="4"/>
  <c r="EF28" i="4"/>
  <c r="CV27" i="4"/>
  <c r="CU27" i="4"/>
  <c r="CT27" i="4"/>
  <c r="CS27" i="4"/>
  <c r="CR27" i="4"/>
  <c r="CQ27" i="4"/>
  <c r="CP27" i="4"/>
  <c r="CO27" i="4"/>
  <c r="CN27" i="4"/>
  <c r="CM27" i="4"/>
  <c r="CL27" i="4"/>
  <c r="CK27" i="4"/>
  <c r="BL27" i="4"/>
  <c r="BK27" i="4"/>
  <c r="BJ27" i="4"/>
  <c r="BI27" i="4"/>
  <c r="BH27" i="4"/>
  <c r="BG27" i="4"/>
  <c r="BF27" i="4"/>
  <c r="BE27" i="4"/>
  <c r="BD27" i="4"/>
  <c r="BC27" i="4"/>
  <c r="BB27" i="4"/>
  <c r="BA27" i="4"/>
  <c r="AZ27" i="4"/>
  <c r="AY27" i="4"/>
  <c r="AX27" i="4"/>
  <c r="AW27" i="4"/>
  <c r="AV27" i="4"/>
  <c r="AU27" i="4"/>
  <c r="AT27" i="4"/>
  <c r="AS27" i="4"/>
  <c r="AR27" i="4"/>
  <c r="AQ27" i="4"/>
  <c r="AP27" i="4"/>
  <c r="AO27" i="4"/>
  <c r="AN27" i="4"/>
  <c r="AM27" i="4"/>
  <c r="AL27" i="4"/>
  <c r="AK27" i="4"/>
  <c r="AJ27" i="4"/>
  <c r="AI27" i="4"/>
  <c r="AH27" i="4"/>
  <c r="AG27" i="4"/>
  <c r="AF27" i="4"/>
  <c r="AE27" i="4"/>
  <c r="AD27" i="4"/>
  <c r="AC27" i="4"/>
  <c r="P27" i="4"/>
  <c r="O27" i="4"/>
  <c r="N27" i="4"/>
  <c r="M27" i="4"/>
  <c r="L27" i="4"/>
  <c r="K27" i="4"/>
  <c r="J27" i="4"/>
  <c r="I27" i="4"/>
  <c r="H27" i="4"/>
  <c r="G27" i="4"/>
  <c r="F27" i="4"/>
  <c r="E27" i="4"/>
  <c r="C27" i="4"/>
  <c r="D27" i="4" s="1"/>
  <c r="D26" i="4"/>
  <c r="D25" i="4"/>
  <c r="D24" i="4"/>
  <c r="D21" i="4"/>
  <c r="D20" i="4"/>
  <c r="CV19" i="4"/>
  <c r="DH19" i="4" s="1"/>
  <c r="CU19" i="4"/>
  <c r="DG19" i="4" s="1"/>
  <c r="CT19" i="4"/>
  <c r="DF19" i="4" s="1"/>
  <c r="CS19" i="4"/>
  <c r="DE19" i="4" s="1"/>
  <c r="DQ19" i="4" s="1"/>
  <c r="CR19" i="4"/>
  <c r="DD19" i="4" s="1"/>
  <c r="CQ19" i="4"/>
  <c r="DC19" i="4" s="1"/>
  <c r="CP19" i="4"/>
  <c r="DB19" i="4" s="1"/>
  <c r="CO19" i="4"/>
  <c r="DA19" i="4" s="1"/>
  <c r="CN19" i="4"/>
  <c r="CZ19" i="4" s="1"/>
  <c r="CM19" i="4"/>
  <c r="CY19" i="4" s="1"/>
  <c r="CL19" i="4"/>
  <c r="CX19" i="4" s="1"/>
  <c r="CK19" i="4"/>
  <c r="CW19" i="4" s="1"/>
  <c r="DI19" i="4" s="1"/>
  <c r="CJ19" i="4"/>
  <c r="CI19" i="4"/>
  <c r="CH19" i="4"/>
  <c r="CG19" i="4"/>
  <c r="CF19" i="4"/>
  <c r="CE19" i="4"/>
  <c r="CD19" i="4"/>
  <c r="CC19" i="4"/>
  <c r="CB19" i="4"/>
  <c r="CA19" i="4"/>
  <c r="BZ19" i="4"/>
  <c r="BY19" i="4"/>
  <c r="D19" i="4"/>
  <c r="CV16" i="4"/>
  <c r="DH16" i="4" s="1"/>
  <c r="DT16" i="4" s="1"/>
  <c r="CU16" i="4"/>
  <c r="DG16" i="4" s="1"/>
  <c r="DS16" i="4" s="1"/>
  <c r="CT16" i="4"/>
  <c r="DF16" i="4" s="1"/>
  <c r="DR16" i="4" s="1"/>
  <c r="CS16" i="4"/>
  <c r="DE16" i="4" s="1"/>
  <c r="DQ16" i="4" s="1"/>
  <c r="CR16" i="4"/>
  <c r="DD16" i="4" s="1"/>
  <c r="DP16" i="4" s="1"/>
  <c r="CQ16" i="4"/>
  <c r="DC16" i="4" s="1"/>
  <c r="DO16" i="4" s="1"/>
  <c r="CP16" i="4"/>
  <c r="DB16" i="4" s="1"/>
  <c r="DN16" i="4" s="1"/>
  <c r="CO16" i="4"/>
  <c r="DA16" i="4" s="1"/>
  <c r="DM16" i="4" s="1"/>
  <c r="CN16" i="4"/>
  <c r="CZ16" i="4" s="1"/>
  <c r="DL16" i="4" s="1"/>
  <c r="CM16" i="4"/>
  <c r="CY16" i="4" s="1"/>
  <c r="DK16" i="4" s="1"/>
  <c r="CL16" i="4"/>
  <c r="CX16" i="4" s="1"/>
  <c r="DJ16" i="4" s="1"/>
  <c r="CK16" i="4"/>
  <c r="CW16" i="4" s="1"/>
  <c r="DI16" i="4" s="1"/>
  <c r="CJ16" i="4"/>
  <c r="CI16" i="4"/>
  <c r="CH16" i="4"/>
  <c r="CG16" i="4"/>
  <c r="CF16" i="4"/>
  <c r="CE16" i="4"/>
  <c r="CD16" i="4"/>
  <c r="CC16" i="4"/>
  <c r="CB16" i="4"/>
  <c r="CA16" i="4"/>
  <c r="BZ16" i="4"/>
  <c r="BY16" i="4"/>
  <c r="D16" i="4"/>
  <c r="C12" i="4"/>
  <c r="CV18" i="4"/>
  <c r="CU18" i="4"/>
  <c r="CT18" i="4"/>
  <c r="CS18" i="4"/>
  <c r="CR18" i="4"/>
  <c r="CQ18" i="4"/>
  <c r="CP18" i="4"/>
  <c r="CO18" i="4"/>
  <c r="CN18" i="4"/>
  <c r="CM18" i="4"/>
  <c r="CL18" i="4"/>
  <c r="CK18" i="4"/>
  <c r="BL18" i="4"/>
  <c r="BK18" i="4"/>
  <c r="BJ18" i="4"/>
  <c r="BI18" i="4"/>
  <c r="BH18" i="4"/>
  <c r="BG18" i="4"/>
  <c r="BF18" i="4"/>
  <c r="BE18" i="4"/>
  <c r="BD18" i="4"/>
  <c r="BC18" i="4"/>
  <c r="BB18" i="4"/>
  <c r="BA18" i="4"/>
  <c r="AZ18" i="4"/>
  <c r="AY18" i="4"/>
  <c r="AX18" i="4"/>
  <c r="AW18" i="4"/>
  <c r="AV18" i="4"/>
  <c r="AU18" i="4"/>
  <c r="AT18" i="4"/>
  <c r="AS18" i="4"/>
  <c r="AR18" i="4"/>
  <c r="AQ18" i="4"/>
  <c r="AP18" i="4"/>
  <c r="AO18" i="4"/>
  <c r="AN18" i="4"/>
  <c r="AM18" i="4"/>
  <c r="AL18" i="4"/>
  <c r="AK18" i="4"/>
  <c r="AJ18" i="4"/>
  <c r="AI18" i="4"/>
  <c r="AH18" i="4"/>
  <c r="AG18" i="4"/>
  <c r="AF18" i="4"/>
  <c r="AE18" i="4"/>
  <c r="AD18" i="4"/>
  <c r="AC18" i="4"/>
  <c r="P18" i="4"/>
  <c r="O18" i="4"/>
  <c r="N18" i="4"/>
  <c r="M18" i="4"/>
  <c r="L18" i="4"/>
  <c r="K18" i="4"/>
  <c r="J18" i="4"/>
  <c r="I18" i="4"/>
  <c r="H18" i="4"/>
  <c r="G18" i="4"/>
  <c r="F18" i="4"/>
  <c r="E18" i="4"/>
  <c r="C18" i="4"/>
  <c r="D18" i="4" s="1"/>
  <c r="CV17" i="4"/>
  <c r="DH17" i="4" s="1"/>
  <c r="DT17" i="4" s="1"/>
  <c r="CU17" i="4"/>
  <c r="DG17" i="4" s="1"/>
  <c r="DS17" i="4" s="1"/>
  <c r="CT17" i="4"/>
  <c r="DF17" i="4" s="1"/>
  <c r="DR17" i="4" s="1"/>
  <c r="CS17" i="4"/>
  <c r="DE17" i="4" s="1"/>
  <c r="DQ17" i="4" s="1"/>
  <c r="CR17" i="4"/>
  <c r="DD17" i="4" s="1"/>
  <c r="DP17" i="4" s="1"/>
  <c r="CQ17" i="4"/>
  <c r="DC17" i="4" s="1"/>
  <c r="DO17" i="4" s="1"/>
  <c r="CP17" i="4"/>
  <c r="DB17" i="4" s="1"/>
  <c r="DN17" i="4" s="1"/>
  <c r="CO17" i="4"/>
  <c r="DA17" i="4" s="1"/>
  <c r="DM17" i="4" s="1"/>
  <c r="CN17" i="4"/>
  <c r="CZ17" i="4" s="1"/>
  <c r="DL17" i="4" s="1"/>
  <c r="CM17" i="4"/>
  <c r="CY17" i="4" s="1"/>
  <c r="DK17" i="4" s="1"/>
  <c r="CL17" i="4"/>
  <c r="CX17" i="4" s="1"/>
  <c r="DJ17" i="4" s="1"/>
  <c r="CK17" i="4"/>
  <c r="CW17" i="4" s="1"/>
  <c r="DI17" i="4" s="1"/>
  <c r="CJ17" i="4"/>
  <c r="CI17" i="4"/>
  <c r="CH17" i="4"/>
  <c r="CG17" i="4"/>
  <c r="CF17" i="4"/>
  <c r="CE17" i="4"/>
  <c r="CD17" i="4"/>
  <c r="CC17" i="4"/>
  <c r="CB17" i="4"/>
  <c r="CA17" i="4"/>
  <c r="BZ17" i="4"/>
  <c r="BY17" i="4"/>
  <c r="D17" i="4"/>
  <c r="CV15" i="4"/>
  <c r="DH15" i="4" s="1"/>
  <c r="DT15" i="4" s="1"/>
  <c r="CU15" i="4"/>
  <c r="DG15" i="4" s="1"/>
  <c r="DS15" i="4" s="1"/>
  <c r="CT15" i="4"/>
  <c r="DF15" i="4" s="1"/>
  <c r="DR15" i="4" s="1"/>
  <c r="CS15" i="4"/>
  <c r="DE15" i="4" s="1"/>
  <c r="DQ15" i="4" s="1"/>
  <c r="CR15" i="4"/>
  <c r="DD15" i="4" s="1"/>
  <c r="DP15" i="4" s="1"/>
  <c r="CQ15" i="4"/>
  <c r="DC15" i="4" s="1"/>
  <c r="DO15" i="4" s="1"/>
  <c r="CP15" i="4"/>
  <c r="DB15" i="4" s="1"/>
  <c r="DN15" i="4" s="1"/>
  <c r="CO15" i="4"/>
  <c r="DA15" i="4" s="1"/>
  <c r="DM15" i="4" s="1"/>
  <c r="CN15" i="4"/>
  <c r="CZ15" i="4" s="1"/>
  <c r="DL15" i="4" s="1"/>
  <c r="CM15" i="4"/>
  <c r="CY15" i="4" s="1"/>
  <c r="DK15" i="4" s="1"/>
  <c r="CL15" i="4"/>
  <c r="CX15" i="4" s="1"/>
  <c r="DJ15" i="4" s="1"/>
  <c r="CK15" i="4"/>
  <c r="CW15" i="4" s="1"/>
  <c r="DI15" i="4" s="1"/>
  <c r="CJ15" i="4"/>
  <c r="CI15" i="4"/>
  <c r="CH15" i="4"/>
  <c r="CG15" i="4"/>
  <c r="CF15" i="4"/>
  <c r="CE15" i="4"/>
  <c r="CD15" i="4"/>
  <c r="CC15" i="4"/>
  <c r="CB15" i="4"/>
  <c r="CA15" i="4"/>
  <c r="BZ15" i="4"/>
  <c r="BY15" i="4"/>
  <c r="D15" i="4"/>
  <c r="CV14" i="4"/>
  <c r="DH14" i="4" s="1"/>
  <c r="DT14" i="4" s="1"/>
  <c r="CU14" i="4"/>
  <c r="DG14" i="4" s="1"/>
  <c r="DS14" i="4" s="1"/>
  <c r="CT14" i="4"/>
  <c r="DF14" i="4" s="1"/>
  <c r="DR14" i="4" s="1"/>
  <c r="CS14" i="4"/>
  <c r="DE14" i="4" s="1"/>
  <c r="DQ14" i="4" s="1"/>
  <c r="CR14" i="4"/>
  <c r="DD14" i="4" s="1"/>
  <c r="DP14" i="4" s="1"/>
  <c r="CQ14" i="4"/>
  <c r="DC14" i="4" s="1"/>
  <c r="DO14" i="4" s="1"/>
  <c r="CP14" i="4"/>
  <c r="DB14" i="4" s="1"/>
  <c r="DN14" i="4" s="1"/>
  <c r="CO14" i="4"/>
  <c r="DA14" i="4" s="1"/>
  <c r="DM14" i="4" s="1"/>
  <c r="CN14" i="4"/>
  <c r="CZ14" i="4" s="1"/>
  <c r="DL14" i="4" s="1"/>
  <c r="CM14" i="4"/>
  <c r="CY14" i="4" s="1"/>
  <c r="DK14" i="4" s="1"/>
  <c r="CL14" i="4"/>
  <c r="CX14" i="4" s="1"/>
  <c r="DJ14" i="4" s="1"/>
  <c r="CK14" i="4"/>
  <c r="CW14" i="4" s="1"/>
  <c r="DI14" i="4" s="1"/>
  <c r="CJ14" i="4"/>
  <c r="CI14" i="4"/>
  <c r="CH14" i="4"/>
  <c r="CG14" i="4"/>
  <c r="CF14" i="4"/>
  <c r="CE14" i="4"/>
  <c r="CD14" i="4"/>
  <c r="CC14" i="4"/>
  <c r="CB14" i="4"/>
  <c r="CA14" i="4"/>
  <c r="BZ14" i="4"/>
  <c r="BY14" i="4"/>
  <c r="D14" i="4"/>
  <c r="CV13" i="4"/>
  <c r="DH13" i="4" s="1"/>
  <c r="CU13" i="4"/>
  <c r="DG13" i="4" s="1"/>
  <c r="CT13" i="4"/>
  <c r="DF13" i="4" s="1"/>
  <c r="CS13" i="4"/>
  <c r="DE13" i="4" s="1"/>
  <c r="DQ13" i="4" s="1"/>
  <c r="CR13" i="4"/>
  <c r="DD13" i="4" s="1"/>
  <c r="CQ13" i="4"/>
  <c r="DC13" i="4" s="1"/>
  <c r="CP13" i="4"/>
  <c r="DB13" i="4" s="1"/>
  <c r="CO13" i="4"/>
  <c r="DA13" i="4" s="1"/>
  <c r="CN13" i="4"/>
  <c r="CZ13" i="4" s="1"/>
  <c r="CM13" i="4"/>
  <c r="CY13" i="4" s="1"/>
  <c r="CL13" i="4"/>
  <c r="CX13" i="4" s="1"/>
  <c r="CK13" i="4"/>
  <c r="CW13" i="4" s="1"/>
  <c r="CJ13" i="4"/>
  <c r="CI13" i="4"/>
  <c r="CH13" i="4"/>
  <c r="CG13" i="4"/>
  <c r="CF13" i="4"/>
  <c r="CE13" i="4"/>
  <c r="CD13" i="4"/>
  <c r="CC13" i="4"/>
  <c r="CB13" i="4"/>
  <c r="CA13" i="4"/>
  <c r="BZ13" i="4"/>
  <c r="BY13" i="4"/>
  <c r="D13" i="4"/>
  <c r="D12" i="4" l="1"/>
  <c r="BY133" i="1"/>
  <c r="CG133" i="1"/>
  <c r="BY134" i="1"/>
  <c r="CG134" i="1"/>
  <c r="BY135" i="1"/>
  <c r="CG135" i="1"/>
  <c r="BY136" i="1"/>
  <c r="CG136" i="1"/>
  <c r="BZ133" i="1"/>
  <c r="CH133" i="1"/>
  <c r="BZ134" i="1"/>
  <c r="CH134" i="1"/>
  <c r="BZ135" i="1"/>
  <c r="CH135" i="1"/>
  <c r="BZ136" i="1"/>
  <c r="CH136" i="1"/>
  <c r="CA133" i="1"/>
  <c r="CI133" i="1"/>
  <c r="CA134" i="1"/>
  <c r="CI134" i="1"/>
  <c r="CA135" i="1"/>
  <c r="CI135" i="1"/>
  <c r="CA136" i="1"/>
  <c r="CI136" i="1"/>
  <c r="CB133" i="1"/>
  <c r="CJ133" i="1"/>
  <c r="CB134" i="1"/>
  <c r="CJ134" i="1"/>
  <c r="CB135" i="1"/>
  <c r="CJ135" i="1"/>
  <c r="CB136" i="1"/>
  <c r="CJ136" i="1"/>
  <c r="CF136" i="1"/>
  <c r="CC133" i="1"/>
  <c r="CC134" i="1"/>
  <c r="CC135" i="1"/>
  <c r="CC136" i="1"/>
  <c r="CF133" i="1"/>
  <c r="CD133" i="1"/>
  <c r="CD134" i="1"/>
  <c r="CD135" i="1"/>
  <c r="CD136" i="1"/>
  <c r="CE133" i="1"/>
  <c r="CE134" i="1"/>
  <c r="CE135" i="1"/>
  <c r="CE136" i="1"/>
  <c r="CF134" i="1"/>
  <c r="CF135" i="1"/>
  <c r="DW16" i="4"/>
  <c r="EI16" i="4" s="1"/>
  <c r="EB31" i="4"/>
  <c r="EN28" i="4"/>
  <c r="EN31" i="4" s="1"/>
  <c r="DU31" i="4"/>
  <c r="EG28" i="4"/>
  <c r="EG31" i="4" s="1"/>
  <c r="EJ28" i="4"/>
  <c r="EJ31" i="4" s="1"/>
  <c r="DX31" i="4"/>
  <c r="ER28" i="4"/>
  <c r="ER31" i="4" s="1"/>
  <c r="EF31" i="4"/>
  <c r="EA31" i="4"/>
  <c r="EM28" i="4"/>
  <c r="EM31" i="4" s="1"/>
  <c r="DY31" i="4"/>
  <c r="EK28" i="4"/>
  <c r="EK31" i="4" s="1"/>
  <c r="DZ31" i="4"/>
  <c r="EL28" i="4"/>
  <c r="EL31" i="4" s="1"/>
  <c r="DU17" i="4"/>
  <c r="EG17" i="4" s="1"/>
  <c r="EC17" i="4"/>
  <c r="EO17" i="4" s="1"/>
  <c r="DY14" i="4"/>
  <c r="EK14" i="4" s="1"/>
  <c r="DX15" i="4"/>
  <c r="EJ15" i="4" s="1"/>
  <c r="EF15" i="4"/>
  <c r="ER15" i="4" s="1"/>
  <c r="DW17" i="4"/>
  <c r="EI17" i="4" s="1"/>
  <c r="DX16" i="4"/>
  <c r="EJ16" i="4" s="1"/>
  <c r="EF16" i="4"/>
  <c r="ER16" i="4" s="1"/>
  <c r="DX14" i="4"/>
  <c r="EJ14" i="4" s="1"/>
  <c r="DZ14" i="4"/>
  <c r="EL14" i="4" s="1"/>
  <c r="DY15" i="4"/>
  <c r="EK15" i="4" s="1"/>
  <c r="DX17" i="4"/>
  <c r="EJ17" i="4" s="1"/>
  <c r="DY16" i="4"/>
  <c r="EK16" i="4" s="1"/>
  <c r="CC27" i="4"/>
  <c r="CD27" i="4"/>
  <c r="CE27" i="4"/>
  <c r="BY27" i="4"/>
  <c r="CG27" i="4"/>
  <c r="CF27" i="4"/>
  <c r="BZ27" i="4"/>
  <c r="CH27" i="4"/>
  <c r="CA27" i="4"/>
  <c r="CI27" i="4"/>
  <c r="CB27" i="4"/>
  <c r="CJ27" i="4"/>
  <c r="CA18" i="4"/>
  <c r="CI18" i="4"/>
  <c r="CB18" i="4"/>
  <c r="CJ18" i="4"/>
  <c r="DZ16" i="4"/>
  <c r="EL16" i="4" s="1"/>
  <c r="DK19" i="4"/>
  <c r="CY27" i="4"/>
  <c r="CZ27" i="4"/>
  <c r="DL19" i="4"/>
  <c r="DT19" i="4"/>
  <c r="DH27" i="4"/>
  <c r="DU19" i="4"/>
  <c r="DA27" i="4"/>
  <c r="DM19" i="4"/>
  <c r="DB27" i="4"/>
  <c r="DN19" i="4"/>
  <c r="DC27" i="4"/>
  <c r="CW27" i="4"/>
  <c r="DE27" i="4"/>
  <c r="EC19" i="4"/>
  <c r="DS19" i="4"/>
  <c r="DG27" i="4"/>
  <c r="DD27" i="4"/>
  <c r="DJ19" i="4"/>
  <c r="CX27" i="4"/>
  <c r="DR19" i="4"/>
  <c r="DF27" i="4"/>
  <c r="DO19" i="4"/>
  <c r="DP19" i="4"/>
  <c r="CC18" i="4"/>
  <c r="EA16" i="4"/>
  <c r="EM16" i="4" s="1"/>
  <c r="EB16" i="4"/>
  <c r="EN16" i="4" s="1"/>
  <c r="CE18" i="4"/>
  <c r="CD18" i="4"/>
  <c r="DU16" i="4"/>
  <c r="EG16" i="4" s="1"/>
  <c r="EC16" i="4"/>
  <c r="EO16" i="4" s="1"/>
  <c r="DW14" i="4"/>
  <c r="EI14" i="4" s="1"/>
  <c r="EE14" i="4"/>
  <c r="EQ14" i="4" s="1"/>
  <c r="DV15" i="4"/>
  <c r="EH15" i="4" s="1"/>
  <c r="ED15" i="4"/>
  <c r="EP15" i="4" s="1"/>
  <c r="DZ17" i="4"/>
  <c r="EL17" i="4" s="1"/>
  <c r="DV16" i="4"/>
  <c r="EH16" i="4" s="1"/>
  <c r="ED16" i="4"/>
  <c r="EP16" i="4" s="1"/>
  <c r="BY18" i="4"/>
  <c r="CG18" i="4"/>
  <c r="EF14" i="4"/>
  <c r="ER14" i="4" s="1"/>
  <c r="EE16" i="4"/>
  <c r="EQ16" i="4" s="1"/>
  <c r="CF18" i="4"/>
  <c r="BZ18" i="4"/>
  <c r="CH18" i="4"/>
  <c r="EA14" i="4"/>
  <c r="EM14" i="4" s="1"/>
  <c r="DZ15" i="4"/>
  <c r="EL15" i="4" s="1"/>
  <c r="DV17" i="4"/>
  <c r="EH17" i="4" s="1"/>
  <c r="ED17" i="4"/>
  <c r="EP17" i="4" s="1"/>
  <c r="EB14" i="4"/>
  <c r="EN14" i="4" s="1"/>
  <c r="EA15" i="4"/>
  <c r="EM15" i="4" s="1"/>
  <c r="EE17" i="4"/>
  <c r="EQ17" i="4" s="1"/>
  <c r="DU14" i="4"/>
  <c r="EG14" i="4" s="1"/>
  <c r="EC14" i="4"/>
  <c r="EO14" i="4" s="1"/>
  <c r="EB15" i="4"/>
  <c r="EN15" i="4" s="1"/>
  <c r="EF17" i="4"/>
  <c r="ER17" i="4" s="1"/>
  <c r="DV14" i="4"/>
  <c r="EH14" i="4" s="1"/>
  <c r="ED14" i="4"/>
  <c r="EP14" i="4" s="1"/>
  <c r="DU15" i="4"/>
  <c r="EG15" i="4" s="1"/>
  <c r="EC15" i="4"/>
  <c r="EO15" i="4" s="1"/>
  <c r="DY17" i="4"/>
  <c r="EK17" i="4" s="1"/>
  <c r="DW15" i="4"/>
  <c r="EI15" i="4" s="1"/>
  <c r="EE15" i="4"/>
  <c r="EQ15" i="4" s="1"/>
  <c r="EA17" i="4"/>
  <c r="EM17" i="4" s="1"/>
  <c r="EB17" i="4"/>
  <c r="EN17" i="4" s="1"/>
  <c r="DD18" i="4"/>
  <c r="DC18" i="4"/>
  <c r="DO13" i="4"/>
  <c r="DB18" i="4"/>
  <c r="DN13" i="4"/>
  <c r="DJ13" i="4"/>
  <c r="CX18" i="4"/>
  <c r="DR13" i="4"/>
  <c r="DF18" i="4"/>
  <c r="DL13" i="4"/>
  <c r="CZ18" i="4"/>
  <c r="DK13" i="4"/>
  <c r="CY18" i="4"/>
  <c r="DS13" i="4"/>
  <c r="DG18" i="4"/>
  <c r="DT13" i="4"/>
  <c r="DH18" i="4"/>
  <c r="DA18" i="4"/>
  <c r="DM13" i="4"/>
  <c r="CW18" i="4"/>
  <c r="DQ18" i="4"/>
  <c r="EC13" i="4"/>
  <c r="DP13" i="4"/>
  <c r="DE18" i="4"/>
  <c r="DI13" i="4"/>
  <c r="EG19" i="4" l="1"/>
  <c r="EG27" i="4" s="1"/>
  <c r="DU27" i="4"/>
  <c r="DJ27" i="4"/>
  <c r="DV19" i="4"/>
  <c r="DI27" i="4"/>
  <c r="DT27" i="4"/>
  <c r="EF19" i="4"/>
  <c r="DP27" i="4"/>
  <c r="EB19" i="4"/>
  <c r="DS27" i="4"/>
  <c r="EE19" i="4"/>
  <c r="DZ19" i="4"/>
  <c r="DN27" i="4"/>
  <c r="DL27" i="4"/>
  <c r="DX19" i="4"/>
  <c r="EA19" i="4"/>
  <c r="DO27" i="4"/>
  <c r="EO19" i="4"/>
  <c r="EO27" i="4" s="1"/>
  <c r="EC27" i="4"/>
  <c r="DQ27" i="4"/>
  <c r="DY19" i="4"/>
  <c r="DM27" i="4"/>
  <c r="DR27" i="4"/>
  <c r="ED19" i="4"/>
  <c r="DK27" i="4"/>
  <c r="DW19" i="4"/>
  <c r="DK18" i="4"/>
  <c r="DW13" i="4"/>
  <c r="DL18" i="4"/>
  <c r="DX13" i="4"/>
  <c r="DI18" i="4"/>
  <c r="DU13" i="4"/>
  <c r="DT18" i="4"/>
  <c r="EF13" i="4"/>
  <c r="DR18" i="4"/>
  <c r="ED13" i="4"/>
  <c r="EB13" i="4"/>
  <c r="DP18" i="4"/>
  <c r="DY13" i="4"/>
  <c r="DM18" i="4"/>
  <c r="EA13" i="4"/>
  <c r="DO18" i="4"/>
  <c r="EO13" i="4"/>
  <c r="EO18" i="4" s="1"/>
  <c r="EC18" i="4"/>
  <c r="DS18" i="4"/>
  <c r="EE13" i="4"/>
  <c r="DJ18" i="4"/>
  <c r="DV13" i="4"/>
  <c r="DZ13" i="4"/>
  <c r="DN18" i="4"/>
  <c r="EP19" i="4" l="1"/>
  <c r="EP27" i="4" s="1"/>
  <c r="ED27" i="4"/>
  <c r="EJ19" i="4"/>
  <c r="EJ27" i="4" s="1"/>
  <c r="DX27" i="4"/>
  <c r="EF27" i="4"/>
  <c r="ER19" i="4"/>
  <c r="ER27" i="4" s="1"/>
  <c r="DY27" i="4"/>
  <c r="EK19" i="4"/>
  <c r="EK27" i="4" s="1"/>
  <c r="EA27" i="4"/>
  <c r="EM19" i="4"/>
  <c r="EM27" i="4" s="1"/>
  <c r="DZ27" i="4"/>
  <c r="EL19" i="4"/>
  <c r="EL27" i="4" s="1"/>
  <c r="EH19" i="4"/>
  <c r="EH27" i="4" s="1"/>
  <c r="DV27" i="4"/>
  <c r="EQ19" i="4"/>
  <c r="EQ27" i="4" s="1"/>
  <c r="EE27" i="4"/>
  <c r="EI19" i="4"/>
  <c r="EI27" i="4" s="1"/>
  <c r="DW27" i="4"/>
  <c r="EB27" i="4"/>
  <c r="EN19" i="4"/>
  <c r="EN27" i="4" s="1"/>
  <c r="EI13" i="4"/>
  <c r="EI18" i="4" s="1"/>
  <c r="DW18" i="4"/>
  <c r="DZ18" i="4"/>
  <c r="EL13" i="4"/>
  <c r="EL18" i="4" s="1"/>
  <c r="EA18" i="4"/>
  <c r="EM13" i="4"/>
  <c r="EM18" i="4" s="1"/>
  <c r="EB18" i="4"/>
  <c r="EN13" i="4"/>
  <c r="EN18" i="4" s="1"/>
  <c r="EP13" i="4"/>
  <c r="EP18" i="4" s="1"/>
  <c r="ED18" i="4"/>
  <c r="ER13" i="4"/>
  <c r="ER18" i="4" s="1"/>
  <c r="EF18" i="4"/>
  <c r="EH13" i="4"/>
  <c r="EH18" i="4" s="1"/>
  <c r="DV18" i="4"/>
  <c r="DU18" i="4"/>
  <c r="EG13" i="4"/>
  <c r="EG18" i="4" s="1"/>
  <c r="DY18" i="4"/>
  <c r="EK13" i="4"/>
  <c r="EK18" i="4" s="1"/>
  <c r="EQ13" i="4"/>
  <c r="EQ18" i="4" s="1"/>
  <c r="EE18" i="4"/>
  <c r="EJ13" i="4"/>
  <c r="EJ18" i="4" s="1"/>
  <c r="DX18" i="4"/>
  <c r="E187" i="2" l="1"/>
  <c r="E185" i="2"/>
  <c r="E184" i="2"/>
  <c r="C132" i="1" l="1"/>
  <c r="D132" i="1" s="1"/>
  <c r="BA132" i="1"/>
  <c r="BB132" i="1"/>
  <c r="BC132" i="1"/>
  <c r="BD132" i="1"/>
  <c r="BE132" i="1"/>
  <c r="BF132" i="1"/>
  <c r="BG132" i="1"/>
  <c r="BH132" i="1"/>
  <c r="BI132" i="1"/>
  <c r="BJ132" i="1"/>
  <c r="BK132" i="1"/>
  <c r="BL132" i="1"/>
  <c r="C138" i="1"/>
  <c r="D138" i="1" s="1"/>
  <c r="BA138" i="1"/>
  <c r="BB138" i="1"/>
  <c r="BC138" i="1"/>
  <c r="BD138" i="1"/>
  <c r="BE138" i="1"/>
  <c r="BF138" i="1"/>
  <c r="BG138" i="1"/>
  <c r="BH138" i="1"/>
  <c r="BI138" i="1"/>
  <c r="BJ138" i="1"/>
  <c r="BK138" i="1"/>
  <c r="BL138" i="1"/>
  <c r="C139" i="1"/>
  <c r="D139" i="1" s="1"/>
  <c r="BA139" i="1"/>
  <c r="BB139" i="1"/>
  <c r="BC139" i="1"/>
  <c r="BD139" i="1"/>
  <c r="BE139" i="1"/>
  <c r="BF139" i="1"/>
  <c r="BG139" i="1"/>
  <c r="BH139" i="1"/>
  <c r="BI139" i="1"/>
  <c r="BJ139" i="1"/>
  <c r="BK139" i="1"/>
  <c r="BL139" i="1"/>
  <c r="C140" i="1"/>
  <c r="D140" i="1" s="1"/>
  <c r="BA140" i="1"/>
  <c r="BB140" i="1"/>
  <c r="BC140" i="1"/>
  <c r="BD140" i="1"/>
  <c r="BE140" i="1"/>
  <c r="BF140" i="1"/>
  <c r="BG140" i="1"/>
  <c r="BH140" i="1"/>
  <c r="BI140" i="1"/>
  <c r="BJ140" i="1"/>
  <c r="BK140" i="1"/>
  <c r="BL140" i="1"/>
  <c r="C116" i="1"/>
  <c r="BS116" i="1" s="1"/>
  <c r="BA116" i="1"/>
  <c r="BB116" i="1"/>
  <c r="BC116" i="1"/>
  <c r="BD116" i="1"/>
  <c r="BE116" i="1"/>
  <c r="BF116" i="1"/>
  <c r="BG116" i="1"/>
  <c r="BH116" i="1"/>
  <c r="BI116" i="1"/>
  <c r="BJ116" i="1"/>
  <c r="BK116" i="1"/>
  <c r="BL116" i="1"/>
  <c r="C117" i="1"/>
  <c r="BN117" i="1" s="1"/>
  <c r="BA117" i="1"/>
  <c r="BB117" i="1"/>
  <c r="BC117" i="1"/>
  <c r="BD117" i="1"/>
  <c r="BE117" i="1"/>
  <c r="BF117" i="1"/>
  <c r="BG117" i="1"/>
  <c r="BH117" i="1"/>
  <c r="BI117" i="1"/>
  <c r="BJ117" i="1"/>
  <c r="BK117" i="1"/>
  <c r="BL117" i="1"/>
  <c r="C118" i="1"/>
  <c r="D118" i="1" s="1"/>
  <c r="BA118" i="1"/>
  <c r="BB118" i="1"/>
  <c r="BC118" i="1"/>
  <c r="BD118" i="1"/>
  <c r="BE118" i="1"/>
  <c r="BF118" i="1"/>
  <c r="BG118" i="1"/>
  <c r="BH118" i="1"/>
  <c r="BI118" i="1"/>
  <c r="BJ118" i="1"/>
  <c r="BK118" i="1"/>
  <c r="BL118" i="1"/>
  <c r="C119" i="1"/>
  <c r="BR119" i="1" s="1"/>
  <c r="BA119" i="1"/>
  <c r="BB119" i="1"/>
  <c r="BC119" i="1"/>
  <c r="BD119" i="1"/>
  <c r="BE119" i="1"/>
  <c r="BF119" i="1"/>
  <c r="BG119" i="1"/>
  <c r="BH119" i="1"/>
  <c r="BI119" i="1"/>
  <c r="BJ119" i="1"/>
  <c r="BK119" i="1"/>
  <c r="BL119" i="1"/>
  <c r="C120" i="1"/>
  <c r="BN120" i="1" s="1"/>
  <c r="BA120" i="1"/>
  <c r="BB120" i="1"/>
  <c r="BC120" i="1"/>
  <c r="BD120" i="1"/>
  <c r="BE120" i="1"/>
  <c r="BF120" i="1"/>
  <c r="BG120" i="1"/>
  <c r="BH120" i="1"/>
  <c r="BI120" i="1"/>
  <c r="BJ120" i="1"/>
  <c r="BK120" i="1"/>
  <c r="BL120" i="1"/>
  <c r="C121" i="1"/>
  <c r="BQ121" i="1" s="1"/>
  <c r="BA121" i="1"/>
  <c r="BB121" i="1"/>
  <c r="BC121" i="1"/>
  <c r="BD121" i="1"/>
  <c r="BE121" i="1"/>
  <c r="BF121" i="1"/>
  <c r="BG121" i="1"/>
  <c r="BH121" i="1"/>
  <c r="BI121" i="1"/>
  <c r="BJ121" i="1"/>
  <c r="BK121" i="1"/>
  <c r="BL121" i="1"/>
  <c r="C122" i="1"/>
  <c r="D122" i="1" s="1"/>
  <c r="BA122" i="1"/>
  <c r="BB122" i="1"/>
  <c r="BC122" i="1"/>
  <c r="BD122" i="1"/>
  <c r="BE122" i="1"/>
  <c r="BF122" i="1"/>
  <c r="BG122" i="1"/>
  <c r="BH122" i="1"/>
  <c r="BI122" i="1"/>
  <c r="BJ122" i="1"/>
  <c r="BK122" i="1"/>
  <c r="BL122" i="1"/>
  <c r="C123" i="1"/>
  <c r="BS123" i="1" s="1"/>
  <c r="BA123" i="1"/>
  <c r="BB123" i="1"/>
  <c r="BC123" i="1"/>
  <c r="BD123" i="1"/>
  <c r="BE123" i="1"/>
  <c r="BF123" i="1"/>
  <c r="BG123" i="1"/>
  <c r="BH123" i="1"/>
  <c r="BI123" i="1"/>
  <c r="BJ123" i="1"/>
  <c r="BK123" i="1"/>
  <c r="BL123" i="1"/>
  <c r="C124" i="1"/>
  <c r="BT124" i="1" s="1"/>
  <c r="BA124" i="1"/>
  <c r="BB124" i="1"/>
  <c r="BC124" i="1"/>
  <c r="BD124" i="1"/>
  <c r="BE124" i="1"/>
  <c r="BF124" i="1"/>
  <c r="BG124" i="1"/>
  <c r="BH124" i="1"/>
  <c r="BI124" i="1"/>
  <c r="BJ124" i="1"/>
  <c r="BK124" i="1"/>
  <c r="BL124" i="1"/>
  <c r="C125" i="1"/>
  <c r="BM125" i="1" s="1"/>
  <c r="BA125" i="1"/>
  <c r="BB125" i="1"/>
  <c r="BC125" i="1"/>
  <c r="BD125" i="1"/>
  <c r="BE125" i="1"/>
  <c r="BF125" i="1"/>
  <c r="BG125" i="1"/>
  <c r="BH125" i="1"/>
  <c r="BI125" i="1"/>
  <c r="BJ125" i="1"/>
  <c r="BK125" i="1"/>
  <c r="BL125" i="1"/>
  <c r="C126" i="1"/>
  <c r="BS126" i="1" s="1"/>
  <c r="BA126" i="1"/>
  <c r="BB126" i="1"/>
  <c r="BC126" i="1"/>
  <c r="BD126" i="1"/>
  <c r="BE126" i="1"/>
  <c r="BF126" i="1"/>
  <c r="BG126" i="1"/>
  <c r="BH126" i="1"/>
  <c r="BI126" i="1"/>
  <c r="BJ126" i="1"/>
  <c r="BK126" i="1"/>
  <c r="BL126" i="1"/>
  <c r="C127" i="1"/>
  <c r="BT127" i="1" s="1"/>
  <c r="BA127" i="1"/>
  <c r="BB127" i="1"/>
  <c r="BC127" i="1"/>
  <c r="BD127" i="1"/>
  <c r="BE127" i="1"/>
  <c r="BF127" i="1"/>
  <c r="BG127" i="1"/>
  <c r="BH127" i="1"/>
  <c r="BI127" i="1"/>
  <c r="BJ127" i="1"/>
  <c r="BK127" i="1"/>
  <c r="BL127" i="1"/>
  <c r="C128" i="1"/>
  <c r="D128" i="1" s="1"/>
  <c r="BA128" i="1"/>
  <c r="BB128" i="1"/>
  <c r="BC128" i="1"/>
  <c r="BD128" i="1"/>
  <c r="BE128" i="1"/>
  <c r="BF128" i="1"/>
  <c r="BG128" i="1"/>
  <c r="BH128" i="1"/>
  <c r="BI128" i="1"/>
  <c r="BJ128" i="1"/>
  <c r="BK128" i="1"/>
  <c r="BL128" i="1"/>
  <c r="C129" i="1"/>
  <c r="BA129" i="1"/>
  <c r="BB129" i="1"/>
  <c r="BC129" i="1"/>
  <c r="BD129" i="1"/>
  <c r="BE129" i="1"/>
  <c r="BF129" i="1"/>
  <c r="BG129" i="1"/>
  <c r="BH129" i="1"/>
  <c r="BI129" i="1"/>
  <c r="BJ129" i="1"/>
  <c r="BK129" i="1"/>
  <c r="BL129" i="1"/>
  <c r="C130" i="1"/>
  <c r="BP130" i="1" s="1"/>
  <c r="BA130" i="1"/>
  <c r="BB130" i="1"/>
  <c r="BC130" i="1"/>
  <c r="BD130" i="1"/>
  <c r="BE130" i="1"/>
  <c r="BF130" i="1"/>
  <c r="BG130" i="1"/>
  <c r="BH130" i="1"/>
  <c r="BI130" i="1"/>
  <c r="BJ130" i="1"/>
  <c r="BK130" i="1"/>
  <c r="BL130" i="1"/>
  <c r="C131" i="1"/>
  <c r="D131" i="1" s="1"/>
  <c r="BA131" i="1"/>
  <c r="BB131" i="1"/>
  <c r="BC131" i="1"/>
  <c r="BD131" i="1"/>
  <c r="BE131" i="1"/>
  <c r="BF131" i="1"/>
  <c r="BG131" i="1"/>
  <c r="BH131" i="1"/>
  <c r="BI131" i="1"/>
  <c r="BJ131" i="1"/>
  <c r="BK131" i="1"/>
  <c r="BL131" i="1"/>
  <c r="BQ137" i="1" l="1"/>
  <c r="CC137" i="1" s="1"/>
  <c r="BR137" i="1"/>
  <c r="CD137" i="1" s="1"/>
  <c r="BS137" i="1"/>
  <c r="CE137" i="1" s="1"/>
  <c r="BU137" i="1"/>
  <c r="CG137" i="1" s="1"/>
  <c r="BX137" i="1"/>
  <c r="CJ137" i="1" s="1"/>
  <c r="BT137" i="1"/>
  <c r="CF137" i="1" s="1"/>
  <c r="BM137" i="1"/>
  <c r="BY137" i="1" s="1"/>
  <c r="BN137" i="1"/>
  <c r="BZ137" i="1" s="1"/>
  <c r="BV137" i="1"/>
  <c r="CH137" i="1" s="1"/>
  <c r="BO137" i="1"/>
  <c r="CA137" i="1" s="1"/>
  <c r="BW137" i="1"/>
  <c r="CI137" i="1" s="1"/>
  <c r="BP137" i="1"/>
  <c r="CB137" i="1" s="1"/>
  <c r="BP132" i="1"/>
  <c r="BN132" i="1"/>
  <c r="BO132" i="1"/>
  <c r="BM132" i="1"/>
  <c r="BX132" i="1"/>
  <c r="BV140" i="1"/>
  <c r="BN138" i="1"/>
  <c r="BT140" i="1"/>
  <c r="BM138" i="1"/>
  <c r="BW140" i="1"/>
  <c r="BO138" i="1"/>
  <c r="BW138" i="1"/>
  <c r="BR138" i="1"/>
  <c r="BU138" i="1"/>
  <c r="BR140" i="1"/>
  <c r="BP139" i="1"/>
  <c r="BV138" i="1"/>
  <c r="BN140" i="1"/>
  <c r="BO139" i="1"/>
  <c r="BP117" i="1"/>
  <c r="BM140" i="1"/>
  <c r="BT138" i="1"/>
  <c r="BW132" i="1"/>
  <c r="BU132" i="1"/>
  <c r="BX140" i="1"/>
  <c r="BU140" i="1"/>
  <c r="BS138" i="1"/>
  <c r="BV132" i="1"/>
  <c r="BQ138" i="1"/>
  <c r="BT132" i="1"/>
  <c r="BO140" i="1"/>
  <c r="BT139" i="1"/>
  <c r="BX138" i="1"/>
  <c r="BP138" i="1"/>
  <c r="BR132" i="1"/>
  <c r="D127" i="1"/>
  <c r="D137" i="1"/>
  <c r="D116" i="1"/>
  <c r="BO116" i="1"/>
  <c r="BW116" i="1"/>
  <c r="BO117" i="1"/>
  <c r="BR116" i="1"/>
  <c r="BQ139" i="1"/>
  <c r="BR139" i="1"/>
  <c r="BS139" i="1"/>
  <c r="BM139" i="1"/>
  <c r="BU139" i="1"/>
  <c r="BV139" i="1"/>
  <c r="BW139" i="1"/>
  <c r="BX139" i="1"/>
  <c r="BN139" i="1"/>
  <c r="BS140" i="1"/>
  <c r="BS132" i="1"/>
  <c r="BQ140" i="1"/>
  <c r="BQ132" i="1"/>
  <c r="BP140" i="1"/>
  <c r="BQ117" i="1"/>
  <c r="BX126" i="1"/>
  <c r="D121" i="1"/>
  <c r="BP119" i="1"/>
  <c r="BW119" i="1"/>
  <c r="BO126" i="1"/>
  <c r="BN119" i="1"/>
  <c r="BP127" i="1"/>
  <c r="BW126" i="1"/>
  <c r="BO119" i="1"/>
  <c r="BS131" i="1"/>
  <c r="BV131" i="1"/>
  <c r="BX119" i="1"/>
  <c r="BR131" i="1"/>
  <c r="BW130" i="1"/>
  <c r="BS119" i="1"/>
  <c r="BR117" i="1"/>
  <c r="D117" i="1"/>
  <c r="BO131" i="1"/>
  <c r="BQ119" i="1"/>
  <c r="D119" i="1"/>
  <c r="BN131" i="1"/>
  <c r="BT130" i="1"/>
  <c r="BW124" i="1"/>
  <c r="BU117" i="1"/>
  <c r="BN116" i="1"/>
  <c r="BX131" i="1"/>
  <c r="BM131" i="1"/>
  <c r="BU126" i="1"/>
  <c r="BW131" i="1"/>
  <c r="BP126" i="1"/>
  <c r="BV125" i="1"/>
  <c r="BS124" i="1"/>
  <c r="BW121" i="1"/>
  <c r="BT117" i="1"/>
  <c r="BU125" i="1"/>
  <c r="BW118" i="1"/>
  <c r="BU131" i="1"/>
  <c r="BM126" i="1"/>
  <c r="BT125" i="1"/>
  <c r="BR130" i="1"/>
  <c r="BO128" i="1"/>
  <c r="BV127" i="1"/>
  <c r="BM127" i="1"/>
  <c r="BS125" i="1"/>
  <c r="BW122" i="1"/>
  <c r="BP121" i="1"/>
  <c r="BU120" i="1"/>
  <c r="BO122" i="1"/>
  <c r="BS130" i="1"/>
  <c r="BP128" i="1"/>
  <c r="BW127" i="1"/>
  <c r="BQ125" i="1"/>
  <c r="BU122" i="1"/>
  <c r="BO121" i="1"/>
  <c r="BS120" i="1"/>
  <c r="BQ131" i="1"/>
  <c r="BM130" i="1"/>
  <c r="BS127" i="1"/>
  <c r="BT126" i="1"/>
  <c r="BO124" i="1"/>
  <c r="BR122" i="1"/>
  <c r="BV119" i="1"/>
  <c r="BM119" i="1"/>
  <c r="BP118" i="1"/>
  <c r="BX117" i="1"/>
  <c r="BM117" i="1"/>
  <c r="BV116" i="1"/>
  <c r="BX128" i="1"/>
  <c r="BN127" i="1"/>
  <c r="BU127" i="1"/>
  <c r="BP131" i="1"/>
  <c r="BR127" i="1"/>
  <c r="BR126" i="1"/>
  <c r="D126" i="1"/>
  <c r="BN124" i="1"/>
  <c r="BQ122" i="1"/>
  <c r="BU119" i="1"/>
  <c r="BO118" i="1"/>
  <c r="BW117" i="1"/>
  <c r="BT116" i="1"/>
  <c r="BV128" i="1"/>
  <c r="BX127" i="1"/>
  <c r="BO127" i="1"/>
  <c r="BN122" i="1"/>
  <c r="BX122" i="1"/>
  <c r="BM122" i="1"/>
  <c r="BQ127" i="1"/>
  <c r="BP122" i="1"/>
  <c r="BT119" i="1"/>
  <c r="BM118" i="1"/>
  <c r="D129" i="1"/>
  <c r="BP129" i="1"/>
  <c r="BX129" i="1"/>
  <c r="BT129" i="1"/>
  <c r="BM129" i="1"/>
  <c r="BV129" i="1"/>
  <c r="BO129" i="1"/>
  <c r="BN129" i="1"/>
  <c r="BW129" i="1"/>
  <c r="BQ129" i="1"/>
  <c r="BR129" i="1"/>
  <c r="BS129" i="1"/>
  <c r="BU129" i="1"/>
  <c r="BN130" i="1"/>
  <c r="BV130" i="1"/>
  <c r="BU130" i="1"/>
  <c r="BO130" i="1"/>
  <c r="BX130" i="1"/>
  <c r="D130" i="1"/>
  <c r="BQ130" i="1"/>
  <c r="BM128" i="1"/>
  <c r="BX123" i="1"/>
  <c r="BT128" i="1"/>
  <c r="BQ128" i="1"/>
  <c r="BR128" i="1"/>
  <c r="BS128" i="1"/>
  <c r="BU128" i="1"/>
  <c r="BN128" i="1"/>
  <c r="BW128" i="1"/>
  <c r="BR123" i="1"/>
  <c r="BT123" i="1"/>
  <c r="BV123" i="1"/>
  <c r="BM123" i="1"/>
  <c r="BW123" i="1"/>
  <c r="D123" i="1"/>
  <c r="BP123" i="1"/>
  <c r="BN123" i="1"/>
  <c r="BO123" i="1"/>
  <c r="BQ123" i="1"/>
  <c r="BU123" i="1"/>
  <c r="D125" i="1"/>
  <c r="BP125" i="1"/>
  <c r="BX125" i="1"/>
  <c r="BN125" i="1"/>
  <c r="BW125" i="1"/>
  <c r="BR125" i="1"/>
  <c r="BX124" i="1"/>
  <c r="BN121" i="1"/>
  <c r="BV121" i="1"/>
  <c r="BS121" i="1"/>
  <c r="BR121" i="1"/>
  <c r="BT121" i="1"/>
  <c r="BU121" i="1"/>
  <c r="BM121" i="1"/>
  <c r="BX121" i="1"/>
  <c r="BT131" i="1"/>
  <c r="BO125" i="1"/>
  <c r="BR124" i="1"/>
  <c r="BU124" i="1"/>
  <c r="BM124" i="1"/>
  <c r="BV124" i="1"/>
  <c r="D124" i="1"/>
  <c r="BP124" i="1"/>
  <c r="D120" i="1"/>
  <c r="BP120" i="1"/>
  <c r="BX120" i="1"/>
  <c r="BO120" i="1"/>
  <c r="BR120" i="1"/>
  <c r="BV120" i="1"/>
  <c r="BW120" i="1"/>
  <c r="BM120" i="1"/>
  <c r="BQ120" i="1"/>
  <c r="BN126" i="1"/>
  <c r="BV126" i="1"/>
  <c r="BQ126" i="1"/>
  <c r="BQ124" i="1"/>
  <c r="BT120" i="1"/>
  <c r="BT122" i="1"/>
  <c r="BS122" i="1"/>
  <c r="BV122" i="1"/>
  <c r="BR118" i="1"/>
  <c r="BT118" i="1"/>
  <c r="BQ118" i="1"/>
  <c r="BS118" i="1"/>
  <c r="BU118" i="1"/>
  <c r="BV118" i="1"/>
  <c r="BN118" i="1"/>
  <c r="BX118" i="1"/>
  <c r="BS117" i="1"/>
  <c r="BU116" i="1"/>
  <c r="BM116" i="1"/>
  <c r="BQ116" i="1"/>
  <c r="BV117" i="1"/>
  <c r="BX116" i="1"/>
  <c r="BP116" i="1"/>
  <c r="CV12" i="4"/>
  <c r="CU12" i="4"/>
  <c r="CT12" i="4"/>
  <c r="CS12" i="4"/>
  <c r="CR12" i="4"/>
  <c r="CQ12" i="4"/>
  <c r="CP12" i="4"/>
  <c r="CO12" i="4"/>
  <c r="CN12" i="4"/>
  <c r="CM12" i="4"/>
  <c r="CL12" i="4"/>
  <c r="CK12" i="4"/>
  <c r="BL12" i="4"/>
  <c r="BK12" i="4"/>
  <c r="BJ12" i="4"/>
  <c r="BI12" i="4"/>
  <c r="BH12" i="4"/>
  <c r="BG12" i="4"/>
  <c r="BF12" i="4"/>
  <c r="BE12" i="4"/>
  <c r="BD12" i="4"/>
  <c r="BC12" i="4"/>
  <c r="BB12" i="4"/>
  <c r="BA12" i="4"/>
  <c r="AZ12" i="4"/>
  <c r="AY12" i="4"/>
  <c r="AX12" i="4"/>
  <c r="AW12" i="4"/>
  <c r="AV12" i="4"/>
  <c r="AU12" i="4"/>
  <c r="AT12" i="4"/>
  <c r="AS12" i="4"/>
  <c r="AR12" i="4"/>
  <c r="AQ12" i="4"/>
  <c r="AP12" i="4"/>
  <c r="AO12" i="4"/>
  <c r="AN12" i="4"/>
  <c r="AM12" i="4"/>
  <c r="AL12" i="4"/>
  <c r="AK12" i="4"/>
  <c r="AJ12" i="4"/>
  <c r="AI12" i="4"/>
  <c r="AH12" i="4"/>
  <c r="AG12" i="4"/>
  <c r="AF12" i="4"/>
  <c r="AE12" i="4"/>
  <c r="AD12" i="4"/>
  <c r="AC12" i="4"/>
  <c r="P12" i="4"/>
  <c r="O12" i="4"/>
  <c r="N12" i="4"/>
  <c r="M12" i="4"/>
  <c r="L12" i="4"/>
  <c r="K12" i="4"/>
  <c r="J12" i="4"/>
  <c r="I12" i="4"/>
  <c r="H12" i="4"/>
  <c r="G12" i="4"/>
  <c r="F12" i="4"/>
  <c r="E12" i="4"/>
  <c r="D6" i="4"/>
  <c r="CV5" i="4"/>
  <c r="DH5" i="4" s="1"/>
  <c r="CU5" i="4"/>
  <c r="DG5" i="4" s="1"/>
  <c r="CT5" i="4"/>
  <c r="DF5" i="4" s="1"/>
  <c r="CS5" i="4"/>
  <c r="DE5" i="4" s="1"/>
  <c r="CR5" i="4"/>
  <c r="DD5" i="4" s="1"/>
  <c r="CQ5" i="4"/>
  <c r="DC5" i="4" s="1"/>
  <c r="DO5" i="4" s="1"/>
  <c r="CP5" i="4"/>
  <c r="DB5" i="4" s="1"/>
  <c r="DN5" i="4" s="1"/>
  <c r="CO5" i="4"/>
  <c r="DA5" i="4" s="1"/>
  <c r="DM5" i="4" s="1"/>
  <c r="CN5" i="4"/>
  <c r="CZ5" i="4" s="1"/>
  <c r="CM5" i="4"/>
  <c r="CY5" i="4" s="1"/>
  <c r="CL5" i="4"/>
  <c r="CX5" i="4" s="1"/>
  <c r="CK5" i="4"/>
  <c r="CW5" i="4" s="1"/>
  <c r="CJ5" i="4"/>
  <c r="CI5" i="4"/>
  <c r="CH5" i="4"/>
  <c r="CG5" i="4"/>
  <c r="CF5" i="4"/>
  <c r="CE5" i="4"/>
  <c r="CD5" i="4"/>
  <c r="CC5" i="4"/>
  <c r="CB5" i="4"/>
  <c r="CA5" i="4"/>
  <c r="BZ5" i="4"/>
  <c r="BY5" i="4"/>
  <c r="D5" i="4"/>
  <c r="DY5" i="4" l="1"/>
  <c r="EA5" i="4"/>
  <c r="DZ5" i="4"/>
  <c r="CF12" i="4"/>
  <c r="CC12" i="4"/>
  <c r="CD12" i="4"/>
  <c r="CE12" i="4"/>
  <c r="BY12" i="4"/>
  <c r="CG12" i="4"/>
  <c r="BZ12" i="4"/>
  <c r="CA12" i="4"/>
  <c r="CI12" i="4"/>
  <c r="CH12" i="4"/>
  <c r="CB12" i="4"/>
  <c r="CJ12" i="4"/>
  <c r="DD12" i="4"/>
  <c r="DO12" i="4"/>
  <c r="DI5" i="4"/>
  <c r="CW12" i="4"/>
  <c r="DQ5" i="4"/>
  <c r="EC5" i="4" s="1"/>
  <c r="DE12" i="4"/>
  <c r="DT5" i="4"/>
  <c r="EF5" i="4" s="1"/>
  <c r="DH12" i="4"/>
  <c r="DJ5" i="4"/>
  <c r="DV5" i="4" s="1"/>
  <c r="CX12" i="4"/>
  <c r="DR5" i="4"/>
  <c r="ED5" i="4" s="1"/>
  <c r="DF12" i="4"/>
  <c r="DP5" i="4"/>
  <c r="EB5" i="4" s="1"/>
  <c r="DM12" i="4"/>
  <c r="DN12" i="4"/>
  <c r="DS5" i="4"/>
  <c r="EE5" i="4" s="1"/>
  <c r="DG12" i="4"/>
  <c r="DK5" i="4"/>
  <c r="DW5" i="4" s="1"/>
  <c r="CY12" i="4"/>
  <c r="DL5" i="4"/>
  <c r="DX5" i="4" s="1"/>
  <c r="CZ12" i="4"/>
  <c r="DA12" i="4"/>
  <c r="DB12" i="4"/>
  <c r="DC12" i="4"/>
  <c r="EK5" i="4" l="1"/>
  <c r="EK12" i="4" s="1"/>
  <c r="DY12" i="4"/>
  <c r="DP12" i="4"/>
  <c r="DQ12" i="4"/>
  <c r="DK12" i="4"/>
  <c r="DR12" i="4"/>
  <c r="DT12" i="4"/>
  <c r="DU5" i="4"/>
  <c r="DI12" i="4"/>
  <c r="DS12" i="4"/>
  <c r="EM5" i="4"/>
  <c r="EM12" i="4" s="1"/>
  <c r="EA12" i="4"/>
  <c r="DL12" i="4"/>
  <c r="EL5" i="4"/>
  <c r="EL12" i="4" s="1"/>
  <c r="DZ12" i="4"/>
  <c r="DJ12" i="4"/>
  <c r="DW12" i="4" l="1"/>
  <c r="EI5" i="4"/>
  <c r="EI12" i="4" s="1"/>
  <c r="DU12" i="4"/>
  <c r="EG5" i="4"/>
  <c r="EG12" i="4" s="1"/>
  <c r="EO5" i="4"/>
  <c r="EO12" i="4" s="1"/>
  <c r="EC12" i="4"/>
  <c r="EJ5" i="4"/>
  <c r="EJ12" i="4" s="1"/>
  <c r="DX12" i="4"/>
  <c r="ER5" i="4"/>
  <c r="ER12" i="4" s="1"/>
  <c r="EF12" i="4"/>
  <c r="EQ5" i="4"/>
  <c r="EQ12" i="4" s="1"/>
  <c r="EE12" i="4"/>
  <c r="EB12" i="4"/>
  <c r="EN5" i="4"/>
  <c r="EN12" i="4" s="1"/>
  <c r="EH5" i="4"/>
  <c r="EH12" i="4" s="1"/>
  <c r="DV12" i="4"/>
  <c r="ED12" i="4"/>
  <c r="EP5" i="4"/>
  <c r="EP12" i="4" s="1"/>
  <c r="E183" i="2" l="1"/>
  <c r="E182" i="2"/>
  <c r="E181" i="2" l="1"/>
  <c r="E180" i="2"/>
  <c r="E179" i="2"/>
  <c r="E178" i="2"/>
  <c r="E177" i="2"/>
  <c r="E176" i="2"/>
  <c r="E175" i="2"/>
  <c r="E174" i="2"/>
  <c r="E173" i="2"/>
  <c r="E172" i="2"/>
  <c r="E171" i="2"/>
  <c r="E170" i="2"/>
  <c r="E169" i="2"/>
  <c r="E168" i="2"/>
  <c r="E167" i="2"/>
  <c r="E166" i="2"/>
  <c r="E165" i="2"/>
  <c r="E164" i="2"/>
  <c r="E163" i="2"/>
  <c r="E162" i="2"/>
  <c r="E161" i="2"/>
  <c r="E160" i="2"/>
  <c r="E159" i="2"/>
  <c r="E158" i="2"/>
  <c r="E157" i="2"/>
  <c r="E156" i="2"/>
  <c r="E155" i="2"/>
  <c r="E154" i="2"/>
  <c r="E153" i="2"/>
  <c r="E152" i="2"/>
  <c r="E151" i="2"/>
  <c r="E150" i="2"/>
  <c r="E149" i="2"/>
  <c r="E148" i="2"/>
  <c r="E147" i="2"/>
  <c r="E146" i="2"/>
  <c r="E145" i="2"/>
  <c r="E144" i="2"/>
  <c r="E143" i="2"/>
  <c r="E142" i="2"/>
  <c r="E141" i="2"/>
  <c r="E140" i="2"/>
  <c r="E139" i="2"/>
  <c r="E138" i="2"/>
  <c r="E137" i="2"/>
  <c r="E136" i="2"/>
  <c r="E135" i="2"/>
  <c r="E134" i="2"/>
  <c r="E133" i="2"/>
  <c r="E132" i="2"/>
  <c r="E131" i="2"/>
  <c r="E130" i="2"/>
  <c r="E129" i="2"/>
  <c r="E128" i="2"/>
  <c r="E127" i="2"/>
  <c r="E126" i="2"/>
  <c r="E125" i="2"/>
  <c r="E124" i="2"/>
  <c r="E123" i="2"/>
  <c r="E122" i="2"/>
  <c r="E121" i="2"/>
  <c r="E120" i="2"/>
  <c r="E119" i="2"/>
  <c r="E118" i="2"/>
  <c r="E117" i="2"/>
  <c r="E116" i="2"/>
  <c r="E115" i="2"/>
  <c r="E114" i="2"/>
  <c r="E113" i="2"/>
  <c r="E112" i="2"/>
  <c r="E111" i="2"/>
  <c r="E110" i="2"/>
  <c r="E109" i="2"/>
  <c r="E108" i="2"/>
  <c r="E107" i="2"/>
  <c r="E106" i="2"/>
  <c r="E105" i="2"/>
  <c r="E104" i="2"/>
  <c r="E103" i="2"/>
  <c r="E102" i="2"/>
  <c r="E101" i="2"/>
  <c r="E100" i="2"/>
  <c r="E99" i="2"/>
  <c r="E98" i="2"/>
  <c r="E97" i="2"/>
  <c r="E96" i="2"/>
  <c r="E95" i="2"/>
  <c r="E94" i="2"/>
  <c r="E93" i="2"/>
  <c r="E92" i="2"/>
  <c r="E91" i="2"/>
  <c r="E90" i="2"/>
  <c r="E89" i="2"/>
  <c r="E88" i="2"/>
  <c r="E87" i="2"/>
  <c r="E86" i="2"/>
  <c r="E85" i="2"/>
  <c r="E84" i="2"/>
  <c r="E83" i="2"/>
  <c r="E82" i="2"/>
  <c r="E81" i="2"/>
  <c r="E80" i="2"/>
  <c r="E79" i="2"/>
  <c r="E78" i="2"/>
  <c r="E77" i="2"/>
  <c r="E76" i="2"/>
  <c r="E75" i="2"/>
  <c r="E74" i="2"/>
  <c r="E73" i="2"/>
  <c r="E72" i="2"/>
  <c r="E71" i="2"/>
  <c r="E70" i="2"/>
  <c r="E69" i="2"/>
  <c r="E68" i="2"/>
  <c r="E67" i="2"/>
  <c r="E66" i="2"/>
  <c r="E65" i="2"/>
  <c r="E64" i="2"/>
  <c r="E63" i="2"/>
  <c r="E62" i="2"/>
  <c r="E61" i="2"/>
  <c r="E60" i="2"/>
  <c r="E59" i="2"/>
  <c r="E58" i="2"/>
  <c r="E57" i="2"/>
  <c r="E56" i="2"/>
  <c r="E55" i="2"/>
  <c r="E54" i="2"/>
  <c r="E53" i="2"/>
  <c r="E52" i="2"/>
  <c r="E51" i="2"/>
  <c r="E50" i="2"/>
  <c r="E49" i="2"/>
  <c r="E48" i="2"/>
  <c r="E47" i="2"/>
  <c r="E46" i="2"/>
  <c r="E45" i="2"/>
  <c r="E44" i="2"/>
  <c r="E43" i="2"/>
  <c r="E42" i="2"/>
  <c r="E41" i="2"/>
  <c r="E40" i="2"/>
  <c r="E39" i="2"/>
  <c r="E38" i="2"/>
  <c r="E37" i="2"/>
  <c r="E36" i="2"/>
  <c r="E35" i="2"/>
  <c r="E34" i="2"/>
  <c r="E33" i="2"/>
  <c r="E32" i="2"/>
  <c r="E31" i="2"/>
  <c r="E30" i="2"/>
  <c r="E29" i="2"/>
  <c r="E28" i="2"/>
  <c r="E27" i="2"/>
  <c r="E26" i="2"/>
  <c r="E25" i="2"/>
  <c r="E24" i="2"/>
  <c r="E23" i="2"/>
  <c r="E22" i="2"/>
  <c r="E21" i="2"/>
  <c r="E20" i="2"/>
  <c r="E19" i="2"/>
  <c r="E18" i="2"/>
  <c r="E17" i="2"/>
  <c r="E16" i="2"/>
  <c r="E15" i="2"/>
  <c r="E14" i="2"/>
  <c r="E13" i="2"/>
  <c r="E12" i="2"/>
  <c r="E11" i="2"/>
  <c r="E10" i="2"/>
  <c r="E9" i="2"/>
  <c r="E8" i="2"/>
  <c r="E7" i="2"/>
  <c r="E6" i="2"/>
  <c r="E5" i="2"/>
  <c r="E4" i="2"/>
  <c r="E3" i="2"/>
  <c r="BA19" i="1" l="1"/>
  <c r="BB19" i="1"/>
  <c r="BC19" i="1"/>
  <c r="BD19" i="1"/>
  <c r="BE19" i="1"/>
  <c r="BF19" i="1"/>
  <c r="BG19" i="1"/>
  <c r="BH19" i="1"/>
  <c r="BI19" i="1"/>
  <c r="BJ19" i="1"/>
  <c r="BK19" i="1"/>
  <c r="BL19" i="1"/>
  <c r="C19" i="1"/>
  <c r="A2" i="4"/>
  <c r="C15" i="1"/>
  <c r="D19" i="1" l="1"/>
  <c r="BT19" i="1"/>
  <c r="BS19" i="1"/>
  <c r="BQ19" i="1"/>
  <c r="BR19" i="1"/>
  <c r="BX19" i="1"/>
  <c r="BP19" i="1"/>
  <c r="BW19" i="1"/>
  <c r="BO19" i="1"/>
  <c r="BV19" i="1"/>
  <c r="BN19" i="1"/>
  <c r="BU19" i="1"/>
  <c r="BM19" i="1"/>
  <c r="BA15" i="1"/>
  <c r="BB15" i="1"/>
  <c r="BC15" i="1"/>
  <c r="BD15" i="1"/>
  <c r="BE15" i="1"/>
  <c r="BF15" i="1"/>
  <c r="BG15" i="1"/>
  <c r="BH15" i="1"/>
  <c r="BI15" i="1"/>
  <c r="BJ15" i="1"/>
  <c r="BK15" i="1"/>
  <c r="BL15" i="1"/>
  <c r="CE132" i="1" l="1"/>
  <c r="BY138" i="1"/>
  <c r="CG138" i="1"/>
  <c r="CE139" i="1"/>
  <c r="BY140" i="1"/>
  <c r="CI138" i="1"/>
  <c r="BZ138" i="1"/>
  <c r="CC140" i="1"/>
  <c r="CB139" i="1"/>
  <c r="CC138" i="1"/>
  <c r="CF140" i="1"/>
  <c r="CA140" i="1"/>
  <c r="CA138" i="1"/>
  <c r="CE138" i="1"/>
  <c r="CC132" i="1"/>
  <c r="BZ140" i="1"/>
  <c r="CF139" i="1"/>
  <c r="CF138" i="1"/>
  <c r="BY139" i="1"/>
  <c r="CC139" i="1"/>
  <c r="CJ140" i="1"/>
  <c r="CB140" i="1"/>
  <c r="CF132" i="1"/>
  <c r="CB132" i="1"/>
  <c r="CE140" i="1"/>
  <c r="CJ132" i="1"/>
  <c r="CH138" i="1"/>
  <c r="BZ139" i="1"/>
  <c r="BY132" i="1"/>
  <c r="CH139" i="1"/>
  <c r="CA132" i="1"/>
  <c r="CI132" i="1"/>
  <c r="CG132" i="1"/>
  <c r="CG140" i="1"/>
  <c r="CA139" i="1"/>
  <c r="CB138" i="1"/>
  <c r="CD140" i="1"/>
  <c r="CD132" i="1"/>
  <c r="CD138" i="1"/>
  <c r="CH140" i="1"/>
  <c r="BZ132" i="1"/>
  <c r="CI140" i="1"/>
  <c r="CD139" i="1"/>
  <c r="CJ138" i="1"/>
  <c r="CH132" i="1"/>
  <c r="CJ139" i="1"/>
  <c r="CG139" i="1"/>
  <c r="CI139" i="1"/>
  <c r="CG118" i="1"/>
  <c r="CA125" i="1"/>
  <c r="CF116" i="1"/>
  <c r="CC116" i="1"/>
  <c r="CE118" i="1"/>
  <c r="CA117" i="1"/>
  <c r="CF125" i="1"/>
  <c r="CB117" i="1"/>
  <c r="CG117" i="1"/>
  <c r="CJ119" i="1"/>
  <c r="BZ122" i="1"/>
  <c r="BZ118" i="1"/>
  <c r="BY117" i="1"/>
  <c r="CH122" i="1"/>
  <c r="CH127" i="1"/>
  <c r="CI125" i="1"/>
  <c r="CJ128" i="1"/>
  <c r="CD120" i="1"/>
  <c r="CD118" i="1"/>
  <c r="CA129" i="1"/>
  <c r="CH128" i="1"/>
  <c r="CB122" i="1"/>
  <c r="CD129" i="1"/>
  <c r="BY124" i="1"/>
  <c r="CB123" i="1"/>
  <c r="BY121" i="1"/>
  <c r="CC124" i="1"/>
  <c r="CJ127" i="1"/>
  <c r="BZ124" i="1"/>
  <c r="BZ130" i="1"/>
  <c r="CF118" i="1"/>
  <c r="CF122" i="1"/>
  <c r="CA123" i="1"/>
  <c r="BY118" i="1"/>
  <c r="CJ118" i="1"/>
  <c r="CB118" i="1"/>
  <c r="CG126" i="1"/>
  <c r="CF128" i="1"/>
  <c r="CJ116" i="1"/>
  <c r="CB119" i="1"/>
  <c r="BY122" i="1"/>
  <c r="CG124" i="1"/>
  <c r="CG119" i="1"/>
  <c r="CC118" i="1"/>
  <c r="CC125" i="1"/>
  <c r="CH130" i="1"/>
  <c r="BY128" i="1"/>
  <c r="CB124" i="1"/>
  <c r="CC127" i="1"/>
  <c r="CJ122" i="1"/>
  <c r="CA118" i="1"/>
  <c r="CE120" i="1"/>
  <c r="CJ129" i="1"/>
  <c r="CG125" i="1"/>
  <c r="BZ117" i="1"/>
  <c r="CA127" i="1"/>
  <c r="CH123" i="1"/>
  <c r="CD126" i="1"/>
  <c r="CC123" i="1"/>
  <c r="CB127" i="1"/>
  <c r="CF124" i="1"/>
  <c r="CC122" i="1"/>
  <c r="BZ120" i="1"/>
  <c r="BZ128" i="1"/>
  <c r="CC117" i="1"/>
  <c r="CE122" i="1"/>
  <c r="CI122" i="1"/>
  <c r="BZ125" i="1"/>
  <c r="CG122" i="1"/>
  <c r="CA119" i="1"/>
  <c r="CE126" i="1"/>
  <c r="CF131" i="1"/>
  <c r="CF130" i="1"/>
  <c r="CD116" i="1"/>
  <c r="CE128" i="1"/>
  <c r="CA130" i="1"/>
  <c r="CD117" i="1"/>
  <c r="BY126" i="1"/>
  <c r="CC120" i="1"/>
  <c r="CC121" i="1"/>
  <c r="CH129" i="1"/>
  <c r="CB130" i="1"/>
  <c r="BZ129" i="1"/>
  <c r="CI128" i="1"/>
  <c r="CI120" i="1"/>
  <c r="CD128" i="1"/>
  <c r="CB121" i="1"/>
  <c r="CA120" i="1"/>
  <c r="BY125" i="1"/>
  <c r="CH120" i="1"/>
  <c r="CA128" i="1"/>
  <c r="CE116" i="1"/>
  <c r="CF119" i="1"/>
  <c r="CH117" i="1"/>
  <c r="CA121" i="1"/>
  <c r="CI121" i="1"/>
  <c r="CD125" i="1"/>
  <c r="CD122" i="1"/>
  <c r="BY127" i="1"/>
  <c r="CI127" i="1"/>
  <c r="BY131" i="1"/>
  <c r="BZ121" i="1"/>
  <c r="CG120" i="1"/>
  <c r="CA131" i="1"/>
  <c r="CC131" i="1"/>
  <c r="CD131" i="1"/>
  <c r="CD124" i="1"/>
  <c r="BY120" i="1"/>
  <c r="CG123" i="1"/>
  <c r="CB120" i="1"/>
  <c r="CJ125" i="1"/>
  <c r="CF129" i="1"/>
  <c r="CG130" i="1"/>
  <c r="CF120" i="1"/>
  <c r="CG128" i="1"/>
  <c r="BY129" i="1"/>
  <c r="CB125" i="1"/>
  <c r="BZ123" i="1"/>
  <c r="CJ131" i="1"/>
  <c r="CE130" i="1"/>
  <c r="CB129" i="1"/>
  <c r="CH116" i="1"/>
  <c r="BZ116" i="1"/>
  <c r="CC119" i="1"/>
  <c r="CA126" i="1"/>
  <c r="CA122" i="1"/>
  <c r="CF126" i="1"/>
  <c r="CA124" i="1"/>
  <c r="CJ121" i="1"/>
  <c r="CI126" i="1"/>
  <c r="CC126" i="1"/>
  <c r="CE124" i="1"/>
  <c r="CI129" i="1"/>
  <c r="CE123" i="1"/>
  <c r="CH124" i="1"/>
  <c r="CC129" i="1"/>
  <c r="CF117" i="1"/>
  <c r="CJ117" i="1"/>
  <c r="CA116" i="1"/>
  <c r="CI131" i="1"/>
  <c r="CH125" i="1"/>
  <c r="CI118" i="1"/>
  <c r="CD130" i="1"/>
  <c r="CH121" i="1"/>
  <c r="CD119" i="1"/>
  <c r="CH118" i="1"/>
  <c r="CE129" i="1"/>
  <c r="CE121" i="1"/>
  <c r="CB116" i="1"/>
  <c r="BZ126" i="1"/>
  <c r="CG116" i="1"/>
  <c r="CE131" i="1"/>
  <c r="CB126" i="1"/>
  <c r="CC130" i="1"/>
  <c r="CJ120" i="1"/>
  <c r="CI123" i="1"/>
  <c r="CD127" i="1"/>
  <c r="CG127" i="1"/>
  <c r="CG129" i="1"/>
  <c r="CB131" i="1"/>
  <c r="CG131" i="1"/>
  <c r="CH131" i="1"/>
  <c r="CC128" i="1"/>
  <c r="CI130" i="1"/>
  <c r="CJ124" i="1"/>
  <c r="CG121" i="1"/>
  <c r="CE117" i="1"/>
  <c r="CE127" i="1"/>
  <c r="CD123" i="1"/>
  <c r="CB128" i="1"/>
  <c r="CH119" i="1"/>
  <c r="BY130" i="1"/>
  <c r="CF123" i="1"/>
  <c r="BY119" i="1"/>
  <c r="CH126" i="1"/>
  <c r="CD121" i="1"/>
  <c r="BZ119" i="1"/>
  <c r="CI119" i="1"/>
  <c r="CF127" i="1"/>
  <c r="BZ127" i="1"/>
  <c r="CJ126" i="1"/>
  <c r="CJ123" i="1"/>
  <c r="CE119" i="1"/>
  <c r="BZ131" i="1"/>
  <c r="BY123" i="1"/>
  <c r="CI124" i="1"/>
  <c r="BY116" i="1"/>
  <c r="CI117" i="1"/>
  <c r="CI116" i="1"/>
  <c r="CE125" i="1"/>
  <c r="CJ130" i="1"/>
  <c r="CF121" i="1"/>
  <c r="CE19" i="1"/>
  <c r="D15" i="1"/>
  <c r="BR15" i="1"/>
  <c r="BT15" i="1"/>
  <c r="BS15" i="1"/>
  <c r="BV15" i="1"/>
  <c r="BN15" i="1"/>
  <c r="BQ15" i="1"/>
  <c r="BX15" i="1"/>
  <c r="BP15" i="1"/>
  <c r="BW15" i="1"/>
  <c r="BO15" i="1"/>
  <c r="BU15" i="1"/>
  <c r="BM15" i="1"/>
  <c r="CD19" i="1" l="1"/>
  <c r="AY3" i="1"/>
  <c r="AA3" i="1"/>
  <c r="O3" i="1"/>
  <c r="BY19" i="1" l="1"/>
  <c r="CI19" i="1"/>
  <c r="CB19" i="1"/>
  <c r="CH19" i="1"/>
  <c r="CG19" i="1"/>
  <c r="CJ19" i="1"/>
  <c r="CF19" i="1"/>
  <c r="BZ19" i="1"/>
  <c r="CA19" i="1"/>
  <c r="CC19" i="1"/>
  <c r="BA6" i="1"/>
  <c r="BB6" i="1"/>
  <c r="BC6" i="1"/>
  <c r="BD6" i="1"/>
  <c r="BE6" i="1"/>
  <c r="BF6" i="1"/>
  <c r="BG6" i="1"/>
  <c r="BH6" i="1"/>
  <c r="BI6" i="1"/>
  <c r="BJ6" i="1"/>
  <c r="BK6" i="1"/>
  <c r="BL6" i="1"/>
  <c r="BA7" i="1"/>
  <c r="BB7" i="1"/>
  <c r="BC7" i="1"/>
  <c r="BD7" i="1"/>
  <c r="BE7" i="1"/>
  <c r="BF7" i="1"/>
  <c r="BG7" i="1"/>
  <c r="BH7" i="1"/>
  <c r="BI7" i="1"/>
  <c r="BJ7" i="1"/>
  <c r="BK7" i="1"/>
  <c r="BL7" i="1"/>
  <c r="BA8" i="1"/>
  <c r="BB8" i="1"/>
  <c r="BC8" i="1"/>
  <c r="BD8" i="1"/>
  <c r="BE8" i="1"/>
  <c r="BF8" i="1"/>
  <c r="BG8" i="1"/>
  <c r="BH8" i="1"/>
  <c r="BI8" i="1"/>
  <c r="BJ8" i="1"/>
  <c r="BK8" i="1"/>
  <c r="BL8" i="1"/>
  <c r="BA9" i="1"/>
  <c r="BB9" i="1"/>
  <c r="BC9" i="1"/>
  <c r="BD9" i="1"/>
  <c r="BE9" i="1"/>
  <c r="BF9" i="1"/>
  <c r="BG9" i="1"/>
  <c r="BH9" i="1"/>
  <c r="BI9" i="1"/>
  <c r="BJ9" i="1"/>
  <c r="BK9" i="1"/>
  <c r="BL9" i="1"/>
  <c r="BA10" i="1"/>
  <c r="BB10" i="1"/>
  <c r="BC10" i="1"/>
  <c r="BD10" i="1"/>
  <c r="BE10" i="1"/>
  <c r="BF10" i="1"/>
  <c r="BG10" i="1"/>
  <c r="BH10" i="1"/>
  <c r="BI10" i="1"/>
  <c r="BJ10" i="1"/>
  <c r="BK10" i="1"/>
  <c r="BL10" i="1"/>
  <c r="BA11" i="1"/>
  <c r="BB11" i="1"/>
  <c r="BC11" i="1"/>
  <c r="BD11" i="1"/>
  <c r="BE11" i="1"/>
  <c r="BF11" i="1"/>
  <c r="BG11" i="1"/>
  <c r="BH11" i="1"/>
  <c r="BI11" i="1"/>
  <c r="BJ11" i="1"/>
  <c r="BK11" i="1"/>
  <c r="BL11" i="1"/>
  <c r="BA12" i="1"/>
  <c r="BB12" i="1"/>
  <c r="BC12" i="1"/>
  <c r="BD12" i="1"/>
  <c r="BE12" i="1"/>
  <c r="BF12" i="1"/>
  <c r="BG12" i="1"/>
  <c r="BH12" i="1"/>
  <c r="BI12" i="1"/>
  <c r="BJ12" i="1"/>
  <c r="BK12" i="1"/>
  <c r="BL12" i="1"/>
  <c r="BA13" i="1"/>
  <c r="BB13" i="1"/>
  <c r="BC13" i="1"/>
  <c r="BD13" i="1"/>
  <c r="BE13" i="1"/>
  <c r="BF13" i="1"/>
  <c r="BG13" i="1"/>
  <c r="BH13" i="1"/>
  <c r="BI13" i="1"/>
  <c r="BJ13" i="1"/>
  <c r="BK13" i="1"/>
  <c r="BL13" i="1"/>
  <c r="BA14" i="1"/>
  <c r="BB14" i="1"/>
  <c r="BC14" i="1"/>
  <c r="BD14" i="1"/>
  <c r="BE14" i="1"/>
  <c r="BF14" i="1"/>
  <c r="BG14" i="1"/>
  <c r="BH14" i="1"/>
  <c r="BI14" i="1"/>
  <c r="BJ14" i="1"/>
  <c r="BK14" i="1"/>
  <c r="BL14" i="1"/>
  <c r="BA16" i="1"/>
  <c r="BB16" i="1"/>
  <c r="BC16" i="1"/>
  <c r="BD16" i="1"/>
  <c r="BE16" i="1"/>
  <c r="BF16" i="1"/>
  <c r="BG16" i="1"/>
  <c r="BH16" i="1"/>
  <c r="BI16" i="1"/>
  <c r="BJ16" i="1"/>
  <c r="BK16" i="1"/>
  <c r="BL16" i="1"/>
  <c r="BA17" i="1"/>
  <c r="BB17" i="1"/>
  <c r="BC17" i="1"/>
  <c r="BD17" i="1"/>
  <c r="BE17" i="1"/>
  <c r="BF17" i="1"/>
  <c r="BG17" i="1"/>
  <c r="BH17" i="1"/>
  <c r="BI17" i="1"/>
  <c r="BJ17" i="1"/>
  <c r="BK17" i="1"/>
  <c r="BL17" i="1"/>
  <c r="BA18" i="1"/>
  <c r="BB18" i="1"/>
  <c r="BC18" i="1"/>
  <c r="BD18" i="1"/>
  <c r="BE18" i="1"/>
  <c r="BF18" i="1"/>
  <c r="BG18" i="1"/>
  <c r="BH18" i="1"/>
  <c r="BI18" i="1"/>
  <c r="BJ18" i="1"/>
  <c r="BK18" i="1"/>
  <c r="BL18" i="1"/>
  <c r="BA20" i="1"/>
  <c r="BB20" i="1"/>
  <c r="BC20" i="1"/>
  <c r="BD20" i="1"/>
  <c r="BE20" i="1"/>
  <c r="BF20" i="1"/>
  <c r="BG20" i="1"/>
  <c r="BH20" i="1"/>
  <c r="BI20" i="1"/>
  <c r="BJ20" i="1"/>
  <c r="BK20" i="1"/>
  <c r="BL20" i="1"/>
  <c r="BA21" i="1"/>
  <c r="BB21" i="1"/>
  <c r="BC21" i="1"/>
  <c r="BD21" i="1"/>
  <c r="BE21" i="1"/>
  <c r="BF21" i="1"/>
  <c r="BG21" i="1"/>
  <c r="BH21" i="1"/>
  <c r="BI21" i="1"/>
  <c r="BJ21" i="1"/>
  <c r="BK21" i="1"/>
  <c r="BL21" i="1"/>
  <c r="BA22" i="1"/>
  <c r="BB22" i="1"/>
  <c r="BC22" i="1"/>
  <c r="BD22" i="1"/>
  <c r="BE22" i="1"/>
  <c r="BF22" i="1"/>
  <c r="BG22" i="1"/>
  <c r="BH22" i="1"/>
  <c r="BI22" i="1"/>
  <c r="BJ22" i="1"/>
  <c r="BK22" i="1"/>
  <c r="BL22" i="1"/>
  <c r="BA23" i="1"/>
  <c r="BB23" i="1"/>
  <c r="BC23" i="1"/>
  <c r="BD23" i="1"/>
  <c r="BE23" i="1"/>
  <c r="BF23" i="1"/>
  <c r="BG23" i="1"/>
  <c r="BH23" i="1"/>
  <c r="BI23" i="1"/>
  <c r="BJ23" i="1"/>
  <c r="BK23" i="1"/>
  <c r="BL23" i="1"/>
  <c r="BA24" i="1"/>
  <c r="BB24" i="1"/>
  <c r="BC24" i="1"/>
  <c r="BD24" i="1"/>
  <c r="BE24" i="1"/>
  <c r="BF24" i="1"/>
  <c r="BG24" i="1"/>
  <c r="BH24" i="1"/>
  <c r="BI24" i="1"/>
  <c r="BJ24" i="1"/>
  <c r="BK24" i="1"/>
  <c r="BL24" i="1"/>
  <c r="BA25" i="1"/>
  <c r="BB25" i="1"/>
  <c r="BC25" i="1"/>
  <c r="BD25" i="1"/>
  <c r="BE25" i="1"/>
  <c r="BF25" i="1"/>
  <c r="BG25" i="1"/>
  <c r="BH25" i="1"/>
  <c r="BI25" i="1"/>
  <c r="BJ25" i="1"/>
  <c r="BK25" i="1"/>
  <c r="BL25" i="1"/>
  <c r="BA26" i="1"/>
  <c r="BB26" i="1"/>
  <c r="BC26" i="1"/>
  <c r="BD26" i="1"/>
  <c r="BE26" i="1"/>
  <c r="BF26" i="1"/>
  <c r="BG26" i="1"/>
  <c r="BH26" i="1"/>
  <c r="BI26" i="1"/>
  <c r="BJ26" i="1"/>
  <c r="BK26" i="1"/>
  <c r="BL26" i="1"/>
  <c r="BA27" i="1"/>
  <c r="BB27" i="1"/>
  <c r="BC27" i="1"/>
  <c r="BD27" i="1"/>
  <c r="BE27" i="1"/>
  <c r="BF27" i="1"/>
  <c r="BG27" i="1"/>
  <c r="BH27" i="1"/>
  <c r="BI27" i="1"/>
  <c r="BJ27" i="1"/>
  <c r="BK27" i="1"/>
  <c r="BL27" i="1"/>
  <c r="BA28" i="1"/>
  <c r="BB28" i="1"/>
  <c r="BC28" i="1"/>
  <c r="BD28" i="1"/>
  <c r="BE28" i="1"/>
  <c r="BF28" i="1"/>
  <c r="BG28" i="1"/>
  <c r="BH28" i="1"/>
  <c r="BI28" i="1"/>
  <c r="BJ28" i="1"/>
  <c r="BK28" i="1"/>
  <c r="BL28" i="1"/>
  <c r="BA29" i="1"/>
  <c r="BB29" i="1"/>
  <c r="BC29" i="1"/>
  <c r="BD29" i="1"/>
  <c r="BE29" i="1"/>
  <c r="BF29" i="1"/>
  <c r="BG29" i="1"/>
  <c r="BH29" i="1"/>
  <c r="BI29" i="1"/>
  <c r="BJ29" i="1"/>
  <c r="BK29" i="1"/>
  <c r="BL29" i="1"/>
  <c r="BA30" i="1"/>
  <c r="BB30" i="1"/>
  <c r="BC30" i="1"/>
  <c r="BD30" i="1"/>
  <c r="BE30" i="1"/>
  <c r="BF30" i="1"/>
  <c r="BG30" i="1"/>
  <c r="BH30" i="1"/>
  <c r="BI30" i="1"/>
  <c r="BJ30" i="1"/>
  <c r="BK30" i="1"/>
  <c r="BL30" i="1"/>
  <c r="BA31" i="1"/>
  <c r="BB31" i="1"/>
  <c r="BC31" i="1"/>
  <c r="BD31" i="1"/>
  <c r="BE31" i="1"/>
  <c r="BF31" i="1"/>
  <c r="BG31" i="1"/>
  <c r="BH31" i="1"/>
  <c r="BI31" i="1"/>
  <c r="BJ31" i="1"/>
  <c r="BK31" i="1"/>
  <c r="BL31" i="1"/>
  <c r="BA32" i="1"/>
  <c r="BB32" i="1"/>
  <c r="BC32" i="1"/>
  <c r="BD32" i="1"/>
  <c r="BE32" i="1"/>
  <c r="BF32" i="1"/>
  <c r="BG32" i="1"/>
  <c r="BH32" i="1"/>
  <c r="BI32" i="1"/>
  <c r="BJ32" i="1"/>
  <c r="BK32" i="1"/>
  <c r="BL32" i="1"/>
  <c r="BA33" i="1"/>
  <c r="BB33" i="1"/>
  <c r="BC33" i="1"/>
  <c r="BD33" i="1"/>
  <c r="BE33" i="1"/>
  <c r="BF33" i="1"/>
  <c r="BG33" i="1"/>
  <c r="BH33" i="1"/>
  <c r="BI33" i="1"/>
  <c r="BJ33" i="1"/>
  <c r="BK33" i="1"/>
  <c r="BL33" i="1"/>
  <c r="BA34" i="1"/>
  <c r="BB34" i="1"/>
  <c r="BC34" i="1"/>
  <c r="BD34" i="1"/>
  <c r="BE34" i="1"/>
  <c r="BF34" i="1"/>
  <c r="BG34" i="1"/>
  <c r="BH34" i="1"/>
  <c r="BI34" i="1"/>
  <c r="BJ34" i="1"/>
  <c r="BK34" i="1"/>
  <c r="BL34" i="1"/>
  <c r="BA35" i="1"/>
  <c r="BB35" i="1"/>
  <c r="BC35" i="1"/>
  <c r="BD35" i="1"/>
  <c r="BE35" i="1"/>
  <c r="BF35" i="1"/>
  <c r="BG35" i="1"/>
  <c r="BH35" i="1"/>
  <c r="BI35" i="1"/>
  <c r="BJ35" i="1"/>
  <c r="BK35" i="1"/>
  <c r="BL35" i="1"/>
  <c r="BA36" i="1"/>
  <c r="BB36" i="1"/>
  <c r="BC36" i="1"/>
  <c r="BD36" i="1"/>
  <c r="BE36" i="1"/>
  <c r="BF36" i="1"/>
  <c r="BG36" i="1"/>
  <c r="BH36" i="1"/>
  <c r="BI36" i="1"/>
  <c r="BJ36" i="1"/>
  <c r="BK36" i="1"/>
  <c r="BL36" i="1"/>
  <c r="BA37" i="1"/>
  <c r="BB37" i="1"/>
  <c r="BC37" i="1"/>
  <c r="BD37" i="1"/>
  <c r="BE37" i="1"/>
  <c r="BF37" i="1"/>
  <c r="BG37" i="1"/>
  <c r="BH37" i="1"/>
  <c r="BI37" i="1"/>
  <c r="BJ37" i="1"/>
  <c r="BK37" i="1"/>
  <c r="BL37" i="1"/>
  <c r="BA38" i="1"/>
  <c r="BB38" i="1"/>
  <c r="BC38" i="1"/>
  <c r="BD38" i="1"/>
  <c r="BE38" i="1"/>
  <c r="BF38" i="1"/>
  <c r="BG38" i="1"/>
  <c r="BH38" i="1"/>
  <c r="BI38" i="1"/>
  <c r="BJ38" i="1"/>
  <c r="BK38" i="1"/>
  <c r="BL38" i="1"/>
  <c r="BA39" i="1"/>
  <c r="BB39" i="1"/>
  <c r="BC39" i="1"/>
  <c r="BD39" i="1"/>
  <c r="BE39" i="1"/>
  <c r="BF39" i="1"/>
  <c r="BG39" i="1"/>
  <c r="BH39" i="1"/>
  <c r="BI39" i="1"/>
  <c r="BJ39" i="1"/>
  <c r="BK39" i="1"/>
  <c r="BL39" i="1"/>
  <c r="BA40" i="1"/>
  <c r="BB40" i="1"/>
  <c r="BC40" i="1"/>
  <c r="BD40" i="1"/>
  <c r="BE40" i="1"/>
  <c r="BF40" i="1"/>
  <c r="BG40" i="1"/>
  <c r="BH40" i="1"/>
  <c r="BI40" i="1"/>
  <c r="BJ40" i="1"/>
  <c r="BK40" i="1"/>
  <c r="BL40" i="1"/>
  <c r="BA41" i="1"/>
  <c r="BB41" i="1"/>
  <c r="BC41" i="1"/>
  <c r="BD41" i="1"/>
  <c r="BE41" i="1"/>
  <c r="BF41" i="1"/>
  <c r="BG41" i="1"/>
  <c r="BH41" i="1"/>
  <c r="BI41" i="1"/>
  <c r="BJ41" i="1"/>
  <c r="BK41" i="1"/>
  <c r="BL41" i="1"/>
  <c r="BA42" i="1"/>
  <c r="BB42" i="1"/>
  <c r="BC42" i="1"/>
  <c r="BD42" i="1"/>
  <c r="BE42" i="1"/>
  <c r="BF42" i="1"/>
  <c r="BG42" i="1"/>
  <c r="BH42" i="1"/>
  <c r="BI42" i="1"/>
  <c r="BJ42" i="1"/>
  <c r="BK42" i="1"/>
  <c r="BL42" i="1"/>
  <c r="BA43" i="1"/>
  <c r="BB43" i="1"/>
  <c r="BC43" i="1"/>
  <c r="BD43" i="1"/>
  <c r="BE43" i="1"/>
  <c r="BF43" i="1"/>
  <c r="BG43" i="1"/>
  <c r="BH43" i="1"/>
  <c r="BI43" i="1"/>
  <c r="BJ43" i="1"/>
  <c r="BK43" i="1"/>
  <c r="BL43" i="1"/>
  <c r="BA44" i="1"/>
  <c r="BB44" i="1"/>
  <c r="BC44" i="1"/>
  <c r="BD44" i="1"/>
  <c r="BE44" i="1"/>
  <c r="BF44" i="1"/>
  <c r="BG44" i="1"/>
  <c r="BH44" i="1"/>
  <c r="BI44" i="1"/>
  <c r="BJ44" i="1"/>
  <c r="BK44" i="1"/>
  <c r="BL44" i="1"/>
  <c r="BA45" i="1"/>
  <c r="BB45" i="1"/>
  <c r="BC45" i="1"/>
  <c r="BD45" i="1"/>
  <c r="BE45" i="1"/>
  <c r="BF45" i="1"/>
  <c r="BG45" i="1"/>
  <c r="BH45" i="1"/>
  <c r="BI45" i="1"/>
  <c r="BJ45" i="1"/>
  <c r="BK45" i="1"/>
  <c r="BL45" i="1"/>
  <c r="BA46" i="1"/>
  <c r="BB46" i="1"/>
  <c r="BC46" i="1"/>
  <c r="BD46" i="1"/>
  <c r="BE46" i="1"/>
  <c r="BF46" i="1"/>
  <c r="BG46" i="1"/>
  <c r="BH46" i="1"/>
  <c r="BI46" i="1"/>
  <c r="BJ46" i="1"/>
  <c r="BK46" i="1"/>
  <c r="BL46" i="1"/>
  <c r="BA47" i="1"/>
  <c r="BB47" i="1"/>
  <c r="BC47" i="1"/>
  <c r="BD47" i="1"/>
  <c r="BE47" i="1"/>
  <c r="BF47" i="1"/>
  <c r="BG47" i="1"/>
  <c r="BH47" i="1"/>
  <c r="BI47" i="1"/>
  <c r="BJ47" i="1"/>
  <c r="BK47" i="1"/>
  <c r="BL47" i="1"/>
  <c r="BA48" i="1"/>
  <c r="BB48" i="1"/>
  <c r="BC48" i="1"/>
  <c r="BD48" i="1"/>
  <c r="BE48" i="1"/>
  <c r="BF48" i="1"/>
  <c r="BG48" i="1"/>
  <c r="BH48" i="1"/>
  <c r="BI48" i="1"/>
  <c r="BJ48" i="1"/>
  <c r="BK48" i="1"/>
  <c r="BL48" i="1"/>
  <c r="BA49" i="1"/>
  <c r="BB49" i="1"/>
  <c r="BC49" i="1"/>
  <c r="BD49" i="1"/>
  <c r="BE49" i="1"/>
  <c r="BF49" i="1"/>
  <c r="BG49" i="1"/>
  <c r="BH49" i="1"/>
  <c r="BI49" i="1"/>
  <c r="BJ49" i="1"/>
  <c r="BK49" i="1"/>
  <c r="BL49" i="1"/>
  <c r="BA50" i="1"/>
  <c r="BB50" i="1"/>
  <c r="BC50" i="1"/>
  <c r="BD50" i="1"/>
  <c r="BE50" i="1"/>
  <c r="BF50" i="1"/>
  <c r="BG50" i="1"/>
  <c r="BH50" i="1"/>
  <c r="BI50" i="1"/>
  <c r="BJ50" i="1"/>
  <c r="BK50" i="1"/>
  <c r="BL50" i="1"/>
  <c r="BA51" i="1"/>
  <c r="BB51" i="1"/>
  <c r="BC51" i="1"/>
  <c r="BD51" i="1"/>
  <c r="BE51" i="1"/>
  <c r="BF51" i="1"/>
  <c r="BG51" i="1"/>
  <c r="BH51" i="1"/>
  <c r="BI51" i="1"/>
  <c r="BJ51" i="1"/>
  <c r="BK51" i="1"/>
  <c r="BL51" i="1"/>
  <c r="BA52" i="1"/>
  <c r="BB52" i="1"/>
  <c r="BC52" i="1"/>
  <c r="BD52" i="1"/>
  <c r="BE52" i="1"/>
  <c r="BF52" i="1"/>
  <c r="BG52" i="1"/>
  <c r="BH52" i="1"/>
  <c r="BI52" i="1"/>
  <c r="BJ52" i="1"/>
  <c r="BK52" i="1"/>
  <c r="BL52" i="1"/>
  <c r="BA53" i="1"/>
  <c r="BB53" i="1"/>
  <c r="BC53" i="1"/>
  <c r="BD53" i="1"/>
  <c r="BE53" i="1"/>
  <c r="BF53" i="1"/>
  <c r="BG53" i="1"/>
  <c r="BH53" i="1"/>
  <c r="BI53" i="1"/>
  <c r="BJ53" i="1"/>
  <c r="BK53" i="1"/>
  <c r="BL53" i="1"/>
  <c r="BA54" i="1"/>
  <c r="BB54" i="1"/>
  <c r="BC54" i="1"/>
  <c r="BD54" i="1"/>
  <c r="BE54" i="1"/>
  <c r="BF54" i="1"/>
  <c r="BG54" i="1"/>
  <c r="BH54" i="1"/>
  <c r="BI54" i="1"/>
  <c r="BJ54" i="1"/>
  <c r="BK54" i="1"/>
  <c r="BL54" i="1"/>
  <c r="BA55" i="1"/>
  <c r="BB55" i="1"/>
  <c r="BC55" i="1"/>
  <c r="BD55" i="1"/>
  <c r="BE55" i="1"/>
  <c r="BF55" i="1"/>
  <c r="BG55" i="1"/>
  <c r="BH55" i="1"/>
  <c r="BI55" i="1"/>
  <c r="BJ55" i="1"/>
  <c r="BK55" i="1"/>
  <c r="BL55" i="1"/>
  <c r="BA56" i="1"/>
  <c r="BB56" i="1"/>
  <c r="BC56" i="1"/>
  <c r="BD56" i="1"/>
  <c r="BE56" i="1"/>
  <c r="BF56" i="1"/>
  <c r="BG56" i="1"/>
  <c r="BH56" i="1"/>
  <c r="BI56" i="1"/>
  <c r="BJ56" i="1"/>
  <c r="BK56" i="1"/>
  <c r="BL56" i="1"/>
  <c r="BA57" i="1"/>
  <c r="BB57" i="1"/>
  <c r="BC57" i="1"/>
  <c r="BD57" i="1"/>
  <c r="BE57" i="1"/>
  <c r="BF57" i="1"/>
  <c r="BG57" i="1"/>
  <c r="BH57" i="1"/>
  <c r="BI57" i="1"/>
  <c r="BJ57" i="1"/>
  <c r="BK57" i="1"/>
  <c r="BL57" i="1"/>
  <c r="BA58" i="1"/>
  <c r="BB58" i="1"/>
  <c r="BC58" i="1"/>
  <c r="BD58" i="1"/>
  <c r="BE58" i="1"/>
  <c r="BF58" i="1"/>
  <c r="BG58" i="1"/>
  <c r="BH58" i="1"/>
  <c r="BI58" i="1"/>
  <c r="BJ58" i="1"/>
  <c r="BK58" i="1"/>
  <c r="BL58" i="1"/>
  <c r="BA59" i="1"/>
  <c r="BB59" i="1"/>
  <c r="BC59" i="1"/>
  <c r="BD59" i="1"/>
  <c r="BE59" i="1"/>
  <c r="BF59" i="1"/>
  <c r="BG59" i="1"/>
  <c r="BH59" i="1"/>
  <c r="BI59" i="1"/>
  <c r="BJ59" i="1"/>
  <c r="BK59" i="1"/>
  <c r="BL59" i="1"/>
  <c r="BA60" i="1"/>
  <c r="BB60" i="1"/>
  <c r="BC60" i="1"/>
  <c r="BD60" i="1"/>
  <c r="BE60" i="1"/>
  <c r="BF60" i="1"/>
  <c r="BG60" i="1"/>
  <c r="BH60" i="1"/>
  <c r="BI60" i="1"/>
  <c r="BJ60" i="1"/>
  <c r="BK60" i="1"/>
  <c r="BL60" i="1"/>
  <c r="BA61" i="1"/>
  <c r="BB61" i="1"/>
  <c r="BC61" i="1"/>
  <c r="BD61" i="1"/>
  <c r="BE61" i="1"/>
  <c r="BF61" i="1"/>
  <c r="BG61" i="1"/>
  <c r="BH61" i="1"/>
  <c r="BI61" i="1"/>
  <c r="BJ61" i="1"/>
  <c r="BK61" i="1"/>
  <c r="BL61" i="1"/>
  <c r="BA62" i="1"/>
  <c r="BB62" i="1"/>
  <c r="BC62" i="1"/>
  <c r="BD62" i="1"/>
  <c r="BE62" i="1"/>
  <c r="BF62" i="1"/>
  <c r="BG62" i="1"/>
  <c r="BH62" i="1"/>
  <c r="BI62" i="1"/>
  <c r="BJ62" i="1"/>
  <c r="BK62" i="1"/>
  <c r="BL62" i="1"/>
  <c r="BA63" i="1"/>
  <c r="BB63" i="1"/>
  <c r="BC63" i="1"/>
  <c r="BD63" i="1"/>
  <c r="BE63" i="1"/>
  <c r="BF63" i="1"/>
  <c r="BG63" i="1"/>
  <c r="BH63" i="1"/>
  <c r="BI63" i="1"/>
  <c r="BJ63" i="1"/>
  <c r="BK63" i="1"/>
  <c r="BL63" i="1"/>
  <c r="BA64" i="1"/>
  <c r="BB64" i="1"/>
  <c r="BC64" i="1"/>
  <c r="BD64" i="1"/>
  <c r="BE64" i="1"/>
  <c r="BF64" i="1"/>
  <c r="BG64" i="1"/>
  <c r="BH64" i="1"/>
  <c r="BI64" i="1"/>
  <c r="BJ64" i="1"/>
  <c r="BK64" i="1"/>
  <c r="BL64" i="1"/>
  <c r="BA65" i="1"/>
  <c r="BB65" i="1"/>
  <c r="BC65" i="1"/>
  <c r="BD65" i="1"/>
  <c r="BE65" i="1"/>
  <c r="BF65" i="1"/>
  <c r="BG65" i="1"/>
  <c r="BH65" i="1"/>
  <c r="BI65" i="1"/>
  <c r="BJ65" i="1"/>
  <c r="BK65" i="1"/>
  <c r="BL65" i="1"/>
  <c r="BA66" i="1"/>
  <c r="BB66" i="1"/>
  <c r="BC66" i="1"/>
  <c r="BD66" i="1"/>
  <c r="BE66" i="1"/>
  <c r="BF66" i="1"/>
  <c r="BG66" i="1"/>
  <c r="BH66" i="1"/>
  <c r="BI66" i="1"/>
  <c r="BJ66" i="1"/>
  <c r="BK66" i="1"/>
  <c r="BL66" i="1"/>
  <c r="BA67" i="1"/>
  <c r="BB67" i="1"/>
  <c r="BC67" i="1"/>
  <c r="BD67" i="1"/>
  <c r="BE67" i="1"/>
  <c r="BF67" i="1"/>
  <c r="BG67" i="1"/>
  <c r="BH67" i="1"/>
  <c r="BI67" i="1"/>
  <c r="BJ67" i="1"/>
  <c r="BK67" i="1"/>
  <c r="BL67" i="1"/>
  <c r="BA68" i="1"/>
  <c r="BB68" i="1"/>
  <c r="BC68" i="1"/>
  <c r="BD68" i="1"/>
  <c r="BE68" i="1"/>
  <c r="BF68" i="1"/>
  <c r="BG68" i="1"/>
  <c r="BH68" i="1"/>
  <c r="BI68" i="1"/>
  <c r="BJ68" i="1"/>
  <c r="BK68" i="1"/>
  <c r="BL68" i="1"/>
  <c r="BA69" i="1"/>
  <c r="BB69" i="1"/>
  <c r="BC69" i="1"/>
  <c r="BD69" i="1"/>
  <c r="BE69" i="1"/>
  <c r="BF69" i="1"/>
  <c r="BG69" i="1"/>
  <c r="BH69" i="1"/>
  <c r="BI69" i="1"/>
  <c r="BJ69" i="1"/>
  <c r="BK69" i="1"/>
  <c r="BL69" i="1"/>
  <c r="BA70" i="1"/>
  <c r="BB70" i="1"/>
  <c r="BC70" i="1"/>
  <c r="BD70" i="1"/>
  <c r="BE70" i="1"/>
  <c r="BF70" i="1"/>
  <c r="BG70" i="1"/>
  <c r="BH70" i="1"/>
  <c r="BI70" i="1"/>
  <c r="BJ70" i="1"/>
  <c r="BK70" i="1"/>
  <c r="BL70" i="1"/>
  <c r="BA71" i="1"/>
  <c r="BB71" i="1"/>
  <c r="BC71" i="1"/>
  <c r="BD71" i="1"/>
  <c r="BE71" i="1"/>
  <c r="BF71" i="1"/>
  <c r="BG71" i="1"/>
  <c r="BH71" i="1"/>
  <c r="BI71" i="1"/>
  <c r="BJ71" i="1"/>
  <c r="BK71" i="1"/>
  <c r="BL71" i="1"/>
  <c r="BA72" i="1"/>
  <c r="BB72" i="1"/>
  <c r="BC72" i="1"/>
  <c r="BD72" i="1"/>
  <c r="BE72" i="1"/>
  <c r="BF72" i="1"/>
  <c r="BG72" i="1"/>
  <c r="BH72" i="1"/>
  <c r="BI72" i="1"/>
  <c r="BJ72" i="1"/>
  <c r="BK72" i="1"/>
  <c r="BL72" i="1"/>
  <c r="BA73" i="1"/>
  <c r="BB73" i="1"/>
  <c r="BC73" i="1"/>
  <c r="BD73" i="1"/>
  <c r="BE73" i="1"/>
  <c r="BF73" i="1"/>
  <c r="BG73" i="1"/>
  <c r="BH73" i="1"/>
  <c r="BI73" i="1"/>
  <c r="BJ73" i="1"/>
  <c r="BK73" i="1"/>
  <c r="BL73" i="1"/>
  <c r="BA74" i="1"/>
  <c r="BB74" i="1"/>
  <c r="BC74" i="1"/>
  <c r="BD74" i="1"/>
  <c r="BE74" i="1"/>
  <c r="BF74" i="1"/>
  <c r="BG74" i="1"/>
  <c r="BH74" i="1"/>
  <c r="BI74" i="1"/>
  <c r="BJ74" i="1"/>
  <c r="BK74" i="1"/>
  <c r="BL74" i="1"/>
  <c r="BA75" i="1"/>
  <c r="BB75" i="1"/>
  <c r="BC75" i="1"/>
  <c r="BD75" i="1"/>
  <c r="BE75" i="1"/>
  <c r="BF75" i="1"/>
  <c r="BG75" i="1"/>
  <c r="BH75" i="1"/>
  <c r="BI75" i="1"/>
  <c r="BJ75" i="1"/>
  <c r="BK75" i="1"/>
  <c r="BL75" i="1"/>
  <c r="BA76" i="1"/>
  <c r="BB76" i="1"/>
  <c r="BC76" i="1"/>
  <c r="BD76" i="1"/>
  <c r="BE76" i="1"/>
  <c r="BF76" i="1"/>
  <c r="BG76" i="1"/>
  <c r="BH76" i="1"/>
  <c r="BI76" i="1"/>
  <c r="BJ76" i="1"/>
  <c r="BK76" i="1"/>
  <c r="BL76" i="1"/>
  <c r="BA77" i="1"/>
  <c r="BB77" i="1"/>
  <c r="BC77" i="1"/>
  <c r="BD77" i="1"/>
  <c r="BE77" i="1"/>
  <c r="BF77" i="1"/>
  <c r="BG77" i="1"/>
  <c r="BH77" i="1"/>
  <c r="BI77" i="1"/>
  <c r="BJ77" i="1"/>
  <c r="BK77" i="1"/>
  <c r="BL77" i="1"/>
  <c r="BA78" i="1"/>
  <c r="BB78" i="1"/>
  <c r="BC78" i="1"/>
  <c r="BD78" i="1"/>
  <c r="BE78" i="1"/>
  <c r="BF78" i="1"/>
  <c r="BG78" i="1"/>
  <c r="BH78" i="1"/>
  <c r="BI78" i="1"/>
  <c r="BJ78" i="1"/>
  <c r="BK78" i="1"/>
  <c r="BL78" i="1"/>
  <c r="BA79" i="1"/>
  <c r="BB79" i="1"/>
  <c r="BC79" i="1"/>
  <c r="BD79" i="1"/>
  <c r="BE79" i="1"/>
  <c r="BF79" i="1"/>
  <c r="BG79" i="1"/>
  <c r="BH79" i="1"/>
  <c r="BI79" i="1"/>
  <c r="BJ79" i="1"/>
  <c r="BK79" i="1"/>
  <c r="BL79" i="1"/>
  <c r="BA80" i="1"/>
  <c r="BB80" i="1"/>
  <c r="BC80" i="1"/>
  <c r="BD80" i="1"/>
  <c r="BE80" i="1"/>
  <c r="BF80" i="1"/>
  <c r="BG80" i="1"/>
  <c r="BH80" i="1"/>
  <c r="BI80" i="1"/>
  <c r="BJ80" i="1"/>
  <c r="BK80" i="1"/>
  <c r="BL80" i="1"/>
  <c r="BA81" i="1"/>
  <c r="BB81" i="1"/>
  <c r="BC81" i="1"/>
  <c r="BD81" i="1"/>
  <c r="BE81" i="1"/>
  <c r="BF81" i="1"/>
  <c r="BG81" i="1"/>
  <c r="BH81" i="1"/>
  <c r="BI81" i="1"/>
  <c r="BJ81" i="1"/>
  <c r="BK81" i="1"/>
  <c r="BL81" i="1"/>
  <c r="BA82" i="1"/>
  <c r="BB82" i="1"/>
  <c r="BC82" i="1"/>
  <c r="BD82" i="1"/>
  <c r="BE82" i="1"/>
  <c r="BF82" i="1"/>
  <c r="BG82" i="1"/>
  <c r="BH82" i="1"/>
  <c r="BI82" i="1"/>
  <c r="BJ82" i="1"/>
  <c r="BK82" i="1"/>
  <c r="BL82" i="1"/>
  <c r="BA83" i="1"/>
  <c r="BB83" i="1"/>
  <c r="BC83" i="1"/>
  <c r="BD83" i="1"/>
  <c r="BE83" i="1"/>
  <c r="BF83" i="1"/>
  <c r="BG83" i="1"/>
  <c r="BH83" i="1"/>
  <c r="BI83" i="1"/>
  <c r="BJ83" i="1"/>
  <c r="BK83" i="1"/>
  <c r="BL83" i="1"/>
  <c r="BA84" i="1"/>
  <c r="BB84" i="1"/>
  <c r="BC84" i="1"/>
  <c r="BD84" i="1"/>
  <c r="BE84" i="1"/>
  <c r="BF84" i="1"/>
  <c r="BG84" i="1"/>
  <c r="BH84" i="1"/>
  <c r="BI84" i="1"/>
  <c r="BJ84" i="1"/>
  <c r="BK84" i="1"/>
  <c r="BL84" i="1"/>
  <c r="BA85" i="1"/>
  <c r="BB85" i="1"/>
  <c r="BC85" i="1"/>
  <c r="BD85" i="1"/>
  <c r="BE85" i="1"/>
  <c r="BF85" i="1"/>
  <c r="BG85" i="1"/>
  <c r="BH85" i="1"/>
  <c r="BI85" i="1"/>
  <c r="BJ85" i="1"/>
  <c r="BK85" i="1"/>
  <c r="BL85" i="1"/>
  <c r="BA86" i="1"/>
  <c r="BB86" i="1"/>
  <c r="BC86" i="1"/>
  <c r="BD86" i="1"/>
  <c r="BE86" i="1"/>
  <c r="BF86" i="1"/>
  <c r="BG86" i="1"/>
  <c r="BH86" i="1"/>
  <c r="BI86" i="1"/>
  <c r="BJ86" i="1"/>
  <c r="BK86" i="1"/>
  <c r="BL86" i="1"/>
  <c r="BA87" i="1"/>
  <c r="BB87" i="1"/>
  <c r="BC87" i="1"/>
  <c r="BD87" i="1"/>
  <c r="BE87" i="1"/>
  <c r="BF87" i="1"/>
  <c r="BG87" i="1"/>
  <c r="BH87" i="1"/>
  <c r="BI87" i="1"/>
  <c r="BJ87" i="1"/>
  <c r="BK87" i="1"/>
  <c r="BL87" i="1"/>
  <c r="BA88" i="1"/>
  <c r="BB88" i="1"/>
  <c r="BC88" i="1"/>
  <c r="BD88" i="1"/>
  <c r="BE88" i="1"/>
  <c r="BF88" i="1"/>
  <c r="BG88" i="1"/>
  <c r="BH88" i="1"/>
  <c r="BI88" i="1"/>
  <c r="BJ88" i="1"/>
  <c r="BK88" i="1"/>
  <c r="BL88" i="1"/>
  <c r="BA89" i="1"/>
  <c r="BB89" i="1"/>
  <c r="BC89" i="1"/>
  <c r="BD89" i="1"/>
  <c r="BE89" i="1"/>
  <c r="BF89" i="1"/>
  <c r="BG89" i="1"/>
  <c r="BH89" i="1"/>
  <c r="BI89" i="1"/>
  <c r="BJ89" i="1"/>
  <c r="BK89" i="1"/>
  <c r="BL89" i="1"/>
  <c r="BA90" i="1"/>
  <c r="BB90" i="1"/>
  <c r="BC90" i="1"/>
  <c r="BD90" i="1"/>
  <c r="BE90" i="1"/>
  <c r="BF90" i="1"/>
  <c r="BG90" i="1"/>
  <c r="BH90" i="1"/>
  <c r="BI90" i="1"/>
  <c r="BJ90" i="1"/>
  <c r="BK90" i="1"/>
  <c r="BL90" i="1"/>
  <c r="BA91" i="1"/>
  <c r="BB91" i="1"/>
  <c r="BC91" i="1"/>
  <c r="BD91" i="1"/>
  <c r="BE91" i="1"/>
  <c r="BF91" i="1"/>
  <c r="BG91" i="1"/>
  <c r="BH91" i="1"/>
  <c r="BI91" i="1"/>
  <c r="BJ91" i="1"/>
  <c r="BK91" i="1"/>
  <c r="BL91" i="1"/>
  <c r="BA92" i="1"/>
  <c r="BB92" i="1"/>
  <c r="BC92" i="1"/>
  <c r="BD92" i="1"/>
  <c r="BE92" i="1"/>
  <c r="BF92" i="1"/>
  <c r="BG92" i="1"/>
  <c r="BH92" i="1"/>
  <c r="BI92" i="1"/>
  <c r="BJ92" i="1"/>
  <c r="BK92" i="1"/>
  <c r="BL92" i="1"/>
  <c r="BA93" i="1"/>
  <c r="BB93" i="1"/>
  <c r="BC93" i="1"/>
  <c r="BD93" i="1"/>
  <c r="BE93" i="1"/>
  <c r="BF93" i="1"/>
  <c r="BG93" i="1"/>
  <c r="BH93" i="1"/>
  <c r="BI93" i="1"/>
  <c r="BJ93" i="1"/>
  <c r="BK93" i="1"/>
  <c r="BL93" i="1"/>
  <c r="BA94" i="1"/>
  <c r="BB94" i="1"/>
  <c r="BC94" i="1"/>
  <c r="BD94" i="1"/>
  <c r="BE94" i="1"/>
  <c r="BF94" i="1"/>
  <c r="BG94" i="1"/>
  <c r="BH94" i="1"/>
  <c r="BI94" i="1"/>
  <c r="BJ94" i="1"/>
  <c r="BK94" i="1"/>
  <c r="BL94" i="1"/>
  <c r="BA95" i="1"/>
  <c r="BB95" i="1"/>
  <c r="BC95" i="1"/>
  <c r="BD95" i="1"/>
  <c r="BE95" i="1"/>
  <c r="BF95" i="1"/>
  <c r="BG95" i="1"/>
  <c r="BH95" i="1"/>
  <c r="BI95" i="1"/>
  <c r="BJ95" i="1"/>
  <c r="BK95" i="1"/>
  <c r="BL95" i="1"/>
  <c r="BA96" i="1"/>
  <c r="BB96" i="1"/>
  <c r="BC96" i="1"/>
  <c r="BD96" i="1"/>
  <c r="BE96" i="1"/>
  <c r="BF96" i="1"/>
  <c r="BG96" i="1"/>
  <c r="BH96" i="1"/>
  <c r="BI96" i="1"/>
  <c r="BJ96" i="1"/>
  <c r="BK96" i="1"/>
  <c r="BL96" i="1"/>
  <c r="BA97" i="1"/>
  <c r="BB97" i="1"/>
  <c r="BC97" i="1"/>
  <c r="BD97" i="1"/>
  <c r="BE97" i="1"/>
  <c r="BF97" i="1"/>
  <c r="BG97" i="1"/>
  <c r="BH97" i="1"/>
  <c r="BI97" i="1"/>
  <c r="BJ97" i="1"/>
  <c r="BK97" i="1"/>
  <c r="BL97" i="1"/>
  <c r="BA98" i="1"/>
  <c r="BB98" i="1"/>
  <c r="BC98" i="1"/>
  <c r="BD98" i="1"/>
  <c r="BE98" i="1"/>
  <c r="BF98" i="1"/>
  <c r="BG98" i="1"/>
  <c r="BH98" i="1"/>
  <c r="BI98" i="1"/>
  <c r="BJ98" i="1"/>
  <c r="BK98" i="1"/>
  <c r="BL98" i="1"/>
  <c r="BA99" i="1"/>
  <c r="BB99" i="1"/>
  <c r="BC99" i="1"/>
  <c r="BD99" i="1"/>
  <c r="BE99" i="1"/>
  <c r="BF99" i="1"/>
  <c r="BG99" i="1"/>
  <c r="BH99" i="1"/>
  <c r="BI99" i="1"/>
  <c r="BJ99" i="1"/>
  <c r="BK99" i="1"/>
  <c r="BL99" i="1"/>
  <c r="BA100" i="1"/>
  <c r="BB100" i="1"/>
  <c r="BC100" i="1"/>
  <c r="BD100" i="1"/>
  <c r="BE100" i="1"/>
  <c r="BF100" i="1"/>
  <c r="BG100" i="1"/>
  <c r="BH100" i="1"/>
  <c r="BI100" i="1"/>
  <c r="BJ100" i="1"/>
  <c r="BK100" i="1"/>
  <c r="BL100" i="1"/>
  <c r="BA101" i="1"/>
  <c r="BB101" i="1"/>
  <c r="BC101" i="1"/>
  <c r="BD101" i="1"/>
  <c r="BE101" i="1"/>
  <c r="BF101" i="1"/>
  <c r="BG101" i="1"/>
  <c r="BH101" i="1"/>
  <c r="BI101" i="1"/>
  <c r="BJ101" i="1"/>
  <c r="BK101" i="1"/>
  <c r="BL101" i="1"/>
  <c r="BA102" i="1"/>
  <c r="BB102" i="1"/>
  <c r="BC102" i="1"/>
  <c r="BD102" i="1"/>
  <c r="BE102" i="1"/>
  <c r="BF102" i="1"/>
  <c r="BG102" i="1"/>
  <c r="BH102" i="1"/>
  <c r="BI102" i="1"/>
  <c r="BJ102" i="1"/>
  <c r="BK102" i="1"/>
  <c r="BL102" i="1"/>
  <c r="BA103" i="1"/>
  <c r="BB103" i="1"/>
  <c r="BC103" i="1"/>
  <c r="BD103" i="1"/>
  <c r="BE103" i="1"/>
  <c r="BF103" i="1"/>
  <c r="BG103" i="1"/>
  <c r="BH103" i="1"/>
  <c r="BI103" i="1"/>
  <c r="BJ103" i="1"/>
  <c r="BK103" i="1"/>
  <c r="BL103" i="1"/>
  <c r="BA104" i="1"/>
  <c r="BB104" i="1"/>
  <c r="BC104" i="1"/>
  <c r="BD104" i="1"/>
  <c r="BE104" i="1"/>
  <c r="BF104" i="1"/>
  <c r="BG104" i="1"/>
  <c r="BH104" i="1"/>
  <c r="BI104" i="1"/>
  <c r="BJ104" i="1"/>
  <c r="BK104" i="1"/>
  <c r="BL104" i="1"/>
  <c r="BA105" i="1"/>
  <c r="BB105" i="1"/>
  <c r="BC105" i="1"/>
  <c r="BD105" i="1"/>
  <c r="BE105" i="1"/>
  <c r="BF105" i="1"/>
  <c r="BG105" i="1"/>
  <c r="BH105" i="1"/>
  <c r="BI105" i="1"/>
  <c r="BJ105" i="1"/>
  <c r="BK105" i="1"/>
  <c r="BL105" i="1"/>
  <c r="BA106" i="1"/>
  <c r="BB106" i="1"/>
  <c r="BC106" i="1"/>
  <c r="BD106" i="1"/>
  <c r="BE106" i="1"/>
  <c r="BF106" i="1"/>
  <c r="BG106" i="1"/>
  <c r="BH106" i="1"/>
  <c r="BI106" i="1"/>
  <c r="BJ106" i="1"/>
  <c r="BK106" i="1"/>
  <c r="BL106" i="1"/>
  <c r="BA107" i="1"/>
  <c r="BB107" i="1"/>
  <c r="BC107" i="1"/>
  <c r="BD107" i="1"/>
  <c r="BE107" i="1"/>
  <c r="BF107" i="1"/>
  <c r="BG107" i="1"/>
  <c r="BH107" i="1"/>
  <c r="BI107" i="1"/>
  <c r="BJ107" i="1"/>
  <c r="BK107" i="1"/>
  <c r="BL107" i="1"/>
  <c r="BA108" i="1"/>
  <c r="BB108" i="1"/>
  <c r="BC108" i="1"/>
  <c r="BD108" i="1"/>
  <c r="BE108" i="1"/>
  <c r="BF108" i="1"/>
  <c r="BG108" i="1"/>
  <c r="BH108" i="1"/>
  <c r="BI108" i="1"/>
  <c r="BJ108" i="1"/>
  <c r="BK108" i="1"/>
  <c r="BL108" i="1"/>
  <c r="BA109" i="1"/>
  <c r="BB109" i="1"/>
  <c r="BC109" i="1"/>
  <c r="BD109" i="1"/>
  <c r="BE109" i="1"/>
  <c r="BF109" i="1"/>
  <c r="BG109" i="1"/>
  <c r="BH109" i="1"/>
  <c r="BI109" i="1"/>
  <c r="BJ109" i="1"/>
  <c r="BK109" i="1"/>
  <c r="BL109" i="1"/>
  <c r="BA110" i="1"/>
  <c r="BB110" i="1"/>
  <c r="BC110" i="1"/>
  <c r="BD110" i="1"/>
  <c r="BE110" i="1"/>
  <c r="BF110" i="1"/>
  <c r="BG110" i="1"/>
  <c r="BH110" i="1"/>
  <c r="BI110" i="1"/>
  <c r="BJ110" i="1"/>
  <c r="BK110" i="1"/>
  <c r="BL110" i="1"/>
  <c r="BA111" i="1"/>
  <c r="BB111" i="1"/>
  <c r="BC111" i="1"/>
  <c r="BD111" i="1"/>
  <c r="BE111" i="1"/>
  <c r="BF111" i="1"/>
  <c r="BG111" i="1"/>
  <c r="BH111" i="1"/>
  <c r="BI111" i="1"/>
  <c r="BJ111" i="1"/>
  <c r="BK111" i="1"/>
  <c r="BL111" i="1"/>
  <c r="BA112" i="1"/>
  <c r="BB112" i="1"/>
  <c r="BC112" i="1"/>
  <c r="BD112" i="1"/>
  <c r="BE112" i="1"/>
  <c r="BF112" i="1"/>
  <c r="BG112" i="1"/>
  <c r="BH112" i="1"/>
  <c r="BI112" i="1"/>
  <c r="BJ112" i="1"/>
  <c r="BK112" i="1"/>
  <c r="BL112" i="1"/>
  <c r="BA113" i="1"/>
  <c r="BB113" i="1"/>
  <c r="BC113" i="1"/>
  <c r="BD113" i="1"/>
  <c r="BE113" i="1"/>
  <c r="BF113" i="1"/>
  <c r="BG113" i="1"/>
  <c r="BH113" i="1"/>
  <c r="BI113" i="1"/>
  <c r="BJ113" i="1"/>
  <c r="BK113" i="1"/>
  <c r="BL113" i="1"/>
  <c r="BA114" i="1"/>
  <c r="BB114" i="1"/>
  <c r="BC114" i="1"/>
  <c r="BD114" i="1"/>
  <c r="BE114" i="1"/>
  <c r="BF114" i="1"/>
  <c r="BG114" i="1"/>
  <c r="BH114" i="1"/>
  <c r="BI114" i="1"/>
  <c r="BJ114" i="1"/>
  <c r="BK114" i="1"/>
  <c r="BL114" i="1"/>
  <c r="BA115" i="1"/>
  <c r="BB115" i="1"/>
  <c r="BC115" i="1"/>
  <c r="BD115" i="1"/>
  <c r="BE115" i="1"/>
  <c r="BF115" i="1"/>
  <c r="BG115" i="1"/>
  <c r="BH115" i="1"/>
  <c r="BI115" i="1"/>
  <c r="BJ115" i="1"/>
  <c r="BK115" i="1"/>
  <c r="BL115" i="1"/>
  <c r="BA141" i="1"/>
  <c r="BB141" i="1"/>
  <c r="BC141" i="1"/>
  <c r="BD141" i="1"/>
  <c r="BE141" i="1"/>
  <c r="BF141" i="1"/>
  <c r="BG141" i="1"/>
  <c r="BH141" i="1"/>
  <c r="BI141" i="1"/>
  <c r="BJ141" i="1"/>
  <c r="BK141" i="1"/>
  <c r="BL141" i="1"/>
  <c r="CJ15" i="1" l="1"/>
  <c r="CE15" i="1"/>
  <c r="CF15" i="1"/>
  <c r="CB15" i="1"/>
  <c r="C17" i="1"/>
  <c r="C16" i="1"/>
  <c r="C14" i="1"/>
  <c r="C13" i="1"/>
  <c r="C12" i="1"/>
  <c r="C11" i="1"/>
  <c r="C10" i="1"/>
  <c r="C9" i="1"/>
  <c r="C8" i="1"/>
  <c r="C7" i="1"/>
  <c r="C6" i="1"/>
  <c r="C5" i="1"/>
  <c r="CH15" i="1" l="1"/>
  <c r="BY15" i="1"/>
  <c r="CG15" i="1"/>
  <c r="CC15" i="1"/>
  <c r="CA15" i="1"/>
  <c r="CI15" i="1"/>
  <c r="BZ15" i="1"/>
  <c r="CD15" i="1"/>
  <c r="BT12" i="1"/>
  <c r="CF12" i="1" s="1"/>
  <c r="BS12" i="1"/>
  <c r="CE12" i="1" s="1"/>
  <c r="BP12" i="1"/>
  <c r="CB12" i="1" s="1"/>
  <c r="BQ12" i="1"/>
  <c r="CC12" i="1" s="1"/>
  <c r="BR12" i="1"/>
  <c r="CD12" i="1" s="1"/>
  <c r="BU12" i="1"/>
  <c r="CG12" i="1" s="1"/>
  <c r="BM12" i="1"/>
  <c r="BY12" i="1" s="1"/>
  <c r="BN12" i="1"/>
  <c r="BZ12" i="1" s="1"/>
  <c r="BO12" i="1"/>
  <c r="CA12" i="1" s="1"/>
  <c r="BV12" i="1"/>
  <c r="CH12" i="1" s="1"/>
  <c r="BX12" i="1"/>
  <c r="CJ12" i="1" s="1"/>
  <c r="BW12" i="1"/>
  <c r="CI12" i="1" s="1"/>
  <c r="BT14" i="1"/>
  <c r="CF14" i="1" s="1"/>
  <c r="BM14" i="1"/>
  <c r="BY14" i="1" s="1"/>
  <c r="BV14" i="1"/>
  <c r="CH14" i="1" s="1"/>
  <c r="BS14" i="1"/>
  <c r="CE14" i="1" s="1"/>
  <c r="BU14" i="1"/>
  <c r="CG14" i="1" s="1"/>
  <c r="BW14" i="1"/>
  <c r="CI14" i="1" s="1"/>
  <c r="BN14" i="1"/>
  <c r="BZ14" i="1" s="1"/>
  <c r="BX14" i="1"/>
  <c r="CJ14" i="1" s="1"/>
  <c r="BO14" i="1"/>
  <c r="CA14" i="1" s="1"/>
  <c r="BP14" i="1"/>
  <c r="CB14" i="1" s="1"/>
  <c r="BQ14" i="1"/>
  <c r="CC14" i="1" s="1"/>
  <c r="BR14" i="1"/>
  <c r="CD14" i="1" s="1"/>
  <c r="BP16" i="1"/>
  <c r="CB16" i="1" s="1"/>
  <c r="BX16" i="1"/>
  <c r="CJ16" i="1" s="1"/>
  <c r="BS16" i="1"/>
  <c r="CE16" i="1" s="1"/>
  <c r="BO16" i="1"/>
  <c r="CA16" i="1" s="1"/>
  <c r="BQ16" i="1"/>
  <c r="CC16" i="1" s="1"/>
  <c r="BR16" i="1"/>
  <c r="CD16" i="1" s="1"/>
  <c r="BT16" i="1"/>
  <c r="CF16" i="1" s="1"/>
  <c r="BM16" i="1"/>
  <c r="BY16" i="1" s="1"/>
  <c r="BV16" i="1"/>
  <c r="CH16" i="1" s="1"/>
  <c r="BU16" i="1"/>
  <c r="CG16" i="1" s="1"/>
  <c r="BW16" i="1"/>
  <c r="CI16" i="1" s="1"/>
  <c r="BN16" i="1"/>
  <c r="BZ16" i="1" s="1"/>
  <c r="BT8" i="1"/>
  <c r="CF8" i="1" s="1"/>
  <c r="BO8" i="1"/>
  <c r="CA8" i="1" s="1"/>
  <c r="BX8" i="1"/>
  <c r="CJ8" i="1" s="1"/>
  <c r="BM8" i="1"/>
  <c r="BY8" i="1" s="1"/>
  <c r="BW8" i="1"/>
  <c r="CI8" i="1" s="1"/>
  <c r="BN8" i="1"/>
  <c r="BZ8" i="1" s="1"/>
  <c r="BP8" i="1"/>
  <c r="CB8" i="1" s="1"/>
  <c r="BQ8" i="1"/>
  <c r="CC8" i="1" s="1"/>
  <c r="BS8" i="1"/>
  <c r="CE8" i="1" s="1"/>
  <c r="BR8" i="1"/>
  <c r="CD8" i="1" s="1"/>
  <c r="BU8" i="1"/>
  <c r="CG8" i="1" s="1"/>
  <c r="BV8" i="1"/>
  <c r="CH8" i="1" s="1"/>
  <c r="BP9" i="1"/>
  <c r="CB9" i="1" s="1"/>
  <c r="BX9" i="1"/>
  <c r="CJ9" i="1" s="1"/>
  <c r="BU9" i="1"/>
  <c r="CG9" i="1" s="1"/>
  <c r="BS9" i="1"/>
  <c r="CE9" i="1" s="1"/>
  <c r="BT9" i="1"/>
  <c r="CF9" i="1" s="1"/>
  <c r="BV9" i="1"/>
  <c r="CH9" i="1" s="1"/>
  <c r="BM9" i="1"/>
  <c r="BY9" i="1" s="1"/>
  <c r="BW9" i="1"/>
  <c r="CI9" i="1" s="1"/>
  <c r="BN9" i="1"/>
  <c r="BZ9" i="1" s="1"/>
  <c r="BO9" i="1"/>
  <c r="CA9" i="1" s="1"/>
  <c r="BQ9" i="1"/>
  <c r="CC9" i="1" s="1"/>
  <c r="BR9" i="1"/>
  <c r="CD9" i="1" s="1"/>
  <c r="BP11" i="1"/>
  <c r="CB11" i="1" s="1"/>
  <c r="BX11" i="1"/>
  <c r="CJ11" i="1" s="1"/>
  <c r="BN11" i="1"/>
  <c r="BZ11" i="1" s="1"/>
  <c r="BW11" i="1"/>
  <c r="CI11" i="1" s="1"/>
  <c r="BU11" i="1"/>
  <c r="CG11" i="1" s="1"/>
  <c r="BV11" i="1"/>
  <c r="CH11" i="1" s="1"/>
  <c r="BM11" i="1"/>
  <c r="BY11" i="1" s="1"/>
  <c r="BO11" i="1"/>
  <c r="CA11" i="1" s="1"/>
  <c r="BQ11" i="1"/>
  <c r="CC11" i="1" s="1"/>
  <c r="BT11" i="1"/>
  <c r="CF11" i="1" s="1"/>
  <c r="BR11" i="1"/>
  <c r="CD11" i="1" s="1"/>
  <c r="BS11" i="1"/>
  <c r="CE11" i="1" s="1"/>
  <c r="BP13" i="1"/>
  <c r="CB13" i="1" s="1"/>
  <c r="BX13" i="1"/>
  <c r="CJ13" i="1" s="1"/>
  <c r="BQ13" i="1"/>
  <c r="CC13" i="1" s="1"/>
  <c r="BM13" i="1"/>
  <c r="BY13" i="1" s="1"/>
  <c r="BW13" i="1"/>
  <c r="CI13" i="1" s="1"/>
  <c r="BN13" i="1"/>
  <c r="BZ13" i="1" s="1"/>
  <c r="BO13" i="1"/>
  <c r="CA13" i="1" s="1"/>
  <c r="BR13" i="1"/>
  <c r="CD13" i="1" s="1"/>
  <c r="BU13" i="1"/>
  <c r="CG13" i="1" s="1"/>
  <c r="BS13" i="1"/>
  <c r="CE13" i="1" s="1"/>
  <c r="BT13" i="1"/>
  <c r="CF13" i="1" s="1"/>
  <c r="BV13" i="1"/>
  <c r="CH13" i="1" s="1"/>
  <c r="BT6" i="1"/>
  <c r="CF6" i="1" s="1"/>
  <c r="BQ6" i="1"/>
  <c r="CC6" i="1" s="1"/>
  <c r="BR6" i="1"/>
  <c r="CD6" i="1" s="1"/>
  <c r="BM6" i="1"/>
  <c r="BY6" i="1" s="1"/>
  <c r="BV6" i="1"/>
  <c r="CH6" i="1" s="1"/>
  <c r="BU6" i="1"/>
  <c r="CG6" i="1" s="1"/>
  <c r="BW6" i="1"/>
  <c r="CI6" i="1" s="1"/>
  <c r="BX6" i="1"/>
  <c r="CJ6" i="1" s="1"/>
  <c r="BO6" i="1"/>
  <c r="CA6" i="1" s="1"/>
  <c r="BP6" i="1"/>
  <c r="CB6" i="1" s="1"/>
  <c r="BN6" i="1"/>
  <c r="BZ6" i="1" s="1"/>
  <c r="BS6" i="1"/>
  <c r="CE6" i="1" s="1"/>
  <c r="BP7" i="1"/>
  <c r="CB7" i="1" s="1"/>
  <c r="BX7" i="1"/>
  <c r="CJ7" i="1" s="1"/>
  <c r="BS7" i="1"/>
  <c r="CE7" i="1" s="1"/>
  <c r="BQ7" i="1"/>
  <c r="CC7" i="1" s="1"/>
  <c r="BR7" i="1"/>
  <c r="CD7" i="1" s="1"/>
  <c r="BT7" i="1"/>
  <c r="CF7" i="1" s="1"/>
  <c r="BU7" i="1"/>
  <c r="CG7" i="1" s="1"/>
  <c r="BM7" i="1"/>
  <c r="BY7" i="1" s="1"/>
  <c r="BV7" i="1"/>
  <c r="CH7" i="1" s="1"/>
  <c r="BN7" i="1"/>
  <c r="BZ7" i="1" s="1"/>
  <c r="BO7" i="1"/>
  <c r="CA7" i="1" s="1"/>
  <c r="BW7" i="1"/>
  <c r="CI7" i="1" s="1"/>
  <c r="BR17" i="1"/>
  <c r="CD17" i="1" s="1"/>
  <c r="BO17" i="1"/>
  <c r="CA17" i="1" s="1"/>
  <c r="BX17" i="1"/>
  <c r="CJ17" i="1" s="1"/>
  <c r="BP17" i="1"/>
  <c r="CB17" i="1" s="1"/>
  <c r="BQ17" i="1"/>
  <c r="CC17" i="1" s="1"/>
  <c r="BS17" i="1"/>
  <c r="CE17" i="1" s="1"/>
  <c r="BM17" i="1"/>
  <c r="BY17" i="1" s="1"/>
  <c r="BN17" i="1"/>
  <c r="BZ17" i="1" s="1"/>
  <c r="BT17" i="1"/>
  <c r="CF17" i="1" s="1"/>
  <c r="BU17" i="1"/>
  <c r="CG17" i="1" s="1"/>
  <c r="BW17" i="1"/>
  <c r="CI17" i="1" s="1"/>
  <c r="BV17" i="1"/>
  <c r="CH17" i="1" s="1"/>
  <c r="BT10" i="1"/>
  <c r="CF10" i="1" s="1"/>
  <c r="BQ10" i="1"/>
  <c r="CC10" i="1" s="1"/>
  <c r="BN10" i="1"/>
  <c r="BZ10" i="1" s="1"/>
  <c r="BX10" i="1"/>
  <c r="CJ10" i="1" s="1"/>
  <c r="BO10" i="1"/>
  <c r="CA10" i="1" s="1"/>
  <c r="BP10" i="1"/>
  <c r="CB10" i="1" s="1"/>
  <c r="BR10" i="1"/>
  <c r="CD10" i="1" s="1"/>
  <c r="BS10" i="1"/>
  <c r="CE10" i="1" s="1"/>
  <c r="BU10" i="1"/>
  <c r="CG10" i="1" s="1"/>
  <c r="BV10" i="1"/>
  <c r="CH10" i="1" s="1"/>
  <c r="BW10" i="1"/>
  <c r="CI10" i="1" s="1"/>
  <c r="BM10" i="1"/>
  <c r="BY10" i="1" s="1"/>
  <c r="D16" i="1"/>
  <c r="D12" i="1"/>
  <c r="D13" i="1"/>
  <c r="D14" i="1"/>
  <c r="D17" i="1"/>
  <c r="C175" i="2"/>
  <c r="D175" i="2" s="1"/>
  <c r="F175" i="2" s="1"/>
  <c r="C174" i="2"/>
  <c r="D174" i="2" s="1"/>
  <c r="F174" i="2" s="1"/>
  <c r="C173" i="2"/>
  <c r="D173" i="2" s="1"/>
  <c r="F173" i="2" s="1"/>
  <c r="C172" i="2"/>
  <c r="D172" i="2" s="1"/>
  <c r="F172" i="2" s="1"/>
  <c r="C171" i="2"/>
  <c r="D171" i="2" s="1"/>
  <c r="F171" i="2" s="1"/>
  <c r="C170" i="2"/>
  <c r="D170" i="2" s="1"/>
  <c r="F170" i="2" s="1"/>
  <c r="C169" i="2"/>
  <c r="D169" i="2" s="1"/>
  <c r="F169" i="2" s="1"/>
  <c r="C168" i="2"/>
  <c r="D168" i="2" s="1"/>
  <c r="F168" i="2" s="1"/>
  <c r="C167" i="2"/>
  <c r="D167" i="2" s="1"/>
  <c r="F167" i="2" s="1"/>
  <c r="C166" i="2"/>
  <c r="D166" i="2" s="1"/>
  <c r="F166" i="2" s="1"/>
  <c r="C165" i="2"/>
  <c r="D165" i="2" s="1"/>
  <c r="F165" i="2" s="1"/>
  <c r="C164" i="2"/>
  <c r="D164" i="2" s="1"/>
  <c r="F164" i="2" s="1"/>
  <c r="C163" i="2"/>
  <c r="D163" i="2" s="1"/>
  <c r="F163" i="2" s="1"/>
  <c r="C162" i="2"/>
  <c r="D162" i="2" s="1"/>
  <c r="F162" i="2" s="1"/>
  <c r="C161" i="2"/>
  <c r="D161" i="2" s="1"/>
  <c r="F161" i="2" s="1"/>
  <c r="C160" i="2"/>
  <c r="D160" i="2" s="1"/>
  <c r="F160" i="2" s="1"/>
  <c r="C159" i="2"/>
  <c r="D159" i="2" s="1"/>
  <c r="F159" i="2" s="1"/>
  <c r="C158" i="2"/>
  <c r="D158" i="2" s="1"/>
  <c r="F158" i="2" s="1"/>
  <c r="C157" i="2"/>
  <c r="D157" i="2" s="1"/>
  <c r="F157" i="2" s="1"/>
  <c r="C156" i="2"/>
  <c r="D156" i="2" s="1"/>
  <c r="F156" i="2" s="1"/>
  <c r="C155" i="2"/>
  <c r="D155" i="2" s="1"/>
  <c r="F155" i="2" s="1"/>
  <c r="C154" i="2"/>
  <c r="D154" i="2" s="1"/>
  <c r="F154" i="2" s="1"/>
  <c r="C153" i="2"/>
  <c r="D153" i="2" s="1"/>
  <c r="F153" i="2" s="1"/>
  <c r="C152" i="2"/>
  <c r="D152" i="2" s="1"/>
  <c r="F152" i="2" s="1"/>
  <c r="C151" i="2"/>
  <c r="D151" i="2" s="1"/>
  <c r="F151" i="2" s="1"/>
  <c r="C150" i="2"/>
  <c r="D150" i="2" s="1"/>
  <c r="F150" i="2" s="1"/>
  <c r="C149" i="2"/>
  <c r="D149" i="2" s="1"/>
  <c r="F149" i="2" s="1"/>
  <c r="C148" i="2"/>
  <c r="D148" i="2" s="1"/>
  <c r="F148" i="2" s="1"/>
  <c r="C147" i="2"/>
  <c r="D147" i="2" s="1"/>
  <c r="F147" i="2" s="1"/>
  <c r="C146" i="2"/>
  <c r="D146" i="2" s="1"/>
  <c r="F146" i="2" s="1"/>
  <c r="C145" i="2"/>
  <c r="D145" i="2" s="1"/>
  <c r="F145" i="2" s="1"/>
  <c r="C144" i="2"/>
  <c r="D144" i="2" s="1"/>
  <c r="F144" i="2" s="1"/>
  <c r="C143" i="2"/>
  <c r="D143" i="2" s="1"/>
  <c r="F143" i="2" s="1"/>
  <c r="C142" i="2"/>
  <c r="D142" i="2" s="1"/>
  <c r="F142" i="2" s="1"/>
  <c r="C141" i="2"/>
  <c r="D141" i="2" s="1"/>
  <c r="F141" i="2" s="1"/>
  <c r="C140" i="2"/>
  <c r="D140" i="2" s="1"/>
  <c r="F140" i="2" s="1"/>
  <c r="C139" i="2"/>
  <c r="D139" i="2" s="1"/>
  <c r="F139" i="2" s="1"/>
  <c r="C138" i="2"/>
  <c r="D138" i="2" s="1"/>
  <c r="F138" i="2" s="1"/>
  <c r="C137" i="2"/>
  <c r="D137" i="2" s="1"/>
  <c r="F137" i="2" s="1"/>
  <c r="C136" i="2"/>
  <c r="D136" i="2" s="1"/>
  <c r="F136" i="2" s="1"/>
  <c r="C135" i="2"/>
  <c r="D135" i="2" s="1"/>
  <c r="F135" i="2" s="1"/>
  <c r="C134" i="2"/>
  <c r="D134" i="2" s="1"/>
  <c r="F134" i="2" s="1"/>
  <c r="C133" i="2"/>
  <c r="D133" i="2" s="1"/>
  <c r="F133" i="2" s="1"/>
  <c r="C132" i="2"/>
  <c r="D132" i="2" s="1"/>
  <c r="F132" i="2" s="1"/>
  <c r="C131" i="2"/>
  <c r="D131" i="2" s="1"/>
  <c r="F131" i="2" s="1"/>
  <c r="C130" i="2"/>
  <c r="D130" i="2" s="1"/>
  <c r="F130" i="2" s="1"/>
  <c r="C129" i="2"/>
  <c r="D129" i="2" s="1"/>
  <c r="F129" i="2" s="1"/>
  <c r="C128" i="2"/>
  <c r="D128" i="2" s="1"/>
  <c r="F128" i="2" s="1"/>
  <c r="C127" i="2"/>
  <c r="D127" i="2" s="1"/>
  <c r="F127" i="2" s="1"/>
  <c r="C126" i="2"/>
  <c r="D126" i="2" s="1"/>
  <c r="F126" i="2" s="1"/>
  <c r="C125" i="2"/>
  <c r="D125" i="2" s="1"/>
  <c r="F125" i="2" s="1"/>
  <c r="C124" i="2"/>
  <c r="D124" i="2" s="1"/>
  <c r="F124" i="2" s="1"/>
  <c r="C123" i="2"/>
  <c r="D123" i="2" s="1"/>
  <c r="F123" i="2" s="1"/>
  <c r="C122" i="2"/>
  <c r="D122" i="2" s="1"/>
  <c r="F122" i="2" s="1"/>
  <c r="C121" i="2"/>
  <c r="D121" i="2" s="1"/>
  <c r="F121" i="2" s="1"/>
  <c r="C120" i="2"/>
  <c r="D120" i="2" s="1"/>
  <c r="F120" i="2" s="1"/>
  <c r="C119" i="2"/>
  <c r="D119" i="2" s="1"/>
  <c r="F119" i="2" s="1"/>
  <c r="C118" i="2"/>
  <c r="D118" i="2" s="1"/>
  <c r="F118" i="2" s="1"/>
  <c r="C117" i="2"/>
  <c r="D117" i="2" s="1"/>
  <c r="F117" i="2" s="1"/>
  <c r="C116" i="2"/>
  <c r="D116" i="2" s="1"/>
  <c r="F116" i="2" s="1"/>
  <c r="C115" i="2"/>
  <c r="D115" i="2" s="1"/>
  <c r="F115" i="2" s="1"/>
  <c r="C114" i="2"/>
  <c r="D114" i="2" s="1"/>
  <c r="F114" i="2" s="1"/>
  <c r="C113" i="2"/>
  <c r="D113" i="2" s="1"/>
  <c r="F113" i="2" s="1"/>
  <c r="C112" i="2"/>
  <c r="D112" i="2" s="1"/>
  <c r="F112" i="2" s="1"/>
  <c r="C111" i="2"/>
  <c r="D111" i="2" s="1"/>
  <c r="F111" i="2" s="1"/>
  <c r="C110" i="2"/>
  <c r="D110" i="2" s="1"/>
  <c r="F110" i="2" s="1"/>
  <c r="C109" i="2"/>
  <c r="D109" i="2" s="1"/>
  <c r="F109" i="2" s="1"/>
  <c r="C108" i="2"/>
  <c r="D108" i="2" s="1"/>
  <c r="F108" i="2" s="1"/>
  <c r="C107" i="2"/>
  <c r="D107" i="2" s="1"/>
  <c r="F107" i="2" s="1"/>
  <c r="C106" i="2"/>
  <c r="D106" i="2" s="1"/>
  <c r="F106" i="2" s="1"/>
  <c r="C105" i="2"/>
  <c r="D105" i="2" s="1"/>
  <c r="F105" i="2" s="1"/>
  <c r="C104" i="2"/>
  <c r="D104" i="2" s="1"/>
  <c r="F104" i="2" s="1"/>
  <c r="C103" i="2"/>
  <c r="D103" i="2" s="1"/>
  <c r="F103" i="2" s="1"/>
  <c r="C102" i="2"/>
  <c r="D102" i="2" s="1"/>
  <c r="F102" i="2" s="1"/>
  <c r="C101" i="2"/>
  <c r="D101" i="2" s="1"/>
  <c r="F101" i="2" s="1"/>
  <c r="C100" i="2"/>
  <c r="D100" i="2" s="1"/>
  <c r="F100" i="2" s="1"/>
  <c r="C99" i="2"/>
  <c r="D99" i="2" s="1"/>
  <c r="F99" i="2" s="1"/>
  <c r="C98" i="2"/>
  <c r="D98" i="2" s="1"/>
  <c r="F98" i="2" s="1"/>
  <c r="C97" i="2"/>
  <c r="D97" i="2" s="1"/>
  <c r="F97" i="2" s="1"/>
  <c r="C96" i="2"/>
  <c r="D96" i="2" s="1"/>
  <c r="F96" i="2" s="1"/>
  <c r="C95" i="2"/>
  <c r="D95" i="2" s="1"/>
  <c r="F95" i="2" s="1"/>
  <c r="C94" i="2"/>
  <c r="D94" i="2" s="1"/>
  <c r="F94" i="2" s="1"/>
  <c r="C93" i="2"/>
  <c r="D93" i="2" s="1"/>
  <c r="F93" i="2" s="1"/>
  <c r="C92" i="2"/>
  <c r="D92" i="2" s="1"/>
  <c r="F92" i="2" s="1"/>
  <c r="C91" i="2"/>
  <c r="D91" i="2" s="1"/>
  <c r="F91" i="2" s="1"/>
  <c r="C90" i="2"/>
  <c r="D90" i="2" s="1"/>
  <c r="F90" i="2" s="1"/>
  <c r="C89" i="2"/>
  <c r="D89" i="2" s="1"/>
  <c r="F89" i="2" s="1"/>
  <c r="C88" i="2"/>
  <c r="D88" i="2" s="1"/>
  <c r="F88" i="2" s="1"/>
  <c r="C87" i="2"/>
  <c r="D87" i="2" s="1"/>
  <c r="F87" i="2" s="1"/>
  <c r="C86" i="2"/>
  <c r="D86" i="2" s="1"/>
  <c r="F86" i="2" s="1"/>
  <c r="C85" i="2"/>
  <c r="D85" i="2" s="1"/>
  <c r="F85" i="2" s="1"/>
  <c r="C84" i="2"/>
  <c r="D84" i="2" s="1"/>
  <c r="F84" i="2" s="1"/>
  <c r="C83" i="2"/>
  <c r="D83" i="2" s="1"/>
  <c r="F83" i="2" s="1"/>
  <c r="C82" i="2"/>
  <c r="D82" i="2" s="1"/>
  <c r="F82" i="2" s="1"/>
  <c r="C81" i="2"/>
  <c r="D81" i="2" s="1"/>
  <c r="F81" i="2" s="1"/>
  <c r="C80" i="2"/>
  <c r="D80" i="2" s="1"/>
  <c r="F80" i="2" s="1"/>
  <c r="C79" i="2"/>
  <c r="D79" i="2" s="1"/>
  <c r="F79" i="2" s="1"/>
  <c r="C78" i="2"/>
  <c r="D78" i="2" s="1"/>
  <c r="F78" i="2" s="1"/>
  <c r="C77" i="2"/>
  <c r="D77" i="2" s="1"/>
  <c r="F77" i="2" s="1"/>
  <c r="C76" i="2"/>
  <c r="D76" i="2" s="1"/>
  <c r="F76" i="2" s="1"/>
  <c r="C75" i="2"/>
  <c r="D75" i="2" s="1"/>
  <c r="F75" i="2" s="1"/>
  <c r="C74" i="2"/>
  <c r="D74" i="2" s="1"/>
  <c r="F74" i="2" s="1"/>
  <c r="C73" i="2"/>
  <c r="D73" i="2" s="1"/>
  <c r="F73" i="2" s="1"/>
  <c r="C72" i="2"/>
  <c r="D72" i="2" s="1"/>
  <c r="F72" i="2" s="1"/>
  <c r="C71" i="2"/>
  <c r="D71" i="2" s="1"/>
  <c r="F71" i="2" s="1"/>
  <c r="C70" i="2"/>
  <c r="D70" i="2" s="1"/>
  <c r="F70" i="2" s="1"/>
  <c r="C69" i="2"/>
  <c r="D69" i="2" s="1"/>
  <c r="F69" i="2" s="1"/>
  <c r="C68" i="2"/>
  <c r="D68" i="2" s="1"/>
  <c r="F68" i="2" s="1"/>
  <c r="C67" i="2"/>
  <c r="D67" i="2" s="1"/>
  <c r="F67" i="2" s="1"/>
  <c r="C66" i="2"/>
  <c r="D66" i="2" s="1"/>
  <c r="F66" i="2" s="1"/>
  <c r="C65" i="2"/>
  <c r="D65" i="2" s="1"/>
  <c r="F65" i="2" s="1"/>
  <c r="C64" i="2"/>
  <c r="D64" i="2" s="1"/>
  <c r="F64" i="2" s="1"/>
  <c r="C63" i="2"/>
  <c r="D63" i="2" s="1"/>
  <c r="F63" i="2" s="1"/>
  <c r="C62" i="2"/>
  <c r="D62" i="2" s="1"/>
  <c r="F62" i="2" s="1"/>
  <c r="C61" i="2"/>
  <c r="D61" i="2" s="1"/>
  <c r="F61" i="2" s="1"/>
  <c r="C60" i="2"/>
  <c r="D60" i="2" s="1"/>
  <c r="F60" i="2" s="1"/>
  <c r="C59" i="2"/>
  <c r="D59" i="2" s="1"/>
  <c r="F59" i="2" s="1"/>
  <c r="C58" i="2"/>
  <c r="D58" i="2" s="1"/>
  <c r="F58" i="2" s="1"/>
  <c r="C57" i="2"/>
  <c r="D57" i="2" s="1"/>
  <c r="F57" i="2" s="1"/>
  <c r="C56" i="2"/>
  <c r="D56" i="2" s="1"/>
  <c r="F56" i="2" s="1"/>
  <c r="C55" i="2"/>
  <c r="D55" i="2" s="1"/>
  <c r="F55" i="2" s="1"/>
  <c r="C54" i="2"/>
  <c r="D54" i="2" s="1"/>
  <c r="F54" i="2" s="1"/>
  <c r="C53" i="2"/>
  <c r="D53" i="2" s="1"/>
  <c r="F53" i="2" s="1"/>
  <c r="C52" i="2"/>
  <c r="D52" i="2" s="1"/>
  <c r="F52" i="2" s="1"/>
  <c r="C51" i="2"/>
  <c r="D51" i="2" s="1"/>
  <c r="F51" i="2" s="1"/>
  <c r="C50" i="2"/>
  <c r="D50" i="2" s="1"/>
  <c r="F50" i="2" s="1"/>
  <c r="C49" i="2"/>
  <c r="D49" i="2" s="1"/>
  <c r="F49" i="2" s="1"/>
  <c r="C48" i="2"/>
  <c r="D48" i="2" s="1"/>
  <c r="F48" i="2" s="1"/>
  <c r="C47" i="2"/>
  <c r="D47" i="2" s="1"/>
  <c r="F47" i="2" s="1"/>
  <c r="C46" i="2"/>
  <c r="D46" i="2" s="1"/>
  <c r="F46" i="2" s="1"/>
  <c r="C45" i="2"/>
  <c r="D45" i="2" s="1"/>
  <c r="F45" i="2" s="1"/>
  <c r="C44" i="2"/>
  <c r="D44" i="2" s="1"/>
  <c r="F44" i="2" s="1"/>
  <c r="C43" i="2"/>
  <c r="D43" i="2" s="1"/>
  <c r="F43" i="2" s="1"/>
  <c r="C42" i="2"/>
  <c r="D42" i="2" s="1"/>
  <c r="F42" i="2" s="1"/>
  <c r="C41" i="2"/>
  <c r="D41" i="2" s="1"/>
  <c r="F41" i="2" s="1"/>
  <c r="C40" i="2"/>
  <c r="D40" i="2" s="1"/>
  <c r="F40" i="2" s="1"/>
  <c r="C39" i="2"/>
  <c r="D39" i="2" s="1"/>
  <c r="F39" i="2" s="1"/>
  <c r="C38" i="2"/>
  <c r="D38" i="2" s="1"/>
  <c r="F38" i="2" s="1"/>
  <c r="C37" i="2"/>
  <c r="D37" i="2" s="1"/>
  <c r="F37" i="2" s="1"/>
  <c r="C36" i="2"/>
  <c r="D36" i="2" s="1"/>
  <c r="F36" i="2" s="1"/>
  <c r="C35" i="2"/>
  <c r="D35" i="2" s="1"/>
  <c r="F35" i="2" s="1"/>
  <c r="C34" i="2"/>
  <c r="D34" i="2" s="1"/>
  <c r="F34" i="2" s="1"/>
  <c r="C33" i="2"/>
  <c r="D33" i="2" s="1"/>
  <c r="F33" i="2" s="1"/>
  <c r="C32" i="2"/>
  <c r="D32" i="2" s="1"/>
  <c r="F32" i="2" s="1"/>
  <c r="C31" i="2"/>
  <c r="D31" i="2" s="1"/>
  <c r="F31" i="2" s="1"/>
  <c r="C30" i="2"/>
  <c r="D30" i="2" s="1"/>
  <c r="F30" i="2" s="1"/>
  <c r="C29" i="2"/>
  <c r="D29" i="2" s="1"/>
  <c r="F29" i="2" s="1"/>
  <c r="C28" i="2"/>
  <c r="D28" i="2" s="1"/>
  <c r="F28" i="2" s="1"/>
  <c r="C27" i="2"/>
  <c r="D27" i="2" s="1"/>
  <c r="F27" i="2" s="1"/>
  <c r="C26" i="2"/>
  <c r="D26" i="2" s="1"/>
  <c r="F26" i="2" s="1"/>
  <c r="C25" i="2"/>
  <c r="D25" i="2" s="1"/>
  <c r="F25" i="2" s="1"/>
  <c r="C24" i="2"/>
  <c r="D24" i="2" s="1"/>
  <c r="F24" i="2" s="1"/>
  <c r="C23" i="2"/>
  <c r="D23" i="2" s="1"/>
  <c r="F23" i="2" s="1"/>
  <c r="C22" i="2"/>
  <c r="D22" i="2" s="1"/>
  <c r="F22" i="2" s="1"/>
  <c r="C21" i="2"/>
  <c r="D21" i="2" s="1"/>
  <c r="F21" i="2" s="1"/>
  <c r="C20" i="2"/>
  <c r="D20" i="2" s="1"/>
  <c r="F20" i="2" s="1"/>
  <c r="C19" i="2"/>
  <c r="D19" i="2" s="1"/>
  <c r="F19" i="2" s="1"/>
  <c r="C18" i="2"/>
  <c r="D18" i="2" s="1"/>
  <c r="F18" i="2" s="1"/>
  <c r="C17" i="2"/>
  <c r="D17" i="2" s="1"/>
  <c r="F17" i="2" s="1"/>
  <c r="C16" i="2"/>
  <c r="D16" i="2" s="1"/>
  <c r="F16" i="2" s="1"/>
  <c r="C15" i="2"/>
  <c r="D15" i="2" s="1"/>
  <c r="F15" i="2" s="1"/>
  <c r="C14" i="2"/>
  <c r="D14" i="2" s="1"/>
  <c r="F14" i="2" s="1"/>
  <c r="C13" i="2"/>
  <c r="D13" i="2" s="1"/>
  <c r="F13" i="2" s="1"/>
  <c r="C12" i="2"/>
  <c r="D12" i="2" s="1"/>
  <c r="F12" i="2" s="1"/>
  <c r="C11" i="2"/>
  <c r="D11" i="2" s="1"/>
  <c r="F11" i="2" s="1"/>
  <c r="C10" i="2"/>
  <c r="D10" i="2" s="1"/>
  <c r="F10" i="2" s="1"/>
  <c r="C9" i="2"/>
  <c r="D9" i="2" s="1"/>
  <c r="F9" i="2" s="1"/>
  <c r="C8" i="2"/>
  <c r="D8" i="2" s="1"/>
  <c r="F8" i="2" s="1"/>
  <c r="C7" i="2"/>
  <c r="D7" i="2" s="1"/>
  <c r="F7" i="2" s="1"/>
  <c r="C6" i="2"/>
  <c r="D6" i="2" s="1"/>
  <c r="F6" i="2" s="1"/>
  <c r="C5" i="2"/>
  <c r="D5" i="2" s="1"/>
  <c r="F5" i="2" s="1"/>
  <c r="C4" i="2"/>
  <c r="D4" i="2" s="1"/>
  <c r="F4" i="2" s="1"/>
  <c r="C3" i="2"/>
  <c r="D3" i="2" s="1"/>
  <c r="F3" i="2" s="1"/>
  <c r="C89" i="1"/>
  <c r="C88" i="1"/>
  <c r="C48" i="1"/>
  <c r="C47" i="1"/>
  <c r="C39" i="1"/>
  <c r="C27" i="1"/>
  <c r="BL5" i="1"/>
  <c r="BK5" i="1"/>
  <c r="BJ5" i="1"/>
  <c r="BI5" i="1"/>
  <c r="BH5" i="1"/>
  <c r="BG5" i="1"/>
  <c r="BF5" i="1"/>
  <c r="BE5" i="1"/>
  <c r="BD5" i="1"/>
  <c r="BC5" i="1"/>
  <c r="BB5" i="1"/>
  <c r="BA5" i="1"/>
  <c r="BP5" i="1"/>
  <c r="CB5" i="1" s="1"/>
  <c r="C101" i="1"/>
  <c r="C30" i="1"/>
  <c r="C29" i="1"/>
  <c r="C77" i="1"/>
  <c r="C76" i="1"/>
  <c r="C75" i="1"/>
  <c r="C92" i="1"/>
  <c r="C90" i="1"/>
  <c r="C87" i="1"/>
  <c r="C79" i="1"/>
  <c r="C40" i="1"/>
  <c r="C37" i="1"/>
  <c r="C32" i="1"/>
  <c r="C31" i="1"/>
  <c r="C28" i="1"/>
  <c r="C95" i="1"/>
  <c r="C84" i="1"/>
  <c r="C100" i="1"/>
  <c r="C78" i="1"/>
  <c r="C114" i="1"/>
  <c r="C112" i="1"/>
  <c r="C111" i="1"/>
  <c r="C110" i="1"/>
  <c r="C108" i="1"/>
  <c r="C105" i="1"/>
  <c r="C104" i="1"/>
  <c r="C103" i="1"/>
  <c r="C102" i="1"/>
  <c r="C86" i="1"/>
  <c r="C98" i="1"/>
  <c r="C97" i="1"/>
  <c r="C99" i="1"/>
  <c r="C96" i="1"/>
  <c r="C43" i="1"/>
  <c r="C85" i="1"/>
  <c r="C106" i="1"/>
  <c r="C109" i="1"/>
  <c r="C91" i="1"/>
  <c r="C62" i="1"/>
  <c r="C82" i="1"/>
  <c r="C36" i="1"/>
  <c r="C63" i="1"/>
  <c r="C71" i="1"/>
  <c r="C67" i="1"/>
  <c r="C66" i="1"/>
  <c r="C65" i="1"/>
  <c r="C64" i="1"/>
  <c r="C44" i="1"/>
  <c r="C52" i="1"/>
  <c r="C51" i="1"/>
  <c r="C50" i="1"/>
  <c r="C70" i="1"/>
  <c r="C69" i="1"/>
  <c r="C68" i="1"/>
  <c r="C94" i="1"/>
  <c r="C93" i="1"/>
  <c r="C24" i="1"/>
  <c r="C74" i="1"/>
  <c r="C73" i="1"/>
  <c r="C72" i="1"/>
  <c r="C60" i="1"/>
  <c r="C59" i="1"/>
  <c r="C53" i="1"/>
  <c r="C115" i="1"/>
  <c r="C113" i="1"/>
  <c r="C49" i="1"/>
  <c r="C81" i="1"/>
  <c r="C80" i="1"/>
  <c r="C46" i="1"/>
  <c r="C45" i="1"/>
  <c r="C83" i="1"/>
  <c r="C58" i="1"/>
  <c r="C57" i="1"/>
  <c r="C56" i="1"/>
  <c r="C55" i="1"/>
  <c r="C54" i="1"/>
  <c r="C42" i="1"/>
  <c r="C41" i="1"/>
  <c r="C38" i="1"/>
  <c r="C61" i="1"/>
  <c r="C141" i="1"/>
  <c r="C35" i="1"/>
  <c r="C107" i="1"/>
  <c r="C21" i="1"/>
  <c r="C20" i="1"/>
  <c r="C18" i="1"/>
  <c r="C23" i="1"/>
  <c r="C26" i="1"/>
  <c r="C22" i="1"/>
  <c r="C25" i="1"/>
  <c r="C34" i="1"/>
  <c r="C33" i="1"/>
  <c r="BK2" i="1" l="1"/>
  <c r="BT53" i="1"/>
  <c r="CF53" i="1" s="1"/>
  <c r="BQ53" i="1"/>
  <c r="CC53" i="1" s="1"/>
  <c r="BR53" i="1"/>
  <c r="CD53" i="1" s="1"/>
  <c r="BS53" i="1"/>
  <c r="CE53" i="1" s="1"/>
  <c r="BM53" i="1"/>
  <c r="BY53" i="1" s="1"/>
  <c r="BV53" i="1"/>
  <c r="CH53" i="1" s="1"/>
  <c r="BX53" i="1"/>
  <c r="CJ53" i="1" s="1"/>
  <c r="BO53" i="1"/>
  <c r="CA53" i="1" s="1"/>
  <c r="BU53" i="1"/>
  <c r="CG53" i="1" s="1"/>
  <c r="BN53" i="1"/>
  <c r="BZ53" i="1" s="1"/>
  <c r="BP53" i="1"/>
  <c r="CB53" i="1" s="1"/>
  <c r="BW53" i="1"/>
  <c r="CI53" i="1" s="1"/>
  <c r="BT85" i="1"/>
  <c r="CF85" i="1" s="1"/>
  <c r="BM85" i="1"/>
  <c r="BY85" i="1" s="1"/>
  <c r="BV85" i="1"/>
  <c r="CH85" i="1" s="1"/>
  <c r="BR85" i="1"/>
  <c r="CD85" i="1" s="1"/>
  <c r="BU85" i="1"/>
  <c r="CG85" i="1" s="1"/>
  <c r="BO85" i="1"/>
  <c r="CA85" i="1" s="1"/>
  <c r="BX85" i="1"/>
  <c r="CJ85" i="1" s="1"/>
  <c r="BP85" i="1"/>
  <c r="CB85" i="1" s="1"/>
  <c r="BQ85" i="1"/>
  <c r="CC85" i="1" s="1"/>
  <c r="BS85" i="1"/>
  <c r="CE85" i="1" s="1"/>
  <c r="BW85" i="1"/>
  <c r="CI85" i="1" s="1"/>
  <c r="BN85" i="1"/>
  <c r="BZ85" i="1" s="1"/>
  <c r="BM108" i="1"/>
  <c r="BY108" i="1" s="1"/>
  <c r="BU108" i="1"/>
  <c r="CG108" i="1" s="1"/>
  <c r="BT108" i="1"/>
  <c r="CF108" i="1" s="1"/>
  <c r="BN108" i="1"/>
  <c r="BZ108" i="1" s="1"/>
  <c r="BW108" i="1"/>
  <c r="CI108" i="1" s="1"/>
  <c r="BP108" i="1"/>
  <c r="CB108" i="1" s="1"/>
  <c r="BO108" i="1"/>
  <c r="CA108" i="1" s="1"/>
  <c r="BQ108" i="1"/>
  <c r="CC108" i="1" s="1"/>
  <c r="BS108" i="1"/>
  <c r="CE108" i="1" s="1"/>
  <c r="BR108" i="1"/>
  <c r="CD108" i="1" s="1"/>
  <c r="BV108" i="1"/>
  <c r="CH108" i="1" s="1"/>
  <c r="BX108" i="1"/>
  <c r="CJ108" i="1" s="1"/>
  <c r="BR94" i="1"/>
  <c r="CD94" i="1" s="1"/>
  <c r="BU94" i="1"/>
  <c r="CG94" i="1" s="1"/>
  <c r="BV94" i="1"/>
  <c r="CH94" i="1" s="1"/>
  <c r="BN94" i="1"/>
  <c r="BZ94" i="1" s="1"/>
  <c r="BX94" i="1"/>
  <c r="CJ94" i="1" s="1"/>
  <c r="BW94" i="1"/>
  <c r="CI94" i="1" s="1"/>
  <c r="BM94" i="1"/>
  <c r="BY94" i="1" s="1"/>
  <c r="BP94" i="1"/>
  <c r="CB94" i="1" s="1"/>
  <c r="BO94" i="1"/>
  <c r="CA94" i="1" s="1"/>
  <c r="BS94" i="1"/>
  <c r="CE94" i="1" s="1"/>
  <c r="BQ94" i="1"/>
  <c r="CC94" i="1" s="1"/>
  <c r="BT94" i="1"/>
  <c r="CF94" i="1" s="1"/>
  <c r="BM43" i="1"/>
  <c r="BY43" i="1" s="1"/>
  <c r="BU43" i="1"/>
  <c r="CG43" i="1" s="1"/>
  <c r="BQ43" i="1"/>
  <c r="CC43" i="1" s="1"/>
  <c r="BR43" i="1"/>
  <c r="CD43" i="1" s="1"/>
  <c r="BS43" i="1"/>
  <c r="CE43" i="1" s="1"/>
  <c r="BW43" i="1"/>
  <c r="CI43" i="1" s="1"/>
  <c r="BN43" i="1"/>
  <c r="BZ43" i="1" s="1"/>
  <c r="BP43" i="1"/>
  <c r="CB43" i="1" s="1"/>
  <c r="BT43" i="1"/>
  <c r="CF43" i="1" s="1"/>
  <c r="BV43" i="1"/>
  <c r="CH43" i="1" s="1"/>
  <c r="BX43" i="1"/>
  <c r="CJ43" i="1" s="1"/>
  <c r="BO43" i="1"/>
  <c r="CA43" i="1" s="1"/>
  <c r="BM110" i="1"/>
  <c r="BY110" i="1" s="1"/>
  <c r="BU110" i="1"/>
  <c r="CG110" i="1" s="1"/>
  <c r="BN110" i="1"/>
  <c r="BZ110" i="1" s="1"/>
  <c r="BW110" i="1"/>
  <c r="CI110" i="1" s="1"/>
  <c r="BP110" i="1"/>
  <c r="CB110" i="1" s="1"/>
  <c r="BR110" i="1"/>
  <c r="CD110" i="1" s="1"/>
  <c r="BO110" i="1"/>
  <c r="CA110" i="1" s="1"/>
  <c r="BQ110" i="1"/>
  <c r="CC110" i="1" s="1"/>
  <c r="BS110" i="1"/>
  <c r="CE110" i="1" s="1"/>
  <c r="BV110" i="1"/>
  <c r="CH110" i="1" s="1"/>
  <c r="BT110" i="1"/>
  <c r="CF110" i="1" s="1"/>
  <c r="BX110" i="1"/>
  <c r="CJ110" i="1" s="1"/>
  <c r="BM35" i="1"/>
  <c r="BY35" i="1" s="1"/>
  <c r="BU35" i="1"/>
  <c r="CG35" i="1" s="1"/>
  <c r="BP35" i="1"/>
  <c r="CB35" i="1" s="1"/>
  <c r="BV35" i="1"/>
  <c r="CH35" i="1" s="1"/>
  <c r="BX35" i="1"/>
  <c r="CJ35" i="1" s="1"/>
  <c r="BN35" i="1"/>
  <c r="BZ35" i="1" s="1"/>
  <c r="BO35" i="1"/>
  <c r="CA35" i="1" s="1"/>
  <c r="BQ35" i="1"/>
  <c r="CC35" i="1" s="1"/>
  <c r="BR35" i="1"/>
  <c r="CD35" i="1" s="1"/>
  <c r="BS35" i="1"/>
  <c r="CE35" i="1" s="1"/>
  <c r="BW35" i="1"/>
  <c r="CI35" i="1" s="1"/>
  <c r="BT35" i="1"/>
  <c r="CF35" i="1" s="1"/>
  <c r="BT81" i="1"/>
  <c r="CF81" i="1" s="1"/>
  <c r="BM81" i="1"/>
  <c r="BY81" i="1" s="1"/>
  <c r="BV81" i="1"/>
  <c r="CH81" i="1" s="1"/>
  <c r="BQ81" i="1"/>
  <c r="CC81" i="1" s="1"/>
  <c r="BS81" i="1"/>
  <c r="CE81" i="1" s="1"/>
  <c r="BU81" i="1"/>
  <c r="CG81" i="1" s="1"/>
  <c r="BW81" i="1"/>
  <c r="CI81" i="1" s="1"/>
  <c r="BO81" i="1"/>
  <c r="CA81" i="1" s="1"/>
  <c r="BP81" i="1"/>
  <c r="CB81" i="1" s="1"/>
  <c r="BX81" i="1"/>
  <c r="CJ81" i="1" s="1"/>
  <c r="BN81" i="1"/>
  <c r="BZ81" i="1" s="1"/>
  <c r="BR81" i="1"/>
  <c r="CD81" i="1" s="1"/>
  <c r="BM104" i="1"/>
  <c r="BY104" i="1" s="1"/>
  <c r="BU104" i="1"/>
  <c r="CG104" i="1" s="1"/>
  <c r="BP104" i="1"/>
  <c r="CB104" i="1" s="1"/>
  <c r="BQ104" i="1"/>
  <c r="CC104" i="1" s="1"/>
  <c r="BR104" i="1"/>
  <c r="CD104" i="1" s="1"/>
  <c r="BT104" i="1"/>
  <c r="CF104" i="1" s="1"/>
  <c r="BN104" i="1"/>
  <c r="BZ104" i="1" s="1"/>
  <c r="BS104" i="1"/>
  <c r="CE104" i="1" s="1"/>
  <c r="BW104" i="1"/>
  <c r="CI104" i="1" s="1"/>
  <c r="BX104" i="1"/>
  <c r="CJ104" i="1" s="1"/>
  <c r="BV104" i="1"/>
  <c r="CH104" i="1" s="1"/>
  <c r="BO104" i="1"/>
  <c r="CA104" i="1" s="1"/>
  <c r="BS58" i="1"/>
  <c r="CE58" i="1" s="1"/>
  <c r="BT58" i="1"/>
  <c r="CF58" i="1" s="1"/>
  <c r="BM58" i="1"/>
  <c r="BY58" i="1" s="1"/>
  <c r="BU58" i="1"/>
  <c r="CG58" i="1" s="1"/>
  <c r="BO58" i="1"/>
  <c r="CA58" i="1" s="1"/>
  <c r="BW58" i="1"/>
  <c r="CI58" i="1" s="1"/>
  <c r="BX58" i="1"/>
  <c r="CJ58" i="1" s="1"/>
  <c r="BP58" i="1"/>
  <c r="CB58" i="1" s="1"/>
  <c r="BN58" i="1"/>
  <c r="BZ58" i="1" s="1"/>
  <c r="BQ58" i="1"/>
  <c r="CC58" i="1" s="1"/>
  <c r="BV58" i="1"/>
  <c r="CH58" i="1" s="1"/>
  <c r="BR58" i="1"/>
  <c r="CD58" i="1" s="1"/>
  <c r="BS60" i="1"/>
  <c r="CE60" i="1" s="1"/>
  <c r="BM60" i="1"/>
  <c r="BY60" i="1" s="1"/>
  <c r="BU60" i="1"/>
  <c r="CG60" i="1" s="1"/>
  <c r="BO60" i="1"/>
  <c r="CA60" i="1" s="1"/>
  <c r="BW60" i="1"/>
  <c r="CI60" i="1" s="1"/>
  <c r="BV60" i="1"/>
  <c r="CH60" i="1" s="1"/>
  <c r="BX60" i="1"/>
  <c r="CJ60" i="1" s="1"/>
  <c r="BP60" i="1"/>
  <c r="CB60" i="1" s="1"/>
  <c r="BQ60" i="1"/>
  <c r="CC60" i="1" s="1"/>
  <c r="BR60" i="1"/>
  <c r="CD60" i="1" s="1"/>
  <c r="BT60" i="1"/>
  <c r="CF60" i="1" s="1"/>
  <c r="BN60" i="1"/>
  <c r="BZ60" i="1" s="1"/>
  <c r="BQ105" i="1"/>
  <c r="CC105" i="1" s="1"/>
  <c r="BU105" i="1"/>
  <c r="CG105" i="1" s="1"/>
  <c r="BM105" i="1"/>
  <c r="BY105" i="1" s="1"/>
  <c r="BV105" i="1"/>
  <c r="CH105" i="1" s="1"/>
  <c r="BN105" i="1"/>
  <c r="BZ105" i="1" s="1"/>
  <c r="BW105" i="1"/>
  <c r="CI105" i="1" s="1"/>
  <c r="BP105" i="1"/>
  <c r="CB105" i="1" s="1"/>
  <c r="BT105" i="1"/>
  <c r="CF105" i="1" s="1"/>
  <c r="BX105" i="1"/>
  <c r="CJ105" i="1" s="1"/>
  <c r="BO105" i="1"/>
  <c r="CA105" i="1" s="1"/>
  <c r="BS105" i="1"/>
  <c r="CE105" i="1" s="1"/>
  <c r="BR105" i="1"/>
  <c r="CD105" i="1" s="1"/>
  <c r="BS77" i="1"/>
  <c r="CE77" i="1" s="1"/>
  <c r="BR77" i="1"/>
  <c r="CD77" i="1" s="1"/>
  <c r="BQ77" i="1"/>
  <c r="CC77" i="1" s="1"/>
  <c r="BT77" i="1"/>
  <c r="CF77" i="1" s="1"/>
  <c r="BU77" i="1"/>
  <c r="CG77" i="1" s="1"/>
  <c r="BN77" i="1"/>
  <c r="BZ77" i="1" s="1"/>
  <c r="BX77" i="1"/>
  <c r="CJ77" i="1" s="1"/>
  <c r="BM77" i="1"/>
  <c r="BY77" i="1" s="1"/>
  <c r="BV77" i="1"/>
  <c r="CH77" i="1" s="1"/>
  <c r="BO77" i="1"/>
  <c r="CA77" i="1" s="1"/>
  <c r="BP77" i="1"/>
  <c r="CB77" i="1" s="1"/>
  <c r="BW77" i="1"/>
  <c r="CI77" i="1" s="1"/>
  <c r="BN38" i="1"/>
  <c r="BZ38" i="1" s="1"/>
  <c r="BV38" i="1"/>
  <c r="CH38" i="1" s="1"/>
  <c r="BM38" i="1"/>
  <c r="BY38" i="1" s="1"/>
  <c r="BW38" i="1"/>
  <c r="CI38" i="1" s="1"/>
  <c r="BO38" i="1"/>
  <c r="CA38" i="1" s="1"/>
  <c r="BP38" i="1"/>
  <c r="CB38" i="1" s="1"/>
  <c r="BQ38" i="1"/>
  <c r="CC38" i="1" s="1"/>
  <c r="BR38" i="1"/>
  <c r="CD38" i="1" s="1"/>
  <c r="BU38" i="1"/>
  <c r="CG38" i="1" s="1"/>
  <c r="BX38" i="1"/>
  <c r="CJ38" i="1" s="1"/>
  <c r="BT38" i="1"/>
  <c r="CF38" i="1" s="1"/>
  <c r="BS38" i="1"/>
  <c r="CE38" i="1" s="1"/>
  <c r="BO113" i="1"/>
  <c r="CA113" i="1" s="1"/>
  <c r="BW113" i="1"/>
  <c r="CI113" i="1" s="1"/>
  <c r="BQ113" i="1"/>
  <c r="CC113" i="1" s="1"/>
  <c r="BS113" i="1"/>
  <c r="CE113" i="1" s="1"/>
  <c r="BP113" i="1"/>
  <c r="CB113" i="1" s="1"/>
  <c r="BR113" i="1"/>
  <c r="CD113" i="1" s="1"/>
  <c r="BT113" i="1"/>
  <c r="CF113" i="1" s="1"/>
  <c r="BV113" i="1"/>
  <c r="CH113" i="1" s="1"/>
  <c r="BM113" i="1"/>
  <c r="BY113" i="1" s="1"/>
  <c r="BN113" i="1"/>
  <c r="BZ113" i="1" s="1"/>
  <c r="BU113" i="1"/>
  <c r="CG113" i="1" s="1"/>
  <c r="BX113" i="1"/>
  <c r="CJ113" i="1" s="1"/>
  <c r="BO72" i="1"/>
  <c r="CA72" i="1" s="1"/>
  <c r="BW72" i="1"/>
  <c r="CI72" i="1" s="1"/>
  <c r="BM72" i="1"/>
  <c r="BY72" i="1" s="1"/>
  <c r="BV72" i="1"/>
  <c r="CH72" i="1" s="1"/>
  <c r="BR72" i="1"/>
  <c r="CD72" i="1" s="1"/>
  <c r="BP72" i="1"/>
  <c r="CB72" i="1" s="1"/>
  <c r="BQ72" i="1"/>
  <c r="CC72" i="1" s="1"/>
  <c r="BS72" i="1"/>
  <c r="CE72" i="1" s="1"/>
  <c r="BX72" i="1"/>
  <c r="CJ72" i="1" s="1"/>
  <c r="BN72" i="1"/>
  <c r="BZ72" i="1" s="1"/>
  <c r="BT72" i="1"/>
  <c r="CF72" i="1" s="1"/>
  <c r="BU72" i="1"/>
  <c r="CG72" i="1" s="1"/>
  <c r="BS69" i="1"/>
  <c r="CE69" i="1" s="1"/>
  <c r="BN69" i="1"/>
  <c r="BZ69" i="1" s="1"/>
  <c r="BW69" i="1"/>
  <c r="CI69" i="1" s="1"/>
  <c r="BR69" i="1"/>
  <c r="CD69" i="1" s="1"/>
  <c r="BQ69" i="1"/>
  <c r="CC69" i="1" s="1"/>
  <c r="BT69" i="1"/>
  <c r="CF69" i="1" s="1"/>
  <c r="BU69" i="1"/>
  <c r="CG69" i="1" s="1"/>
  <c r="BM69" i="1"/>
  <c r="BY69" i="1" s="1"/>
  <c r="BV69" i="1"/>
  <c r="CH69" i="1" s="1"/>
  <c r="BO69" i="1"/>
  <c r="CA69" i="1" s="1"/>
  <c r="BP69" i="1"/>
  <c r="CB69" i="1" s="1"/>
  <c r="BX69" i="1"/>
  <c r="CJ69" i="1" s="1"/>
  <c r="BO66" i="1"/>
  <c r="CA66" i="1" s="1"/>
  <c r="BW66" i="1"/>
  <c r="CI66" i="1" s="1"/>
  <c r="BP66" i="1"/>
  <c r="CB66" i="1" s="1"/>
  <c r="BR66" i="1"/>
  <c r="CD66" i="1" s="1"/>
  <c r="BT66" i="1"/>
  <c r="CF66" i="1" s="1"/>
  <c r="BS66" i="1"/>
  <c r="CE66" i="1" s="1"/>
  <c r="BU66" i="1"/>
  <c r="CG66" i="1" s="1"/>
  <c r="BV66" i="1"/>
  <c r="CH66" i="1" s="1"/>
  <c r="BM66" i="1"/>
  <c r="BY66" i="1" s="1"/>
  <c r="BN66" i="1"/>
  <c r="BZ66" i="1" s="1"/>
  <c r="BQ66" i="1"/>
  <c r="CC66" i="1" s="1"/>
  <c r="BX66" i="1"/>
  <c r="CJ66" i="1" s="1"/>
  <c r="BO62" i="1"/>
  <c r="CA62" i="1" s="1"/>
  <c r="BW62" i="1"/>
  <c r="CI62" i="1" s="1"/>
  <c r="BT62" i="1"/>
  <c r="CF62" i="1" s="1"/>
  <c r="BU62" i="1"/>
  <c r="CG62" i="1" s="1"/>
  <c r="BM62" i="1"/>
  <c r="BY62" i="1" s="1"/>
  <c r="BV62" i="1"/>
  <c r="CH62" i="1" s="1"/>
  <c r="BP62" i="1"/>
  <c r="CB62" i="1" s="1"/>
  <c r="BR62" i="1"/>
  <c r="CD62" i="1" s="1"/>
  <c r="BS62" i="1"/>
  <c r="CE62" i="1" s="1"/>
  <c r="BX62" i="1"/>
  <c r="CJ62" i="1" s="1"/>
  <c r="BN62" i="1"/>
  <c r="BZ62" i="1" s="1"/>
  <c r="BQ62" i="1"/>
  <c r="CC62" i="1" s="1"/>
  <c r="BQ99" i="1"/>
  <c r="CC99" i="1" s="1"/>
  <c r="BU99" i="1"/>
  <c r="CG99" i="1" s="1"/>
  <c r="BS99" i="1"/>
  <c r="CE99" i="1" s="1"/>
  <c r="BT99" i="1"/>
  <c r="CF99" i="1" s="1"/>
  <c r="BV99" i="1"/>
  <c r="CH99" i="1" s="1"/>
  <c r="BN99" i="1"/>
  <c r="BZ99" i="1" s="1"/>
  <c r="BX99" i="1"/>
  <c r="CJ99" i="1" s="1"/>
  <c r="BR99" i="1"/>
  <c r="CD99" i="1" s="1"/>
  <c r="BW99" i="1"/>
  <c r="CI99" i="1" s="1"/>
  <c r="BP99" i="1"/>
  <c r="CB99" i="1" s="1"/>
  <c r="BM99" i="1"/>
  <c r="BY99" i="1" s="1"/>
  <c r="BO99" i="1"/>
  <c r="CA99" i="1" s="1"/>
  <c r="BS114" i="1"/>
  <c r="CE114" i="1" s="1"/>
  <c r="BM114" i="1"/>
  <c r="BY114" i="1" s="1"/>
  <c r="BU114" i="1"/>
  <c r="CG114" i="1" s="1"/>
  <c r="BO114" i="1"/>
  <c r="CA114" i="1" s="1"/>
  <c r="BW114" i="1"/>
  <c r="CI114" i="1" s="1"/>
  <c r="BP114" i="1"/>
  <c r="CB114" i="1" s="1"/>
  <c r="BQ114" i="1"/>
  <c r="CC114" i="1" s="1"/>
  <c r="BR114" i="1"/>
  <c r="CD114" i="1" s="1"/>
  <c r="BV114" i="1"/>
  <c r="CH114" i="1" s="1"/>
  <c r="BX114" i="1"/>
  <c r="CJ114" i="1" s="1"/>
  <c r="BT114" i="1"/>
  <c r="CF114" i="1" s="1"/>
  <c r="BN114" i="1"/>
  <c r="BZ114" i="1" s="1"/>
  <c r="BQ95" i="1"/>
  <c r="CC95" i="1" s="1"/>
  <c r="BP95" i="1"/>
  <c r="CB95" i="1" s="1"/>
  <c r="BS95" i="1"/>
  <c r="CE95" i="1" s="1"/>
  <c r="BM95" i="1"/>
  <c r="BY95" i="1" s="1"/>
  <c r="BX95" i="1"/>
  <c r="CJ95" i="1" s="1"/>
  <c r="BN95" i="1"/>
  <c r="BZ95" i="1" s="1"/>
  <c r="BO95" i="1"/>
  <c r="CA95" i="1" s="1"/>
  <c r="BT95" i="1"/>
  <c r="CF95" i="1" s="1"/>
  <c r="BU95" i="1"/>
  <c r="CG95" i="1" s="1"/>
  <c r="BV95" i="1"/>
  <c r="CH95" i="1" s="1"/>
  <c r="BR95" i="1"/>
  <c r="CD95" i="1" s="1"/>
  <c r="BW95" i="1"/>
  <c r="CI95" i="1" s="1"/>
  <c r="BP90" i="1"/>
  <c r="CB90" i="1" s="1"/>
  <c r="BX90" i="1"/>
  <c r="CJ90" i="1" s="1"/>
  <c r="BN90" i="1"/>
  <c r="BZ90" i="1" s="1"/>
  <c r="BW90" i="1"/>
  <c r="CI90" i="1" s="1"/>
  <c r="BS90" i="1"/>
  <c r="CE90" i="1" s="1"/>
  <c r="BO90" i="1"/>
  <c r="CA90" i="1" s="1"/>
  <c r="BQ90" i="1"/>
  <c r="CC90" i="1" s="1"/>
  <c r="BT90" i="1"/>
  <c r="CF90" i="1" s="1"/>
  <c r="BU90" i="1"/>
  <c r="CG90" i="1" s="1"/>
  <c r="BV90" i="1"/>
  <c r="CH90" i="1" s="1"/>
  <c r="BR90" i="1"/>
  <c r="CD90" i="1" s="1"/>
  <c r="BM90" i="1"/>
  <c r="BY90" i="1" s="1"/>
  <c r="BM29" i="1"/>
  <c r="BY29" i="1" s="1"/>
  <c r="BU29" i="1"/>
  <c r="CG29" i="1" s="1"/>
  <c r="BR29" i="1"/>
  <c r="CD29" i="1" s="1"/>
  <c r="BO29" i="1"/>
  <c r="CA29" i="1" s="1"/>
  <c r="BQ29" i="1"/>
  <c r="CC29" i="1" s="1"/>
  <c r="BW29" i="1"/>
  <c r="CI29" i="1" s="1"/>
  <c r="BX29" i="1"/>
  <c r="CJ29" i="1" s="1"/>
  <c r="BN29" i="1"/>
  <c r="BZ29" i="1" s="1"/>
  <c r="BV29" i="1"/>
  <c r="CH29" i="1" s="1"/>
  <c r="BP29" i="1"/>
  <c r="CB29" i="1" s="1"/>
  <c r="BS29" i="1"/>
  <c r="CE29" i="1" s="1"/>
  <c r="BT29" i="1"/>
  <c r="CF29" i="1" s="1"/>
  <c r="BR39" i="1"/>
  <c r="CD39" i="1" s="1"/>
  <c r="BS39" i="1"/>
  <c r="CE39" i="1" s="1"/>
  <c r="BT39" i="1"/>
  <c r="CF39" i="1" s="1"/>
  <c r="BM39" i="1"/>
  <c r="BY39" i="1" s="1"/>
  <c r="BW39" i="1"/>
  <c r="CI39" i="1" s="1"/>
  <c r="BV39" i="1"/>
  <c r="CH39" i="1" s="1"/>
  <c r="BX39" i="1"/>
  <c r="CJ39" i="1" s="1"/>
  <c r="BO39" i="1"/>
  <c r="CA39" i="1" s="1"/>
  <c r="BN39" i="1"/>
  <c r="BZ39" i="1" s="1"/>
  <c r="BP39" i="1"/>
  <c r="CB39" i="1" s="1"/>
  <c r="BQ39" i="1"/>
  <c r="CC39" i="1" s="1"/>
  <c r="BU39" i="1"/>
  <c r="CG39" i="1" s="1"/>
  <c r="BO55" i="1"/>
  <c r="CA55" i="1" s="1"/>
  <c r="BW55" i="1"/>
  <c r="CI55" i="1" s="1"/>
  <c r="BP55" i="1"/>
  <c r="CB55" i="1" s="1"/>
  <c r="BX55" i="1"/>
  <c r="CJ55" i="1" s="1"/>
  <c r="BQ55" i="1"/>
  <c r="CC55" i="1" s="1"/>
  <c r="BS55" i="1"/>
  <c r="CE55" i="1" s="1"/>
  <c r="BV55" i="1"/>
  <c r="CH55" i="1" s="1"/>
  <c r="BN55" i="1"/>
  <c r="BZ55" i="1" s="1"/>
  <c r="BR55" i="1"/>
  <c r="CD55" i="1" s="1"/>
  <c r="BM55" i="1"/>
  <c r="BY55" i="1" s="1"/>
  <c r="BT55" i="1"/>
  <c r="CF55" i="1" s="1"/>
  <c r="BU55" i="1"/>
  <c r="CG55" i="1" s="1"/>
  <c r="BP52" i="1"/>
  <c r="CB52" i="1" s="1"/>
  <c r="BX52" i="1"/>
  <c r="CJ52" i="1" s="1"/>
  <c r="BU52" i="1"/>
  <c r="CG52" i="1" s="1"/>
  <c r="BM52" i="1"/>
  <c r="BY52" i="1" s="1"/>
  <c r="BV52" i="1"/>
  <c r="CH52" i="1" s="1"/>
  <c r="BN52" i="1"/>
  <c r="BZ52" i="1" s="1"/>
  <c r="BW52" i="1"/>
  <c r="CI52" i="1" s="1"/>
  <c r="BQ52" i="1"/>
  <c r="CC52" i="1" s="1"/>
  <c r="BR52" i="1"/>
  <c r="CD52" i="1" s="1"/>
  <c r="BS52" i="1"/>
  <c r="CE52" i="1" s="1"/>
  <c r="BT52" i="1"/>
  <c r="CF52" i="1" s="1"/>
  <c r="BO52" i="1"/>
  <c r="CA52" i="1" s="1"/>
  <c r="BM102" i="1"/>
  <c r="BY102" i="1" s="1"/>
  <c r="BU102" i="1"/>
  <c r="CG102" i="1" s="1"/>
  <c r="BT102" i="1"/>
  <c r="CF102" i="1" s="1"/>
  <c r="BQ102" i="1"/>
  <c r="CC102" i="1" s="1"/>
  <c r="BR102" i="1"/>
  <c r="CD102" i="1" s="1"/>
  <c r="BS102" i="1"/>
  <c r="CE102" i="1" s="1"/>
  <c r="BW102" i="1"/>
  <c r="CI102" i="1" s="1"/>
  <c r="BX102" i="1"/>
  <c r="CJ102" i="1" s="1"/>
  <c r="BN102" i="1"/>
  <c r="BZ102" i="1" s="1"/>
  <c r="BP102" i="1"/>
  <c r="CB102" i="1" s="1"/>
  <c r="BV102" i="1"/>
  <c r="CH102" i="1" s="1"/>
  <c r="BO102" i="1"/>
  <c r="CA102" i="1" s="1"/>
  <c r="BS56" i="1"/>
  <c r="CE56" i="1" s="1"/>
  <c r="BT56" i="1"/>
  <c r="CF56" i="1" s="1"/>
  <c r="BM56" i="1"/>
  <c r="BY56" i="1" s="1"/>
  <c r="BU56" i="1"/>
  <c r="CG56" i="1" s="1"/>
  <c r="BO56" i="1"/>
  <c r="CA56" i="1" s="1"/>
  <c r="BW56" i="1"/>
  <c r="CI56" i="1" s="1"/>
  <c r="BX56" i="1"/>
  <c r="CJ56" i="1" s="1"/>
  <c r="BP56" i="1"/>
  <c r="CB56" i="1" s="1"/>
  <c r="BR56" i="1"/>
  <c r="CD56" i="1" s="1"/>
  <c r="BN56" i="1"/>
  <c r="BZ56" i="1" s="1"/>
  <c r="BQ56" i="1"/>
  <c r="CC56" i="1" s="1"/>
  <c r="BV56" i="1"/>
  <c r="CH56" i="1" s="1"/>
  <c r="BP82" i="1"/>
  <c r="CB82" i="1" s="1"/>
  <c r="BX82" i="1"/>
  <c r="CJ82" i="1" s="1"/>
  <c r="BN82" i="1"/>
  <c r="BZ82" i="1" s="1"/>
  <c r="BW82" i="1"/>
  <c r="CI82" i="1" s="1"/>
  <c r="BT82" i="1"/>
  <c r="CF82" i="1" s="1"/>
  <c r="BU82" i="1"/>
  <c r="CG82" i="1" s="1"/>
  <c r="BV82" i="1"/>
  <c r="CH82" i="1" s="1"/>
  <c r="BQ82" i="1"/>
  <c r="CC82" i="1" s="1"/>
  <c r="BS82" i="1"/>
  <c r="CE82" i="1" s="1"/>
  <c r="BM82" i="1"/>
  <c r="BY82" i="1" s="1"/>
  <c r="BR82" i="1"/>
  <c r="CD82" i="1" s="1"/>
  <c r="BO82" i="1"/>
  <c r="CA82" i="1" s="1"/>
  <c r="BO59" i="1"/>
  <c r="CA59" i="1" s="1"/>
  <c r="BW59" i="1"/>
  <c r="CI59" i="1" s="1"/>
  <c r="BP59" i="1"/>
  <c r="CB59" i="1" s="1"/>
  <c r="BX59" i="1"/>
  <c r="CJ59" i="1" s="1"/>
  <c r="BQ59" i="1"/>
  <c r="CC59" i="1" s="1"/>
  <c r="BS59" i="1"/>
  <c r="CE59" i="1" s="1"/>
  <c r="BV59" i="1"/>
  <c r="CH59" i="1" s="1"/>
  <c r="BN59" i="1"/>
  <c r="BZ59" i="1" s="1"/>
  <c r="BM59" i="1"/>
  <c r="BY59" i="1" s="1"/>
  <c r="BR59" i="1"/>
  <c r="CD59" i="1" s="1"/>
  <c r="BT59" i="1"/>
  <c r="CF59" i="1" s="1"/>
  <c r="BU59" i="1"/>
  <c r="CG59" i="1" s="1"/>
  <c r="BO64" i="1"/>
  <c r="CA64" i="1" s="1"/>
  <c r="BW64" i="1"/>
  <c r="CI64" i="1" s="1"/>
  <c r="BM64" i="1"/>
  <c r="BY64" i="1" s="1"/>
  <c r="BV64" i="1"/>
  <c r="CH64" i="1" s="1"/>
  <c r="BN64" i="1"/>
  <c r="BZ64" i="1" s="1"/>
  <c r="BX64" i="1"/>
  <c r="CJ64" i="1" s="1"/>
  <c r="BP64" i="1"/>
  <c r="CB64" i="1" s="1"/>
  <c r="BR64" i="1"/>
  <c r="CD64" i="1" s="1"/>
  <c r="BT64" i="1"/>
  <c r="CF64" i="1" s="1"/>
  <c r="BU64" i="1"/>
  <c r="CG64" i="1" s="1"/>
  <c r="BQ64" i="1"/>
  <c r="CC64" i="1" s="1"/>
  <c r="BS64" i="1"/>
  <c r="CE64" i="1" s="1"/>
  <c r="BQ111" i="1"/>
  <c r="CC111" i="1" s="1"/>
  <c r="BS111" i="1"/>
  <c r="CE111" i="1" s="1"/>
  <c r="BU111" i="1"/>
  <c r="CG111" i="1" s="1"/>
  <c r="BN111" i="1"/>
  <c r="BZ111" i="1" s="1"/>
  <c r="BW111" i="1"/>
  <c r="CI111" i="1" s="1"/>
  <c r="BV111" i="1"/>
  <c r="CH111" i="1" s="1"/>
  <c r="BX111" i="1"/>
  <c r="CJ111" i="1" s="1"/>
  <c r="BO111" i="1"/>
  <c r="CA111" i="1" s="1"/>
  <c r="BM111" i="1"/>
  <c r="BY111" i="1" s="1"/>
  <c r="BP111" i="1"/>
  <c r="CB111" i="1" s="1"/>
  <c r="BR111" i="1"/>
  <c r="CD111" i="1" s="1"/>
  <c r="BT111" i="1"/>
  <c r="CF111" i="1" s="1"/>
  <c r="BP84" i="1"/>
  <c r="CB84" i="1" s="1"/>
  <c r="BX84" i="1"/>
  <c r="CJ84" i="1" s="1"/>
  <c r="BQ84" i="1"/>
  <c r="CC84" i="1" s="1"/>
  <c r="BV84" i="1"/>
  <c r="CH84" i="1" s="1"/>
  <c r="BN84" i="1"/>
  <c r="BZ84" i="1" s="1"/>
  <c r="BS84" i="1"/>
  <c r="CE84" i="1" s="1"/>
  <c r="BU84" i="1"/>
  <c r="CG84" i="1" s="1"/>
  <c r="BW84" i="1"/>
  <c r="CI84" i="1" s="1"/>
  <c r="BM84" i="1"/>
  <c r="BY84" i="1" s="1"/>
  <c r="BO84" i="1"/>
  <c r="CA84" i="1" s="1"/>
  <c r="BR84" i="1"/>
  <c r="CD84" i="1" s="1"/>
  <c r="BT84" i="1"/>
  <c r="CF84" i="1" s="1"/>
  <c r="BT23" i="1"/>
  <c r="CF23" i="1" s="1"/>
  <c r="BS23" i="1"/>
  <c r="CE23" i="1" s="1"/>
  <c r="BV23" i="1"/>
  <c r="CH23" i="1" s="1"/>
  <c r="BM23" i="1"/>
  <c r="BY23" i="1" s="1"/>
  <c r="BW23" i="1"/>
  <c r="CI23" i="1" s="1"/>
  <c r="BN23" i="1"/>
  <c r="BZ23" i="1" s="1"/>
  <c r="BX23" i="1"/>
  <c r="CJ23" i="1" s="1"/>
  <c r="BO23" i="1"/>
  <c r="CA23" i="1" s="1"/>
  <c r="BR23" i="1"/>
  <c r="CD23" i="1" s="1"/>
  <c r="BP23" i="1"/>
  <c r="CB23" i="1" s="1"/>
  <c r="BQ23" i="1"/>
  <c r="CC23" i="1" s="1"/>
  <c r="BU23" i="1"/>
  <c r="CG23" i="1" s="1"/>
  <c r="BO68" i="1"/>
  <c r="CA68" i="1" s="1"/>
  <c r="BW68" i="1"/>
  <c r="CI68" i="1" s="1"/>
  <c r="BR68" i="1"/>
  <c r="CD68" i="1" s="1"/>
  <c r="BT68" i="1"/>
  <c r="CF68" i="1" s="1"/>
  <c r="BM68" i="1"/>
  <c r="BY68" i="1" s="1"/>
  <c r="BV68" i="1"/>
  <c r="CH68" i="1" s="1"/>
  <c r="BU68" i="1"/>
  <c r="CG68" i="1" s="1"/>
  <c r="BX68" i="1"/>
  <c r="CJ68" i="1" s="1"/>
  <c r="BP68" i="1"/>
  <c r="CB68" i="1" s="1"/>
  <c r="BN68" i="1"/>
  <c r="BZ68" i="1" s="1"/>
  <c r="BQ68" i="1"/>
  <c r="CC68" i="1" s="1"/>
  <c r="BS68" i="1"/>
  <c r="CE68" i="1" s="1"/>
  <c r="BM96" i="1"/>
  <c r="BY96" i="1" s="1"/>
  <c r="BU96" i="1"/>
  <c r="CG96" i="1" s="1"/>
  <c r="BN96" i="1"/>
  <c r="BZ96" i="1" s="1"/>
  <c r="BW96" i="1"/>
  <c r="CI96" i="1" s="1"/>
  <c r="BP96" i="1"/>
  <c r="CB96" i="1" s="1"/>
  <c r="BV96" i="1"/>
  <c r="CH96" i="1" s="1"/>
  <c r="BX96" i="1"/>
  <c r="CJ96" i="1" s="1"/>
  <c r="BQ96" i="1"/>
  <c r="CC96" i="1" s="1"/>
  <c r="BS96" i="1"/>
  <c r="CE96" i="1" s="1"/>
  <c r="BT96" i="1"/>
  <c r="CF96" i="1" s="1"/>
  <c r="BR96" i="1"/>
  <c r="CD96" i="1" s="1"/>
  <c r="BO96" i="1"/>
  <c r="CA96" i="1" s="1"/>
  <c r="BT87" i="1"/>
  <c r="CF87" i="1" s="1"/>
  <c r="BO87" i="1"/>
  <c r="CA87" i="1" s="1"/>
  <c r="BX87" i="1"/>
  <c r="CJ87" i="1" s="1"/>
  <c r="BU87" i="1"/>
  <c r="CG87" i="1" s="1"/>
  <c r="BQ87" i="1"/>
  <c r="CC87" i="1" s="1"/>
  <c r="BP87" i="1"/>
  <c r="CB87" i="1" s="1"/>
  <c r="BS87" i="1"/>
  <c r="CE87" i="1" s="1"/>
  <c r="BW87" i="1"/>
  <c r="CI87" i="1" s="1"/>
  <c r="BM87" i="1"/>
  <c r="BY87" i="1" s="1"/>
  <c r="BN87" i="1"/>
  <c r="BZ87" i="1" s="1"/>
  <c r="BR87" i="1"/>
  <c r="CD87" i="1" s="1"/>
  <c r="BV87" i="1"/>
  <c r="CH87" i="1" s="1"/>
  <c r="BT27" i="1"/>
  <c r="CF27" i="1" s="1"/>
  <c r="BO27" i="1"/>
  <c r="CA27" i="1" s="1"/>
  <c r="BX27" i="1"/>
  <c r="CJ27" i="1" s="1"/>
  <c r="BS27" i="1"/>
  <c r="CE27" i="1" s="1"/>
  <c r="BU27" i="1"/>
  <c r="CG27" i="1" s="1"/>
  <c r="BW27" i="1"/>
  <c r="CI27" i="1" s="1"/>
  <c r="BR27" i="1"/>
  <c r="CD27" i="1" s="1"/>
  <c r="BM27" i="1"/>
  <c r="BY27" i="1" s="1"/>
  <c r="BN27" i="1"/>
  <c r="BZ27" i="1" s="1"/>
  <c r="BP27" i="1"/>
  <c r="CB27" i="1" s="1"/>
  <c r="BQ27" i="1"/>
  <c r="CC27" i="1" s="1"/>
  <c r="BV27" i="1"/>
  <c r="CH27" i="1" s="1"/>
  <c r="BQ18" i="1"/>
  <c r="CC18" i="1" s="1"/>
  <c r="BS18" i="1"/>
  <c r="CE18" i="1" s="1"/>
  <c r="BT18" i="1"/>
  <c r="CF18" i="1" s="1"/>
  <c r="BU18" i="1"/>
  <c r="CG18" i="1" s="1"/>
  <c r="BN18" i="1"/>
  <c r="BZ18" i="1" s="1"/>
  <c r="BO18" i="1"/>
  <c r="CA18" i="1" s="1"/>
  <c r="BP18" i="1"/>
  <c r="CB18" i="1" s="1"/>
  <c r="BR18" i="1"/>
  <c r="CD18" i="1" s="1"/>
  <c r="BV18" i="1"/>
  <c r="CH18" i="1" s="1"/>
  <c r="BW18" i="1"/>
  <c r="CI18" i="1" s="1"/>
  <c r="BM18" i="1"/>
  <c r="BY18" i="1" s="1"/>
  <c r="BX18" i="1"/>
  <c r="CJ18" i="1" s="1"/>
  <c r="BO20" i="1"/>
  <c r="CA20" i="1" s="1"/>
  <c r="BP20" i="1"/>
  <c r="CB20" i="1" s="1"/>
  <c r="BX20" i="1"/>
  <c r="CJ20" i="1" s="1"/>
  <c r="BU20" i="1"/>
  <c r="CG20" i="1" s="1"/>
  <c r="BM20" i="1"/>
  <c r="BY20" i="1" s="1"/>
  <c r="BN20" i="1"/>
  <c r="BZ20" i="1" s="1"/>
  <c r="BQ20" i="1"/>
  <c r="CC20" i="1" s="1"/>
  <c r="BR20" i="1"/>
  <c r="CD20" i="1" s="1"/>
  <c r="BW20" i="1"/>
  <c r="CI20" i="1" s="1"/>
  <c r="BS20" i="1"/>
  <c r="CE20" i="1" s="1"/>
  <c r="BT20" i="1"/>
  <c r="CF20" i="1" s="1"/>
  <c r="BV20" i="1"/>
  <c r="CH20" i="1" s="1"/>
  <c r="BR41" i="1"/>
  <c r="CD41" i="1" s="1"/>
  <c r="BU41" i="1"/>
  <c r="CG41" i="1" s="1"/>
  <c r="BO41" i="1"/>
  <c r="CA41" i="1" s="1"/>
  <c r="BQ41" i="1"/>
  <c r="CC41" i="1" s="1"/>
  <c r="BS41" i="1"/>
  <c r="CE41" i="1" s="1"/>
  <c r="BW41" i="1"/>
  <c r="CI41" i="1" s="1"/>
  <c r="BM41" i="1"/>
  <c r="BY41" i="1" s="1"/>
  <c r="BN41" i="1"/>
  <c r="BZ41" i="1" s="1"/>
  <c r="BP41" i="1"/>
  <c r="CB41" i="1" s="1"/>
  <c r="BV41" i="1"/>
  <c r="CH41" i="1" s="1"/>
  <c r="BT41" i="1"/>
  <c r="CF41" i="1" s="1"/>
  <c r="BX41" i="1"/>
  <c r="CJ41" i="1" s="1"/>
  <c r="BO115" i="1"/>
  <c r="CA115" i="1" s="1"/>
  <c r="BW115" i="1"/>
  <c r="CI115" i="1" s="1"/>
  <c r="BQ115" i="1"/>
  <c r="CC115" i="1" s="1"/>
  <c r="BS115" i="1"/>
  <c r="CE115" i="1" s="1"/>
  <c r="BM115" i="1"/>
  <c r="BY115" i="1" s="1"/>
  <c r="BN115" i="1"/>
  <c r="BZ115" i="1" s="1"/>
  <c r="BP115" i="1"/>
  <c r="CB115" i="1" s="1"/>
  <c r="BT115" i="1"/>
  <c r="CF115" i="1" s="1"/>
  <c r="BX115" i="1"/>
  <c r="CJ115" i="1" s="1"/>
  <c r="BR115" i="1"/>
  <c r="CD115" i="1" s="1"/>
  <c r="BU115" i="1"/>
  <c r="CG115" i="1" s="1"/>
  <c r="BV115" i="1"/>
  <c r="CH115" i="1" s="1"/>
  <c r="BS73" i="1"/>
  <c r="CE73" i="1" s="1"/>
  <c r="BN73" i="1"/>
  <c r="BZ73" i="1" s="1"/>
  <c r="BW73" i="1"/>
  <c r="CI73" i="1" s="1"/>
  <c r="BM73" i="1"/>
  <c r="BY73" i="1" s="1"/>
  <c r="BX73" i="1"/>
  <c r="CJ73" i="1" s="1"/>
  <c r="BO73" i="1"/>
  <c r="CA73" i="1" s="1"/>
  <c r="BP73" i="1"/>
  <c r="CB73" i="1" s="1"/>
  <c r="BT73" i="1"/>
  <c r="CF73" i="1" s="1"/>
  <c r="BU73" i="1"/>
  <c r="CG73" i="1" s="1"/>
  <c r="BQ73" i="1"/>
  <c r="CC73" i="1" s="1"/>
  <c r="BR73" i="1"/>
  <c r="CD73" i="1" s="1"/>
  <c r="BV73" i="1"/>
  <c r="CH73" i="1" s="1"/>
  <c r="BO70" i="1"/>
  <c r="CA70" i="1" s="1"/>
  <c r="BW70" i="1"/>
  <c r="CI70" i="1" s="1"/>
  <c r="BT70" i="1"/>
  <c r="CF70" i="1" s="1"/>
  <c r="BP70" i="1"/>
  <c r="CB70" i="1" s="1"/>
  <c r="BM70" i="1"/>
  <c r="BY70" i="1" s="1"/>
  <c r="BN70" i="1"/>
  <c r="BZ70" i="1" s="1"/>
  <c r="BQ70" i="1"/>
  <c r="CC70" i="1" s="1"/>
  <c r="BU70" i="1"/>
  <c r="CG70" i="1" s="1"/>
  <c r="BV70" i="1"/>
  <c r="CH70" i="1" s="1"/>
  <c r="BX70" i="1"/>
  <c r="CJ70" i="1" s="1"/>
  <c r="BR70" i="1"/>
  <c r="CD70" i="1" s="1"/>
  <c r="BS70" i="1"/>
  <c r="CE70" i="1" s="1"/>
  <c r="BS67" i="1"/>
  <c r="CE67" i="1" s="1"/>
  <c r="BU67" i="1"/>
  <c r="CG67" i="1" s="1"/>
  <c r="BN67" i="1"/>
  <c r="BZ67" i="1" s="1"/>
  <c r="BW67" i="1"/>
  <c r="CI67" i="1" s="1"/>
  <c r="BP67" i="1"/>
  <c r="CB67" i="1" s="1"/>
  <c r="BM67" i="1"/>
  <c r="BY67" i="1" s="1"/>
  <c r="BO67" i="1"/>
  <c r="CA67" i="1" s="1"/>
  <c r="BQ67" i="1"/>
  <c r="CC67" i="1" s="1"/>
  <c r="BV67" i="1"/>
  <c r="CH67" i="1" s="1"/>
  <c r="BR67" i="1"/>
  <c r="CD67" i="1" s="1"/>
  <c r="BT67" i="1"/>
  <c r="CF67" i="1" s="1"/>
  <c r="BX67" i="1"/>
  <c r="CJ67" i="1" s="1"/>
  <c r="BT91" i="1"/>
  <c r="CF91" i="1" s="1"/>
  <c r="BS91" i="1"/>
  <c r="CE91" i="1" s="1"/>
  <c r="BN91" i="1"/>
  <c r="BZ91" i="1" s="1"/>
  <c r="BX91" i="1"/>
  <c r="CJ91" i="1" s="1"/>
  <c r="BU91" i="1"/>
  <c r="CG91" i="1" s="1"/>
  <c r="BR91" i="1"/>
  <c r="CD91" i="1" s="1"/>
  <c r="BW91" i="1"/>
  <c r="CI91" i="1" s="1"/>
  <c r="BM91" i="1"/>
  <c r="BY91" i="1" s="1"/>
  <c r="BO91" i="1"/>
  <c r="CA91" i="1" s="1"/>
  <c r="BQ91" i="1"/>
  <c r="CC91" i="1" s="1"/>
  <c r="BP91" i="1"/>
  <c r="CB91" i="1" s="1"/>
  <c r="BV91" i="1"/>
  <c r="CH91" i="1" s="1"/>
  <c r="BQ97" i="1"/>
  <c r="CC97" i="1" s="1"/>
  <c r="BS97" i="1"/>
  <c r="CE97" i="1" s="1"/>
  <c r="BU97" i="1"/>
  <c r="CG97" i="1" s="1"/>
  <c r="BO97" i="1"/>
  <c r="CA97" i="1" s="1"/>
  <c r="BP97" i="1"/>
  <c r="CB97" i="1" s="1"/>
  <c r="BR97" i="1"/>
  <c r="CD97" i="1" s="1"/>
  <c r="BV97" i="1"/>
  <c r="CH97" i="1" s="1"/>
  <c r="BM97" i="1"/>
  <c r="BY97" i="1" s="1"/>
  <c r="BT97" i="1"/>
  <c r="CF97" i="1" s="1"/>
  <c r="BW97" i="1"/>
  <c r="CI97" i="1" s="1"/>
  <c r="BX97" i="1"/>
  <c r="CJ97" i="1" s="1"/>
  <c r="BN97" i="1"/>
  <c r="BZ97" i="1" s="1"/>
  <c r="BO78" i="1"/>
  <c r="CA78" i="1" s="1"/>
  <c r="BW78" i="1"/>
  <c r="CI78" i="1" s="1"/>
  <c r="BP78" i="1"/>
  <c r="CB78" i="1" s="1"/>
  <c r="BN78" i="1"/>
  <c r="BZ78" i="1" s="1"/>
  <c r="BQ78" i="1"/>
  <c r="CC78" i="1" s="1"/>
  <c r="BR78" i="1"/>
  <c r="CD78" i="1" s="1"/>
  <c r="BU78" i="1"/>
  <c r="CG78" i="1" s="1"/>
  <c r="BM78" i="1"/>
  <c r="BY78" i="1" s="1"/>
  <c r="BS78" i="1"/>
  <c r="CE78" i="1" s="1"/>
  <c r="BX78" i="1"/>
  <c r="CJ78" i="1" s="1"/>
  <c r="BV78" i="1"/>
  <c r="CH78" i="1" s="1"/>
  <c r="BT78" i="1"/>
  <c r="CF78" i="1" s="1"/>
  <c r="BP28" i="1"/>
  <c r="CB28" i="1" s="1"/>
  <c r="BX28" i="1"/>
  <c r="CJ28" i="1" s="1"/>
  <c r="BU28" i="1"/>
  <c r="CG28" i="1" s="1"/>
  <c r="BO28" i="1"/>
  <c r="CA28" i="1" s="1"/>
  <c r="BQ28" i="1"/>
  <c r="CC28" i="1" s="1"/>
  <c r="BN28" i="1"/>
  <c r="BZ28" i="1" s="1"/>
  <c r="BV28" i="1"/>
  <c r="CH28" i="1" s="1"/>
  <c r="BS28" i="1"/>
  <c r="CE28" i="1" s="1"/>
  <c r="BT28" i="1"/>
  <c r="CF28" i="1" s="1"/>
  <c r="BW28" i="1"/>
  <c r="CI28" i="1" s="1"/>
  <c r="BM28" i="1"/>
  <c r="BY28" i="1" s="1"/>
  <c r="BR28" i="1"/>
  <c r="CD28" i="1" s="1"/>
  <c r="BP92" i="1"/>
  <c r="CB92" i="1" s="1"/>
  <c r="BX92" i="1"/>
  <c r="CJ92" i="1" s="1"/>
  <c r="BQ92" i="1"/>
  <c r="CC92" i="1" s="1"/>
  <c r="BU92" i="1"/>
  <c r="CG92" i="1" s="1"/>
  <c r="BR92" i="1"/>
  <c r="CD92" i="1" s="1"/>
  <c r="BN92" i="1"/>
  <c r="BZ92" i="1" s="1"/>
  <c r="BV92" i="1"/>
  <c r="CH92" i="1" s="1"/>
  <c r="BW92" i="1"/>
  <c r="CI92" i="1" s="1"/>
  <c r="BM92" i="1"/>
  <c r="BY92" i="1" s="1"/>
  <c r="BO92" i="1"/>
  <c r="CA92" i="1" s="1"/>
  <c r="BT92" i="1"/>
  <c r="CF92" i="1" s="1"/>
  <c r="BS92" i="1"/>
  <c r="CE92" i="1" s="1"/>
  <c r="BQ30" i="1"/>
  <c r="CC30" i="1" s="1"/>
  <c r="BN30" i="1"/>
  <c r="BZ30" i="1" s="1"/>
  <c r="BW30" i="1"/>
  <c r="CI30" i="1" s="1"/>
  <c r="BU30" i="1"/>
  <c r="CG30" i="1" s="1"/>
  <c r="BV30" i="1"/>
  <c r="CH30" i="1" s="1"/>
  <c r="BM30" i="1"/>
  <c r="BY30" i="1" s="1"/>
  <c r="BO30" i="1"/>
  <c r="CA30" i="1" s="1"/>
  <c r="BP30" i="1"/>
  <c r="CB30" i="1" s="1"/>
  <c r="BT30" i="1"/>
  <c r="CF30" i="1" s="1"/>
  <c r="BX30" i="1"/>
  <c r="CJ30" i="1" s="1"/>
  <c r="BS30" i="1"/>
  <c r="CE30" i="1" s="1"/>
  <c r="BR30" i="1"/>
  <c r="CD30" i="1" s="1"/>
  <c r="BM47" i="1"/>
  <c r="BY47" i="1" s="1"/>
  <c r="BU47" i="1"/>
  <c r="CG47" i="1" s="1"/>
  <c r="BO47" i="1"/>
  <c r="CA47" i="1" s="1"/>
  <c r="BX47" i="1"/>
  <c r="CJ47" i="1" s="1"/>
  <c r="BP47" i="1"/>
  <c r="CB47" i="1" s="1"/>
  <c r="BS47" i="1"/>
  <c r="CE47" i="1" s="1"/>
  <c r="BQ47" i="1"/>
  <c r="CC47" i="1" s="1"/>
  <c r="BR47" i="1"/>
  <c r="CD47" i="1" s="1"/>
  <c r="BT47" i="1"/>
  <c r="CF47" i="1" s="1"/>
  <c r="BW47" i="1"/>
  <c r="CI47" i="1" s="1"/>
  <c r="BN47" i="1"/>
  <c r="BZ47" i="1" s="1"/>
  <c r="BV47" i="1"/>
  <c r="CH47" i="1" s="1"/>
  <c r="BQ46" i="1"/>
  <c r="CC46" i="1" s="1"/>
  <c r="BO46" i="1"/>
  <c r="CA46" i="1" s="1"/>
  <c r="BX46" i="1"/>
  <c r="CJ46" i="1" s="1"/>
  <c r="BP46" i="1"/>
  <c r="CB46" i="1" s="1"/>
  <c r="BR46" i="1"/>
  <c r="CD46" i="1" s="1"/>
  <c r="BU46" i="1"/>
  <c r="CG46" i="1" s="1"/>
  <c r="BT46" i="1"/>
  <c r="CF46" i="1" s="1"/>
  <c r="BV46" i="1"/>
  <c r="CH46" i="1" s="1"/>
  <c r="BW46" i="1"/>
  <c r="CI46" i="1" s="1"/>
  <c r="BM46" i="1"/>
  <c r="BY46" i="1" s="1"/>
  <c r="BN46" i="1"/>
  <c r="BZ46" i="1" s="1"/>
  <c r="BS46" i="1"/>
  <c r="CE46" i="1" s="1"/>
  <c r="BN36" i="1"/>
  <c r="BZ36" i="1" s="1"/>
  <c r="BV36" i="1"/>
  <c r="CH36" i="1" s="1"/>
  <c r="BT36" i="1"/>
  <c r="CF36" i="1" s="1"/>
  <c r="BU36" i="1"/>
  <c r="CG36" i="1" s="1"/>
  <c r="BW36" i="1"/>
  <c r="CI36" i="1" s="1"/>
  <c r="BM36" i="1"/>
  <c r="BY36" i="1" s="1"/>
  <c r="BX36" i="1"/>
  <c r="CJ36" i="1" s="1"/>
  <c r="BO36" i="1"/>
  <c r="CA36" i="1" s="1"/>
  <c r="BQ36" i="1"/>
  <c r="CC36" i="1" s="1"/>
  <c r="BR36" i="1"/>
  <c r="CD36" i="1" s="1"/>
  <c r="BS36" i="1"/>
  <c r="CE36" i="1" s="1"/>
  <c r="BP36" i="1"/>
  <c r="CB36" i="1" s="1"/>
  <c r="BR37" i="1"/>
  <c r="CD37" i="1" s="1"/>
  <c r="BP37" i="1"/>
  <c r="CB37" i="1" s="1"/>
  <c r="BQ37" i="1"/>
  <c r="CC37" i="1" s="1"/>
  <c r="BS37" i="1"/>
  <c r="CE37" i="1" s="1"/>
  <c r="BT37" i="1"/>
  <c r="CF37" i="1" s="1"/>
  <c r="BU37" i="1"/>
  <c r="CG37" i="1" s="1"/>
  <c r="BN37" i="1"/>
  <c r="BZ37" i="1" s="1"/>
  <c r="BO37" i="1"/>
  <c r="CA37" i="1" s="1"/>
  <c r="BV37" i="1"/>
  <c r="CH37" i="1" s="1"/>
  <c r="BX37" i="1"/>
  <c r="CJ37" i="1" s="1"/>
  <c r="BM37" i="1"/>
  <c r="BY37" i="1" s="1"/>
  <c r="BW37" i="1"/>
  <c r="CI37" i="1" s="1"/>
  <c r="BQ103" i="1"/>
  <c r="CC103" i="1" s="1"/>
  <c r="BS103" i="1"/>
  <c r="CE103" i="1" s="1"/>
  <c r="BT103" i="1"/>
  <c r="CF103" i="1" s="1"/>
  <c r="BU103" i="1"/>
  <c r="CG103" i="1" s="1"/>
  <c r="BN103" i="1"/>
  <c r="BZ103" i="1" s="1"/>
  <c r="BW103" i="1"/>
  <c r="CI103" i="1" s="1"/>
  <c r="BP103" i="1"/>
  <c r="CB103" i="1" s="1"/>
  <c r="BR103" i="1"/>
  <c r="CD103" i="1" s="1"/>
  <c r="BV103" i="1"/>
  <c r="CH103" i="1" s="1"/>
  <c r="BM103" i="1"/>
  <c r="BY103" i="1" s="1"/>
  <c r="BO103" i="1"/>
  <c r="CA103" i="1" s="1"/>
  <c r="BX103" i="1"/>
  <c r="CJ103" i="1" s="1"/>
  <c r="BS75" i="1"/>
  <c r="CE75" i="1" s="1"/>
  <c r="BP75" i="1"/>
  <c r="CB75" i="1" s="1"/>
  <c r="BO75" i="1"/>
  <c r="CA75" i="1" s="1"/>
  <c r="BQ75" i="1"/>
  <c r="CC75" i="1" s="1"/>
  <c r="BR75" i="1"/>
  <c r="CD75" i="1" s="1"/>
  <c r="BV75" i="1"/>
  <c r="CH75" i="1" s="1"/>
  <c r="BM75" i="1"/>
  <c r="BY75" i="1" s="1"/>
  <c r="BU75" i="1"/>
  <c r="CG75" i="1" s="1"/>
  <c r="BX75" i="1"/>
  <c r="CJ75" i="1" s="1"/>
  <c r="BN75" i="1"/>
  <c r="BZ75" i="1" s="1"/>
  <c r="BT75" i="1"/>
  <c r="CF75" i="1" s="1"/>
  <c r="BW75" i="1"/>
  <c r="CI75" i="1" s="1"/>
  <c r="BO57" i="1"/>
  <c r="CA57" i="1" s="1"/>
  <c r="BW57" i="1"/>
  <c r="CI57" i="1" s="1"/>
  <c r="BP57" i="1"/>
  <c r="CB57" i="1" s="1"/>
  <c r="BX57" i="1"/>
  <c r="CJ57" i="1" s="1"/>
  <c r="BQ57" i="1"/>
  <c r="CC57" i="1" s="1"/>
  <c r="BS57" i="1"/>
  <c r="CE57" i="1" s="1"/>
  <c r="BV57" i="1"/>
  <c r="CH57" i="1" s="1"/>
  <c r="BN57" i="1"/>
  <c r="BZ57" i="1" s="1"/>
  <c r="BM57" i="1"/>
  <c r="BY57" i="1" s="1"/>
  <c r="BU57" i="1"/>
  <c r="CG57" i="1" s="1"/>
  <c r="BT57" i="1"/>
  <c r="CF57" i="1" s="1"/>
  <c r="BR57" i="1"/>
  <c r="CD57" i="1" s="1"/>
  <c r="BO76" i="1"/>
  <c r="CA76" i="1" s="1"/>
  <c r="BW76" i="1"/>
  <c r="CI76" i="1" s="1"/>
  <c r="BM76" i="1"/>
  <c r="BY76" i="1" s="1"/>
  <c r="BV76" i="1"/>
  <c r="CH76" i="1" s="1"/>
  <c r="BX76" i="1"/>
  <c r="CJ76" i="1" s="1"/>
  <c r="BN76" i="1"/>
  <c r="BZ76" i="1" s="1"/>
  <c r="BP76" i="1"/>
  <c r="CB76" i="1" s="1"/>
  <c r="BS76" i="1"/>
  <c r="CE76" i="1" s="1"/>
  <c r="BQ76" i="1"/>
  <c r="CC76" i="1" s="1"/>
  <c r="BU76" i="1"/>
  <c r="CG76" i="1" s="1"/>
  <c r="BT76" i="1"/>
  <c r="CF76" i="1" s="1"/>
  <c r="BR76" i="1"/>
  <c r="CD76" i="1" s="1"/>
  <c r="BM49" i="1"/>
  <c r="BY49" i="1" s="1"/>
  <c r="BU49" i="1"/>
  <c r="CG49" i="1" s="1"/>
  <c r="BQ49" i="1"/>
  <c r="CC49" i="1" s="1"/>
  <c r="BV49" i="1"/>
  <c r="CH49" i="1" s="1"/>
  <c r="BR49" i="1"/>
  <c r="CD49" i="1" s="1"/>
  <c r="BS49" i="1"/>
  <c r="CE49" i="1" s="1"/>
  <c r="BT49" i="1"/>
  <c r="CF49" i="1" s="1"/>
  <c r="BX49" i="1"/>
  <c r="CJ49" i="1" s="1"/>
  <c r="BO49" i="1"/>
  <c r="CA49" i="1" s="1"/>
  <c r="BP49" i="1"/>
  <c r="CB49" i="1" s="1"/>
  <c r="BW49" i="1"/>
  <c r="CI49" i="1" s="1"/>
  <c r="BN49" i="1"/>
  <c r="BZ49" i="1" s="1"/>
  <c r="BM33" i="1"/>
  <c r="BY33" i="1" s="1"/>
  <c r="BU33" i="1"/>
  <c r="CG33" i="1" s="1"/>
  <c r="BN33" i="1"/>
  <c r="BZ33" i="1" s="1"/>
  <c r="BW33" i="1"/>
  <c r="CI33" i="1" s="1"/>
  <c r="BT33" i="1"/>
  <c r="CF33" i="1" s="1"/>
  <c r="BQ33" i="1"/>
  <c r="CC33" i="1" s="1"/>
  <c r="BX33" i="1"/>
  <c r="CJ33" i="1" s="1"/>
  <c r="BO33" i="1"/>
  <c r="CA33" i="1" s="1"/>
  <c r="BP33" i="1"/>
  <c r="CB33" i="1" s="1"/>
  <c r="BR33" i="1"/>
  <c r="CD33" i="1" s="1"/>
  <c r="BV33" i="1"/>
  <c r="CH33" i="1" s="1"/>
  <c r="BS33" i="1"/>
  <c r="CE33" i="1" s="1"/>
  <c r="BT21" i="1"/>
  <c r="CF21" i="1" s="1"/>
  <c r="BQ21" i="1"/>
  <c r="CC21" i="1" s="1"/>
  <c r="BS21" i="1"/>
  <c r="CE21" i="1" s="1"/>
  <c r="BU21" i="1"/>
  <c r="CG21" i="1" s="1"/>
  <c r="BV21" i="1"/>
  <c r="CH21" i="1" s="1"/>
  <c r="BM21" i="1"/>
  <c r="BY21" i="1" s="1"/>
  <c r="BW21" i="1"/>
  <c r="CI21" i="1" s="1"/>
  <c r="BX21" i="1"/>
  <c r="CJ21" i="1" s="1"/>
  <c r="BO21" i="1"/>
  <c r="CA21" i="1" s="1"/>
  <c r="BP21" i="1"/>
  <c r="CB21" i="1" s="1"/>
  <c r="BR21" i="1"/>
  <c r="CD21" i="1" s="1"/>
  <c r="BN21" i="1"/>
  <c r="BZ21" i="1" s="1"/>
  <c r="BQ42" i="1"/>
  <c r="CC42" i="1" s="1"/>
  <c r="BT42" i="1"/>
  <c r="CF42" i="1" s="1"/>
  <c r="BU42" i="1"/>
  <c r="CG42" i="1" s="1"/>
  <c r="BV42" i="1"/>
  <c r="CH42" i="1" s="1"/>
  <c r="BO42" i="1"/>
  <c r="CA42" i="1" s="1"/>
  <c r="BW42" i="1"/>
  <c r="CI42" i="1" s="1"/>
  <c r="BX42" i="1"/>
  <c r="CJ42" i="1" s="1"/>
  <c r="BN42" i="1"/>
  <c r="BZ42" i="1" s="1"/>
  <c r="BM42" i="1"/>
  <c r="BY42" i="1" s="1"/>
  <c r="BP42" i="1"/>
  <c r="CB42" i="1" s="1"/>
  <c r="BS42" i="1"/>
  <c r="CE42" i="1" s="1"/>
  <c r="BR42" i="1"/>
  <c r="CD42" i="1" s="1"/>
  <c r="BT83" i="1"/>
  <c r="CF83" i="1" s="1"/>
  <c r="BS83" i="1"/>
  <c r="CE83" i="1" s="1"/>
  <c r="BO83" i="1"/>
  <c r="CA83" i="1" s="1"/>
  <c r="BQ83" i="1"/>
  <c r="CC83" i="1" s="1"/>
  <c r="BV83" i="1"/>
  <c r="CH83" i="1" s="1"/>
  <c r="BR83" i="1"/>
  <c r="CD83" i="1" s="1"/>
  <c r="BW83" i="1"/>
  <c r="CI83" i="1" s="1"/>
  <c r="BU83" i="1"/>
  <c r="CG83" i="1" s="1"/>
  <c r="BX83" i="1"/>
  <c r="CJ83" i="1" s="1"/>
  <c r="BP83" i="1"/>
  <c r="CB83" i="1" s="1"/>
  <c r="BM83" i="1"/>
  <c r="BY83" i="1" s="1"/>
  <c r="BN83" i="1"/>
  <c r="BZ83" i="1" s="1"/>
  <c r="BO74" i="1"/>
  <c r="CA74" i="1" s="1"/>
  <c r="BW74" i="1"/>
  <c r="CI74" i="1" s="1"/>
  <c r="BT74" i="1"/>
  <c r="CF74" i="1" s="1"/>
  <c r="BS74" i="1"/>
  <c r="CE74" i="1" s="1"/>
  <c r="BU74" i="1"/>
  <c r="CG74" i="1" s="1"/>
  <c r="BV74" i="1"/>
  <c r="CH74" i="1" s="1"/>
  <c r="BP74" i="1"/>
  <c r="CB74" i="1" s="1"/>
  <c r="BM74" i="1"/>
  <c r="BY74" i="1" s="1"/>
  <c r="BR74" i="1"/>
  <c r="CD74" i="1" s="1"/>
  <c r="BQ74" i="1"/>
  <c r="CC74" i="1" s="1"/>
  <c r="BN74" i="1"/>
  <c r="BZ74" i="1" s="1"/>
  <c r="BX74" i="1"/>
  <c r="CJ74" i="1" s="1"/>
  <c r="BQ50" i="1"/>
  <c r="CC50" i="1" s="1"/>
  <c r="BM50" i="1"/>
  <c r="BY50" i="1" s="1"/>
  <c r="BV50" i="1"/>
  <c r="CH50" i="1" s="1"/>
  <c r="BR50" i="1"/>
  <c r="CD50" i="1" s="1"/>
  <c r="BX50" i="1"/>
  <c r="CJ50" i="1" s="1"/>
  <c r="BN50" i="1"/>
  <c r="BZ50" i="1" s="1"/>
  <c r="BO50" i="1"/>
  <c r="CA50" i="1" s="1"/>
  <c r="BS50" i="1"/>
  <c r="CE50" i="1" s="1"/>
  <c r="BT50" i="1"/>
  <c r="CF50" i="1" s="1"/>
  <c r="BW50" i="1"/>
  <c r="CI50" i="1" s="1"/>
  <c r="BP50" i="1"/>
  <c r="CB50" i="1" s="1"/>
  <c r="BU50" i="1"/>
  <c r="CG50" i="1" s="1"/>
  <c r="BS71" i="1"/>
  <c r="CE71" i="1" s="1"/>
  <c r="BP71" i="1"/>
  <c r="CB71" i="1" s="1"/>
  <c r="BU71" i="1"/>
  <c r="CG71" i="1" s="1"/>
  <c r="BT71" i="1"/>
  <c r="CF71" i="1" s="1"/>
  <c r="BV71" i="1"/>
  <c r="CH71" i="1" s="1"/>
  <c r="BW71" i="1"/>
  <c r="CI71" i="1" s="1"/>
  <c r="BO71" i="1"/>
  <c r="CA71" i="1" s="1"/>
  <c r="BM71" i="1"/>
  <c r="BY71" i="1" s="1"/>
  <c r="BN71" i="1"/>
  <c r="BZ71" i="1" s="1"/>
  <c r="BX71" i="1"/>
  <c r="CJ71" i="1" s="1"/>
  <c r="BQ71" i="1"/>
  <c r="CC71" i="1" s="1"/>
  <c r="BR71" i="1"/>
  <c r="CD71" i="1" s="1"/>
  <c r="BQ109" i="1"/>
  <c r="CC109" i="1" s="1"/>
  <c r="BP109" i="1"/>
  <c r="CB109" i="1" s="1"/>
  <c r="BS109" i="1"/>
  <c r="CE109" i="1" s="1"/>
  <c r="BU109" i="1"/>
  <c r="CG109" i="1" s="1"/>
  <c r="BT109" i="1"/>
  <c r="CF109" i="1" s="1"/>
  <c r="BV109" i="1"/>
  <c r="CH109" i="1" s="1"/>
  <c r="BW109" i="1"/>
  <c r="CI109" i="1" s="1"/>
  <c r="BM109" i="1"/>
  <c r="BY109" i="1" s="1"/>
  <c r="BN109" i="1"/>
  <c r="BZ109" i="1" s="1"/>
  <c r="BO109" i="1"/>
  <c r="CA109" i="1" s="1"/>
  <c r="BX109" i="1"/>
  <c r="CJ109" i="1" s="1"/>
  <c r="BR109" i="1"/>
  <c r="CD109" i="1" s="1"/>
  <c r="BM98" i="1"/>
  <c r="BY98" i="1" s="1"/>
  <c r="BU98" i="1"/>
  <c r="CG98" i="1" s="1"/>
  <c r="BP98" i="1"/>
  <c r="CB98" i="1" s="1"/>
  <c r="BR98" i="1"/>
  <c r="CD98" i="1" s="1"/>
  <c r="BW98" i="1"/>
  <c r="CI98" i="1" s="1"/>
  <c r="BX98" i="1"/>
  <c r="CJ98" i="1" s="1"/>
  <c r="BN98" i="1"/>
  <c r="BZ98" i="1" s="1"/>
  <c r="BQ98" i="1"/>
  <c r="CC98" i="1" s="1"/>
  <c r="BT98" i="1"/>
  <c r="CF98" i="1" s="1"/>
  <c r="BV98" i="1"/>
  <c r="CH98" i="1" s="1"/>
  <c r="BS98" i="1"/>
  <c r="CE98" i="1" s="1"/>
  <c r="BO98" i="1"/>
  <c r="CA98" i="1" s="1"/>
  <c r="BM31" i="1"/>
  <c r="BY31" i="1" s="1"/>
  <c r="BU31" i="1"/>
  <c r="CG31" i="1" s="1"/>
  <c r="BT31" i="1"/>
  <c r="CF31" i="1" s="1"/>
  <c r="BQ31" i="1"/>
  <c r="CC31" i="1" s="1"/>
  <c r="BP31" i="1"/>
  <c r="CB31" i="1" s="1"/>
  <c r="BO31" i="1"/>
  <c r="CA31" i="1" s="1"/>
  <c r="BR31" i="1"/>
  <c r="CD31" i="1" s="1"/>
  <c r="BS31" i="1"/>
  <c r="CE31" i="1" s="1"/>
  <c r="BV31" i="1"/>
  <c r="CH31" i="1" s="1"/>
  <c r="BX31" i="1"/>
  <c r="CJ31" i="1" s="1"/>
  <c r="BW31" i="1"/>
  <c r="CI31" i="1" s="1"/>
  <c r="BN31" i="1"/>
  <c r="BZ31" i="1" s="1"/>
  <c r="BQ101" i="1"/>
  <c r="CC101" i="1" s="1"/>
  <c r="BN101" i="1"/>
  <c r="BZ101" i="1" s="1"/>
  <c r="BW101" i="1"/>
  <c r="CI101" i="1" s="1"/>
  <c r="BU101" i="1"/>
  <c r="CG101" i="1" s="1"/>
  <c r="BV101" i="1"/>
  <c r="CH101" i="1" s="1"/>
  <c r="BM101" i="1"/>
  <c r="BY101" i="1" s="1"/>
  <c r="BX101" i="1"/>
  <c r="CJ101" i="1" s="1"/>
  <c r="BP101" i="1"/>
  <c r="CB101" i="1" s="1"/>
  <c r="BO101" i="1"/>
  <c r="CA101" i="1" s="1"/>
  <c r="BS101" i="1"/>
  <c r="CE101" i="1" s="1"/>
  <c r="BR101" i="1"/>
  <c r="CD101" i="1" s="1"/>
  <c r="BT101" i="1"/>
  <c r="CF101" i="1" s="1"/>
  <c r="BQ48" i="1"/>
  <c r="CC48" i="1" s="1"/>
  <c r="BT48" i="1"/>
  <c r="CF48" i="1" s="1"/>
  <c r="BO48" i="1"/>
  <c r="CA48" i="1" s="1"/>
  <c r="BX48" i="1"/>
  <c r="CJ48" i="1" s="1"/>
  <c r="BV48" i="1"/>
  <c r="CH48" i="1" s="1"/>
  <c r="BW48" i="1"/>
  <c r="CI48" i="1" s="1"/>
  <c r="BM48" i="1"/>
  <c r="BY48" i="1" s="1"/>
  <c r="BP48" i="1"/>
  <c r="CB48" i="1" s="1"/>
  <c r="BR48" i="1"/>
  <c r="CD48" i="1" s="1"/>
  <c r="BU48" i="1"/>
  <c r="CG48" i="1" s="1"/>
  <c r="BN48" i="1"/>
  <c r="BZ48" i="1" s="1"/>
  <c r="BS48" i="1"/>
  <c r="CE48" i="1" s="1"/>
  <c r="BT25" i="1"/>
  <c r="CF25" i="1" s="1"/>
  <c r="BM25" i="1"/>
  <c r="BY25" i="1" s="1"/>
  <c r="BV25" i="1"/>
  <c r="CH25" i="1" s="1"/>
  <c r="BO25" i="1"/>
  <c r="CA25" i="1" s="1"/>
  <c r="BP25" i="1"/>
  <c r="CB25" i="1" s="1"/>
  <c r="BQ25" i="1"/>
  <c r="CC25" i="1" s="1"/>
  <c r="BR25" i="1"/>
  <c r="CD25" i="1" s="1"/>
  <c r="BU25" i="1"/>
  <c r="CG25" i="1" s="1"/>
  <c r="BN25" i="1"/>
  <c r="BZ25" i="1" s="1"/>
  <c r="BS25" i="1"/>
  <c r="CE25" i="1" s="1"/>
  <c r="BX25" i="1"/>
  <c r="CJ25" i="1" s="1"/>
  <c r="BW25" i="1"/>
  <c r="CI25" i="1" s="1"/>
  <c r="BN93" i="1"/>
  <c r="BZ93" i="1" s="1"/>
  <c r="BV93" i="1"/>
  <c r="CH93" i="1" s="1"/>
  <c r="BP93" i="1"/>
  <c r="CB93" i="1" s="1"/>
  <c r="BQ93" i="1"/>
  <c r="CC93" i="1" s="1"/>
  <c r="BS93" i="1"/>
  <c r="CE93" i="1" s="1"/>
  <c r="BT93" i="1"/>
  <c r="CF93" i="1" s="1"/>
  <c r="BU93" i="1"/>
  <c r="CG93" i="1" s="1"/>
  <c r="BW93" i="1"/>
  <c r="CI93" i="1" s="1"/>
  <c r="BM93" i="1"/>
  <c r="BY93" i="1" s="1"/>
  <c r="BO93" i="1"/>
  <c r="CA93" i="1" s="1"/>
  <c r="BX93" i="1"/>
  <c r="CJ93" i="1" s="1"/>
  <c r="BR93" i="1"/>
  <c r="CD93" i="1" s="1"/>
  <c r="BT89" i="1"/>
  <c r="CF89" i="1" s="1"/>
  <c r="BQ89" i="1"/>
  <c r="CC89" i="1" s="1"/>
  <c r="BV89" i="1"/>
  <c r="CH89" i="1" s="1"/>
  <c r="BR89" i="1"/>
  <c r="CD89" i="1" s="1"/>
  <c r="BX89" i="1"/>
  <c r="CJ89" i="1" s="1"/>
  <c r="BN89" i="1"/>
  <c r="BZ89" i="1" s="1"/>
  <c r="BW89" i="1"/>
  <c r="CI89" i="1" s="1"/>
  <c r="BO89" i="1"/>
  <c r="CA89" i="1" s="1"/>
  <c r="BP89" i="1"/>
  <c r="CB89" i="1" s="1"/>
  <c r="BS89" i="1"/>
  <c r="CE89" i="1" s="1"/>
  <c r="BU89" i="1"/>
  <c r="CG89" i="1" s="1"/>
  <c r="BM89" i="1"/>
  <c r="BY89" i="1" s="1"/>
  <c r="BP22" i="1"/>
  <c r="CB22" i="1" s="1"/>
  <c r="BX22" i="1"/>
  <c r="CJ22" i="1" s="1"/>
  <c r="BN22" i="1"/>
  <c r="BZ22" i="1" s="1"/>
  <c r="BW22" i="1"/>
  <c r="CI22" i="1" s="1"/>
  <c r="BQ22" i="1"/>
  <c r="CC22" i="1" s="1"/>
  <c r="BR22" i="1"/>
  <c r="CD22" i="1" s="1"/>
  <c r="BS22" i="1"/>
  <c r="CE22" i="1" s="1"/>
  <c r="BT22" i="1"/>
  <c r="CF22" i="1" s="1"/>
  <c r="BO22" i="1"/>
  <c r="CA22" i="1" s="1"/>
  <c r="BM22" i="1"/>
  <c r="BY22" i="1" s="1"/>
  <c r="BU22" i="1"/>
  <c r="CG22" i="1" s="1"/>
  <c r="BV22" i="1"/>
  <c r="CH22" i="1" s="1"/>
  <c r="BP80" i="1"/>
  <c r="CB80" i="1" s="1"/>
  <c r="BX80" i="1"/>
  <c r="CJ80" i="1" s="1"/>
  <c r="BQ80" i="1"/>
  <c r="CC80" i="1" s="1"/>
  <c r="BU80" i="1"/>
  <c r="CG80" i="1" s="1"/>
  <c r="BM80" i="1"/>
  <c r="BY80" i="1" s="1"/>
  <c r="BN80" i="1"/>
  <c r="BZ80" i="1" s="1"/>
  <c r="BO80" i="1"/>
  <c r="CA80" i="1" s="1"/>
  <c r="BT80" i="1"/>
  <c r="CF80" i="1" s="1"/>
  <c r="BR80" i="1"/>
  <c r="CD80" i="1" s="1"/>
  <c r="BS80" i="1"/>
  <c r="CE80" i="1" s="1"/>
  <c r="BW80" i="1"/>
  <c r="CI80" i="1" s="1"/>
  <c r="BV80" i="1"/>
  <c r="CH80" i="1" s="1"/>
  <c r="BQ44" i="1"/>
  <c r="CC44" i="1" s="1"/>
  <c r="BM44" i="1"/>
  <c r="BY44" i="1" s="1"/>
  <c r="BV44" i="1"/>
  <c r="CH44" i="1" s="1"/>
  <c r="BN44" i="1"/>
  <c r="BZ44" i="1" s="1"/>
  <c r="BX44" i="1"/>
  <c r="CJ44" i="1" s="1"/>
  <c r="BO44" i="1"/>
  <c r="CA44" i="1" s="1"/>
  <c r="BS44" i="1"/>
  <c r="CE44" i="1" s="1"/>
  <c r="BP44" i="1"/>
  <c r="CB44" i="1" s="1"/>
  <c r="BR44" i="1"/>
  <c r="CD44" i="1" s="1"/>
  <c r="BU44" i="1"/>
  <c r="CG44" i="1" s="1"/>
  <c r="BT44" i="1"/>
  <c r="CF44" i="1" s="1"/>
  <c r="BW44" i="1"/>
  <c r="CI44" i="1" s="1"/>
  <c r="BN40" i="1"/>
  <c r="BZ40" i="1" s="1"/>
  <c r="BV40" i="1"/>
  <c r="CH40" i="1" s="1"/>
  <c r="BP40" i="1"/>
  <c r="CB40" i="1" s="1"/>
  <c r="BT40" i="1"/>
  <c r="CF40" i="1" s="1"/>
  <c r="BX40" i="1"/>
  <c r="CJ40" i="1" s="1"/>
  <c r="BM40" i="1"/>
  <c r="BY40" i="1" s="1"/>
  <c r="BR40" i="1"/>
  <c r="CD40" i="1" s="1"/>
  <c r="BS40" i="1"/>
  <c r="CE40" i="1" s="1"/>
  <c r="BU40" i="1"/>
  <c r="CG40" i="1" s="1"/>
  <c r="BW40" i="1"/>
  <c r="CI40" i="1" s="1"/>
  <c r="BQ40" i="1"/>
  <c r="CC40" i="1" s="1"/>
  <c r="BO40" i="1"/>
  <c r="CA40" i="1" s="1"/>
  <c r="BP26" i="1"/>
  <c r="CB26" i="1" s="1"/>
  <c r="BX26" i="1"/>
  <c r="CJ26" i="1" s="1"/>
  <c r="BS26" i="1"/>
  <c r="CE26" i="1" s="1"/>
  <c r="BU26" i="1"/>
  <c r="CG26" i="1" s="1"/>
  <c r="BV26" i="1"/>
  <c r="CH26" i="1" s="1"/>
  <c r="BM26" i="1"/>
  <c r="BY26" i="1" s="1"/>
  <c r="BW26" i="1"/>
  <c r="CI26" i="1" s="1"/>
  <c r="BN26" i="1"/>
  <c r="BZ26" i="1" s="1"/>
  <c r="BT26" i="1"/>
  <c r="CF26" i="1" s="1"/>
  <c r="BO26" i="1"/>
  <c r="CA26" i="1" s="1"/>
  <c r="BR26" i="1"/>
  <c r="CD26" i="1" s="1"/>
  <c r="BQ26" i="1"/>
  <c r="CC26" i="1" s="1"/>
  <c r="BM100" i="1"/>
  <c r="BY100" i="1" s="1"/>
  <c r="BU100" i="1"/>
  <c r="CG100" i="1" s="1"/>
  <c r="BR100" i="1"/>
  <c r="CD100" i="1" s="1"/>
  <c r="BO100" i="1"/>
  <c r="CA100" i="1" s="1"/>
  <c r="BP100" i="1"/>
  <c r="CB100" i="1" s="1"/>
  <c r="BQ100" i="1"/>
  <c r="CC100" i="1" s="1"/>
  <c r="BT100" i="1"/>
  <c r="CF100" i="1" s="1"/>
  <c r="BW100" i="1"/>
  <c r="CI100" i="1" s="1"/>
  <c r="BX100" i="1"/>
  <c r="CJ100" i="1" s="1"/>
  <c r="BN100" i="1"/>
  <c r="BZ100" i="1" s="1"/>
  <c r="BS100" i="1"/>
  <c r="CE100" i="1" s="1"/>
  <c r="BV100" i="1"/>
  <c r="CH100" i="1" s="1"/>
  <c r="BS79" i="1"/>
  <c r="CE79" i="1" s="1"/>
  <c r="BU79" i="1"/>
  <c r="CG79" i="1" s="1"/>
  <c r="BT79" i="1"/>
  <c r="CF79" i="1" s="1"/>
  <c r="BV79" i="1"/>
  <c r="CH79" i="1" s="1"/>
  <c r="BM79" i="1"/>
  <c r="BY79" i="1" s="1"/>
  <c r="BW79" i="1"/>
  <c r="CI79" i="1" s="1"/>
  <c r="BP79" i="1"/>
  <c r="CB79" i="1" s="1"/>
  <c r="BN79" i="1"/>
  <c r="BZ79" i="1" s="1"/>
  <c r="BO79" i="1"/>
  <c r="CA79" i="1" s="1"/>
  <c r="BQ79" i="1"/>
  <c r="CC79" i="1" s="1"/>
  <c r="BR79" i="1"/>
  <c r="CD79" i="1" s="1"/>
  <c r="BX79" i="1"/>
  <c r="CJ79" i="1" s="1"/>
  <c r="BS61" i="1"/>
  <c r="CE61" i="1" s="1"/>
  <c r="BN61" i="1"/>
  <c r="BZ61" i="1" s="1"/>
  <c r="BW61" i="1"/>
  <c r="CI61" i="1" s="1"/>
  <c r="BO61" i="1"/>
  <c r="CA61" i="1" s="1"/>
  <c r="BX61" i="1"/>
  <c r="CJ61" i="1" s="1"/>
  <c r="BP61" i="1"/>
  <c r="CB61" i="1" s="1"/>
  <c r="BR61" i="1"/>
  <c r="CD61" i="1" s="1"/>
  <c r="BT61" i="1"/>
  <c r="CF61" i="1" s="1"/>
  <c r="BV61" i="1"/>
  <c r="CH61" i="1" s="1"/>
  <c r="BM61" i="1"/>
  <c r="BY61" i="1" s="1"/>
  <c r="BU61" i="1"/>
  <c r="CG61" i="1" s="1"/>
  <c r="BQ61" i="1"/>
  <c r="CC61" i="1" s="1"/>
  <c r="BS65" i="1"/>
  <c r="CE65" i="1" s="1"/>
  <c r="BR65" i="1"/>
  <c r="CD65" i="1" s="1"/>
  <c r="BT65" i="1"/>
  <c r="CF65" i="1" s="1"/>
  <c r="BU65" i="1"/>
  <c r="CG65" i="1" s="1"/>
  <c r="BN65" i="1"/>
  <c r="BZ65" i="1" s="1"/>
  <c r="BW65" i="1"/>
  <c r="CI65" i="1" s="1"/>
  <c r="BM65" i="1"/>
  <c r="BY65" i="1" s="1"/>
  <c r="BO65" i="1"/>
  <c r="CA65" i="1" s="1"/>
  <c r="BV65" i="1"/>
  <c r="CH65" i="1" s="1"/>
  <c r="BP65" i="1"/>
  <c r="CB65" i="1" s="1"/>
  <c r="BX65" i="1"/>
  <c r="CJ65" i="1" s="1"/>
  <c r="BQ65" i="1"/>
  <c r="CC65" i="1" s="1"/>
  <c r="BM112" i="1"/>
  <c r="BY112" i="1" s="1"/>
  <c r="BU112" i="1"/>
  <c r="CG112" i="1" s="1"/>
  <c r="BP112" i="1"/>
  <c r="CB112" i="1" s="1"/>
  <c r="BR112" i="1"/>
  <c r="CD112" i="1" s="1"/>
  <c r="BT112" i="1"/>
  <c r="CF112" i="1" s="1"/>
  <c r="BO112" i="1"/>
  <c r="CA112" i="1" s="1"/>
  <c r="BQ112" i="1"/>
  <c r="CC112" i="1" s="1"/>
  <c r="BS112" i="1"/>
  <c r="CE112" i="1" s="1"/>
  <c r="BW112" i="1"/>
  <c r="CI112" i="1" s="1"/>
  <c r="BN112" i="1"/>
  <c r="BZ112" i="1" s="1"/>
  <c r="BV112" i="1"/>
  <c r="CH112" i="1" s="1"/>
  <c r="BX112" i="1"/>
  <c r="CJ112" i="1" s="1"/>
  <c r="BQ34" i="1"/>
  <c r="CC34" i="1" s="1"/>
  <c r="BS34" i="1"/>
  <c r="CE34" i="1" s="1"/>
  <c r="BN34" i="1"/>
  <c r="BZ34" i="1" s="1"/>
  <c r="BX34" i="1"/>
  <c r="CJ34" i="1" s="1"/>
  <c r="BR34" i="1"/>
  <c r="CD34" i="1" s="1"/>
  <c r="BT34" i="1"/>
  <c r="CF34" i="1" s="1"/>
  <c r="BU34" i="1"/>
  <c r="CG34" i="1" s="1"/>
  <c r="BV34" i="1"/>
  <c r="CH34" i="1" s="1"/>
  <c r="BW34" i="1"/>
  <c r="CI34" i="1" s="1"/>
  <c r="BM34" i="1"/>
  <c r="BY34" i="1" s="1"/>
  <c r="BO34" i="1"/>
  <c r="CA34" i="1" s="1"/>
  <c r="BP34" i="1"/>
  <c r="CB34" i="1" s="1"/>
  <c r="BQ107" i="1"/>
  <c r="CC107" i="1" s="1"/>
  <c r="BN107" i="1"/>
  <c r="BZ107" i="1" s="1"/>
  <c r="BW107" i="1"/>
  <c r="CI107" i="1" s="1"/>
  <c r="BP107" i="1"/>
  <c r="CB107" i="1" s="1"/>
  <c r="BS107" i="1"/>
  <c r="CE107" i="1" s="1"/>
  <c r="BR107" i="1"/>
  <c r="CD107" i="1" s="1"/>
  <c r="BT107" i="1"/>
  <c r="CF107" i="1" s="1"/>
  <c r="BU107" i="1"/>
  <c r="CG107" i="1" s="1"/>
  <c r="BX107" i="1"/>
  <c r="CJ107" i="1" s="1"/>
  <c r="BM107" i="1"/>
  <c r="BY107" i="1" s="1"/>
  <c r="BV107" i="1"/>
  <c r="CH107" i="1" s="1"/>
  <c r="BO107" i="1"/>
  <c r="CA107" i="1" s="1"/>
  <c r="BO141" i="1"/>
  <c r="CA141" i="1" s="1"/>
  <c r="BW141" i="1"/>
  <c r="CI141" i="1" s="1"/>
  <c r="BQ141" i="1"/>
  <c r="CC141" i="1" s="1"/>
  <c r="BS141" i="1"/>
  <c r="CE141" i="1" s="1"/>
  <c r="BR141" i="1"/>
  <c r="CD141" i="1" s="1"/>
  <c r="BT141" i="1"/>
  <c r="CF141" i="1" s="1"/>
  <c r="BU141" i="1"/>
  <c r="CG141" i="1" s="1"/>
  <c r="BM141" i="1"/>
  <c r="BY141" i="1" s="1"/>
  <c r="BV141" i="1"/>
  <c r="CH141" i="1" s="1"/>
  <c r="BP141" i="1"/>
  <c r="CB141" i="1" s="1"/>
  <c r="BN141" i="1"/>
  <c r="BZ141" i="1" s="1"/>
  <c r="BX141" i="1"/>
  <c r="CJ141" i="1" s="1"/>
  <c r="BP54" i="1"/>
  <c r="CB54" i="1" s="1"/>
  <c r="BX54" i="1"/>
  <c r="CJ54" i="1" s="1"/>
  <c r="BN54" i="1"/>
  <c r="BZ54" i="1" s="1"/>
  <c r="BW54" i="1"/>
  <c r="CI54" i="1" s="1"/>
  <c r="BO54" i="1"/>
  <c r="CA54" i="1" s="1"/>
  <c r="BQ54" i="1"/>
  <c r="CC54" i="1" s="1"/>
  <c r="BS54" i="1"/>
  <c r="CE54" i="1" s="1"/>
  <c r="BT54" i="1"/>
  <c r="CF54" i="1" s="1"/>
  <c r="BU54" i="1"/>
  <c r="CG54" i="1" s="1"/>
  <c r="BV54" i="1"/>
  <c r="CH54" i="1" s="1"/>
  <c r="BR54" i="1"/>
  <c r="CD54" i="1" s="1"/>
  <c r="BM54" i="1"/>
  <c r="BY54" i="1" s="1"/>
  <c r="BM45" i="1"/>
  <c r="BY45" i="1" s="1"/>
  <c r="BU45" i="1"/>
  <c r="CG45" i="1" s="1"/>
  <c r="BS45" i="1"/>
  <c r="CE45" i="1" s="1"/>
  <c r="BT45" i="1"/>
  <c r="CF45" i="1" s="1"/>
  <c r="BV45" i="1"/>
  <c r="CH45" i="1" s="1"/>
  <c r="BO45" i="1"/>
  <c r="CA45" i="1" s="1"/>
  <c r="BP45" i="1"/>
  <c r="CB45" i="1" s="1"/>
  <c r="BQ45" i="1"/>
  <c r="CC45" i="1" s="1"/>
  <c r="BR45" i="1"/>
  <c r="CD45" i="1" s="1"/>
  <c r="BX45" i="1"/>
  <c r="CJ45" i="1" s="1"/>
  <c r="BN45" i="1"/>
  <c r="BZ45" i="1" s="1"/>
  <c r="BW45" i="1"/>
  <c r="CI45" i="1" s="1"/>
  <c r="BP24" i="1"/>
  <c r="CB24" i="1" s="1"/>
  <c r="BX24" i="1"/>
  <c r="CJ24" i="1" s="1"/>
  <c r="BQ24" i="1"/>
  <c r="CC24" i="1" s="1"/>
  <c r="BS24" i="1"/>
  <c r="CE24" i="1" s="1"/>
  <c r="BT24" i="1"/>
  <c r="CF24" i="1" s="1"/>
  <c r="BU24" i="1"/>
  <c r="CG24" i="1" s="1"/>
  <c r="BV24" i="1"/>
  <c r="CH24" i="1" s="1"/>
  <c r="BO24" i="1"/>
  <c r="CA24" i="1" s="1"/>
  <c r="BM24" i="1"/>
  <c r="BY24" i="1" s="1"/>
  <c r="BN24" i="1"/>
  <c r="BZ24" i="1" s="1"/>
  <c r="BW24" i="1"/>
  <c r="CI24" i="1" s="1"/>
  <c r="BR24" i="1"/>
  <c r="CD24" i="1" s="1"/>
  <c r="BM51" i="1"/>
  <c r="BY51" i="1" s="1"/>
  <c r="BU51" i="1"/>
  <c r="CG51" i="1" s="1"/>
  <c r="BO51" i="1"/>
  <c r="CA51" i="1" s="1"/>
  <c r="BX51" i="1"/>
  <c r="CJ51" i="1" s="1"/>
  <c r="BS51" i="1"/>
  <c r="CE51" i="1" s="1"/>
  <c r="BT51" i="1"/>
  <c r="CF51" i="1" s="1"/>
  <c r="BV51" i="1"/>
  <c r="CH51" i="1" s="1"/>
  <c r="BN51" i="1"/>
  <c r="BZ51" i="1" s="1"/>
  <c r="BQ51" i="1"/>
  <c r="CC51" i="1" s="1"/>
  <c r="BR51" i="1"/>
  <c r="CD51" i="1" s="1"/>
  <c r="BW51" i="1"/>
  <c r="CI51" i="1" s="1"/>
  <c r="BP51" i="1"/>
  <c r="CB51" i="1" s="1"/>
  <c r="BS63" i="1"/>
  <c r="CE63" i="1" s="1"/>
  <c r="BP63" i="1"/>
  <c r="CB63" i="1" s="1"/>
  <c r="BQ63" i="1"/>
  <c r="CC63" i="1" s="1"/>
  <c r="BR63" i="1"/>
  <c r="CD63" i="1" s="1"/>
  <c r="BU63" i="1"/>
  <c r="CG63" i="1" s="1"/>
  <c r="BX63" i="1"/>
  <c r="CJ63" i="1" s="1"/>
  <c r="BM63" i="1"/>
  <c r="BY63" i="1" s="1"/>
  <c r="BT63" i="1"/>
  <c r="CF63" i="1" s="1"/>
  <c r="BW63" i="1"/>
  <c r="CI63" i="1" s="1"/>
  <c r="BN63" i="1"/>
  <c r="BZ63" i="1" s="1"/>
  <c r="BV63" i="1"/>
  <c r="CH63" i="1" s="1"/>
  <c r="BO63" i="1"/>
  <c r="CA63" i="1" s="1"/>
  <c r="BM106" i="1"/>
  <c r="BY106" i="1" s="1"/>
  <c r="BU106" i="1"/>
  <c r="CG106" i="1" s="1"/>
  <c r="BR106" i="1"/>
  <c r="CD106" i="1" s="1"/>
  <c r="BS106" i="1"/>
  <c r="CE106" i="1" s="1"/>
  <c r="BT106" i="1"/>
  <c r="CF106" i="1" s="1"/>
  <c r="BN106" i="1"/>
  <c r="BZ106" i="1" s="1"/>
  <c r="BW106" i="1"/>
  <c r="CI106" i="1" s="1"/>
  <c r="BO106" i="1"/>
  <c r="CA106" i="1" s="1"/>
  <c r="BP106" i="1"/>
  <c r="CB106" i="1" s="1"/>
  <c r="BV106" i="1"/>
  <c r="CH106" i="1" s="1"/>
  <c r="BX106" i="1"/>
  <c r="CJ106" i="1" s="1"/>
  <c r="BQ106" i="1"/>
  <c r="CC106" i="1" s="1"/>
  <c r="BP86" i="1"/>
  <c r="CB86" i="1" s="1"/>
  <c r="BX86" i="1"/>
  <c r="CJ86" i="1" s="1"/>
  <c r="BS86" i="1"/>
  <c r="CE86" i="1" s="1"/>
  <c r="BN86" i="1"/>
  <c r="BZ86" i="1" s="1"/>
  <c r="BU86" i="1"/>
  <c r="CG86" i="1" s="1"/>
  <c r="BO86" i="1"/>
  <c r="CA86" i="1" s="1"/>
  <c r="BM86" i="1"/>
  <c r="BY86" i="1" s="1"/>
  <c r="BQ86" i="1"/>
  <c r="CC86" i="1" s="1"/>
  <c r="BT86" i="1"/>
  <c r="CF86" i="1" s="1"/>
  <c r="BR86" i="1"/>
  <c r="CD86" i="1" s="1"/>
  <c r="BW86" i="1"/>
  <c r="CI86" i="1" s="1"/>
  <c r="BV86" i="1"/>
  <c r="CH86" i="1" s="1"/>
  <c r="BQ32" i="1"/>
  <c r="CC32" i="1" s="1"/>
  <c r="BP32" i="1"/>
  <c r="CB32" i="1" s="1"/>
  <c r="BM32" i="1"/>
  <c r="BY32" i="1" s="1"/>
  <c r="BW32" i="1"/>
  <c r="CI32" i="1" s="1"/>
  <c r="BV32" i="1"/>
  <c r="CH32" i="1" s="1"/>
  <c r="BS32" i="1"/>
  <c r="CE32" i="1" s="1"/>
  <c r="BT32" i="1"/>
  <c r="CF32" i="1" s="1"/>
  <c r="BU32" i="1"/>
  <c r="CG32" i="1" s="1"/>
  <c r="BX32" i="1"/>
  <c r="CJ32" i="1" s="1"/>
  <c r="BO32" i="1"/>
  <c r="CA32" i="1" s="1"/>
  <c r="BR32" i="1"/>
  <c r="CD32" i="1" s="1"/>
  <c r="BN32" i="1"/>
  <c r="BZ32" i="1" s="1"/>
  <c r="BP88" i="1"/>
  <c r="CB88" i="1" s="1"/>
  <c r="BX88" i="1"/>
  <c r="CJ88" i="1" s="1"/>
  <c r="BU88" i="1"/>
  <c r="CG88" i="1" s="1"/>
  <c r="BQ88" i="1"/>
  <c r="CC88" i="1" s="1"/>
  <c r="BM88" i="1"/>
  <c r="BY88" i="1" s="1"/>
  <c r="BW88" i="1"/>
  <c r="CI88" i="1" s="1"/>
  <c r="BV88" i="1"/>
  <c r="CH88" i="1" s="1"/>
  <c r="BO88" i="1"/>
  <c r="CA88" i="1" s="1"/>
  <c r="BR88" i="1"/>
  <c r="CD88" i="1" s="1"/>
  <c r="BS88" i="1"/>
  <c r="CE88" i="1" s="1"/>
  <c r="BT88" i="1"/>
  <c r="CF88" i="1" s="1"/>
  <c r="BN88" i="1"/>
  <c r="BZ88" i="1" s="1"/>
  <c r="D60" i="1"/>
  <c r="D29" i="1"/>
  <c r="D93" i="1"/>
  <c r="D80" i="1"/>
  <c r="D66" i="1"/>
  <c r="BM5" i="1"/>
  <c r="BY5" i="1" s="1"/>
  <c r="D101" i="1"/>
  <c r="BN5" i="1"/>
  <c r="BZ5" i="1" s="1"/>
  <c r="D79" i="1"/>
  <c r="D32" i="1"/>
  <c r="D83" i="1"/>
  <c r="D45" i="1"/>
  <c r="D24" i="1"/>
  <c r="D31" i="1"/>
  <c r="D86" i="1"/>
  <c r="D111" i="1"/>
  <c r="D81" i="1"/>
  <c r="D94" i="1"/>
  <c r="D77" i="1"/>
  <c r="D57" i="1"/>
  <c r="D70" i="1"/>
  <c r="D89" i="1"/>
  <c r="D49" i="1"/>
  <c r="D38" i="1"/>
  <c r="D37" i="1"/>
  <c r="D109" i="1"/>
  <c r="D106" i="1"/>
  <c r="D104" i="1"/>
  <c r="D58" i="1"/>
  <c r="D96" i="1"/>
  <c r="D98" i="1"/>
  <c r="BW5" i="1"/>
  <c r="CI5" i="1" s="1"/>
  <c r="BU5" i="1"/>
  <c r="CG5" i="1" s="1"/>
  <c r="BT5" i="1"/>
  <c r="CF5" i="1" s="1"/>
  <c r="BR5" i="1"/>
  <c r="CD5" i="1" s="1"/>
  <c r="BQ5" i="1"/>
  <c r="CC5" i="1" s="1"/>
  <c r="D5" i="1"/>
  <c r="BV5" i="1"/>
  <c r="CH5" i="1" s="1"/>
  <c r="D73" i="1"/>
  <c r="BX5" i="1"/>
  <c r="CJ5" i="1" s="1"/>
  <c r="D10" i="1"/>
  <c r="D95" i="1"/>
  <c r="D65" i="1"/>
  <c r="D76" i="1"/>
  <c r="D47" i="1"/>
  <c r="D30" i="1"/>
  <c r="D52" i="1"/>
  <c r="D22" i="1"/>
  <c r="D33" i="1"/>
  <c r="D26" i="1"/>
  <c r="D43" i="1"/>
  <c r="D20" i="1"/>
  <c r="D53" i="1"/>
  <c r="D35" i="1"/>
  <c r="D21" i="1"/>
  <c r="D56" i="1"/>
  <c r="D64" i="1"/>
  <c r="D18" i="1"/>
  <c r="D34" i="1"/>
  <c r="D23" i="1"/>
  <c r="D41" i="1"/>
  <c r="D42" i="1"/>
  <c r="D55" i="1"/>
  <c r="D46" i="1"/>
  <c r="D50" i="1"/>
  <c r="D113" i="1"/>
  <c r="D72" i="1"/>
  <c r="D68" i="1"/>
  <c r="D69" i="1"/>
  <c r="D25" i="1"/>
  <c r="D107" i="1"/>
  <c r="D141" i="1"/>
  <c r="D61" i="1"/>
  <c r="D54" i="1"/>
  <c r="D115" i="1"/>
  <c r="D103" i="1"/>
  <c r="D51" i="1"/>
  <c r="D44" i="1"/>
  <c r="D71" i="1"/>
  <c r="D36" i="1"/>
  <c r="D85" i="1"/>
  <c r="D63" i="1"/>
  <c r="D82" i="1"/>
  <c r="D99" i="1"/>
  <c r="D108" i="1"/>
  <c r="D59" i="1"/>
  <c r="D74" i="1"/>
  <c r="D62" i="1"/>
  <c r="D114" i="1"/>
  <c r="D67" i="1"/>
  <c r="D78" i="1"/>
  <c r="D97" i="1"/>
  <c r="D102" i="1"/>
  <c r="D105" i="1"/>
  <c r="D91" i="1"/>
  <c r="D112" i="1"/>
  <c r="D110" i="1"/>
  <c r="D100" i="1"/>
  <c r="D84" i="1"/>
  <c r="D87" i="1"/>
  <c r="D75" i="1"/>
  <c r="D90" i="1"/>
  <c r="D28" i="1"/>
  <c r="D92" i="1"/>
  <c r="D40" i="1"/>
  <c r="D7" i="1"/>
  <c r="D11" i="1"/>
  <c r="D9" i="1"/>
  <c r="D8" i="1"/>
  <c r="BS5" i="1"/>
  <c r="CE5" i="1" s="1"/>
  <c r="BO5" i="1"/>
  <c r="CA5" i="1" s="1"/>
  <c r="D39" i="1"/>
  <c r="D6" i="1"/>
  <c r="D27" i="1"/>
  <c r="D48" i="1"/>
  <c r="D88" i="1"/>
  <c r="C176" i="2"/>
  <c r="D176" i="2" s="1"/>
  <c r="F176" i="2" s="1"/>
  <c r="C177" i="2" l="1"/>
  <c r="D177" i="2" s="1"/>
  <c r="F177" i="2" s="1"/>
  <c r="C178" i="2" l="1"/>
  <c r="D178" i="2" s="1"/>
  <c r="F178" i="2" s="1"/>
  <c r="C179" i="2" l="1"/>
  <c r="D179" i="2" l="1"/>
  <c r="F179" i="2" s="1"/>
  <c r="C180" i="2"/>
  <c r="B183" i="2" l="1"/>
  <c r="B184" i="2" s="1"/>
  <c r="C182" i="2"/>
  <c r="D182" i="2" s="1"/>
  <c r="F182" i="2" s="1"/>
  <c r="D180" i="2"/>
  <c r="F180" i="2" s="1"/>
  <c r="C181" i="2"/>
  <c r="B185" i="2" l="1"/>
  <c r="B186" i="2" s="1"/>
  <c r="C184" i="2"/>
  <c r="D184" i="2" s="1"/>
  <c r="F184" i="2" s="1"/>
  <c r="C183" i="2"/>
  <c r="D183" i="2" s="1"/>
  <c r="F183" i="2" s="1"/>
  <c r="D181" i="2"/>
  <c r="F181" i="2" s="1"/>
  <c r="CI3" i="1"/>
  <c r="CV3" i="1" s="1"/>
  <c r="CO133" i="1" l="1"/>
  <c r="DA133" i="1" s="1"/>
  <c r="CO134" i="1"/>
  <c r="DA134" i="1" s="1"/>
  <c r="CO135" i="1"/>
  <c r="DA135" i="1" s="1"/>
  <c r="CO136" i="1"/>
  <c r="DA136" i="1" s="1"/>
  <c r="CO137" i="1"/>
  <c r="DA137" i="1" s="1"/>
  <c r="CN133" i="1"/>
  <c r="CZ133" i="1" s="1"/>
  <c r="CN134" i="1"/>
  <c r="CZ134" i="1" s="1"/>
  <c r="CN137" i="1"/>
  <c r="CZ137" i="1" s="1"/>
  <c r="CP133" i="1"/>
  <c r="DB133" i="1" s="1"/>
  <c r="CP134" i="1"/>
  <c r="DB134" i="1" s="1"/>
  <c r="CP135" i="1"/>
  <c r="DB135" i="1" s="1"/>
  <c r="CP136" i="1"/>
  <c r="DB136" i="1" s="1"/>
  <c r="CP137" i="1"/>
  <c r="DB137" i="1" s="1"/>
  <c r="CK137" i="1"/>
  <c r="CW137" i="1" s="1"/>
  <c r="CQ133" i="1"/>
  <c r="DC133" i="1" s="1"/>
  <c r="CQ134" i="1"/>
  <c r="DC134" i="1" s="1"/>
  <c r="CQ135" i="1"/>
  <c r="DC135" i="1" s="1"/>
  <c r="CQ136" i="1"/>
  <c r="DC136" i="1" s="1"/>
  <c r="CQ137" i="1"/>
  <c r="DC137" i="1" s="1"/>
  <c r="CV134" i="1"/>
  <c r="DH134" i="1" s="1"/>
  <c r="CR133" i="1"/>
  <c r="DD133" i="1" s="1"/>
  <c r="CR134" i="1"/>
  <c r="DD134" i="1" s="1"/>
  <c r="CR135" i="1"/>
  <c r="DD135" i="1" s="1"/>
  <c r="CR136" i="1"/>
  <c r="DD136" i="1" s="1"/>
  <c r="CR137" i="1"/>
  <c r="DD137" i="1" s="1"/>
  <c r="CV133" i="1"/>
  <c r="DH133" i="1" s="1"/>
  <c r="CV137" i="1"/>
  <c r="DH137" i="1" s="1"/>
  <c r="CK133" i="1"/>
  <c r="CW133" i="1" s="1"/>
  <c r="CS133" i="1"/>
  <c r="DE133" i="1" s="1"/>
  <c r="CK134" i="1"/>
  <c r="CW134" i="1" s="1"/>
  <c r="CS134" i="1"/>
  <c r="DE134" i="1" s="1"/>
  <c r="CK135" i="1"/>
  <c r="CW135" i="1" s="1"/>
  <c r="CS135" i="1"/>
  <c r="DE135" i="1" s="1"/>
  <c r="CK136" i="1"/>
  <c r="CW136" i="1" s="1"/>
  <c r="CS136" i="1"/>
  <c r="DE136" i="1" s="1"/>
  <c r="CS137" i="1"/>
  <c r="DE137" i="1" s="1"/>
  <c r="CN135" i="1"/>
  <c r="CZ135" i="1" s="1"/>
  <c r="CL133" i="1"/>
  <c r="CX133" i="1" s="1"/>
  <c r="CT133" i="1"/>
  <c r="DF133" i="1" s="1"/>
  <c r="CL134" i="1"/>
  <c r="CX134" i="1" s="1"/>
  <c r="CT134" i="1"/>
  <c r="DF134" i="1" s="1"/>
  <c r="CL135" i="1"/>
  <c r="CX135" i="1" s="1"/>
  <c r="CT135" i="1"/>
  <c r="DF135" i="1" s="1"/>
  <c r="CL136" i="1"/>
  <c r="CX136" i="1" s="1"/>
  <c r="CT136" i="1"/>
  <c r="DF136" i="1" s="1"/>
  <c r="CL137" i="1"/>
  <c r="CX137" i="1" s="1"/>
  <c r="CT137" i="1"/>
  <c r="DF137" i="1" s="1"/>
  <c r="CV135" i="1"/>
  <c r="DH135" i="1" s="1"/>
  <c r="CN136" i="1"/>
  <c r="CZ136" i="1" s="1"/>
  <c r="CM133" i="1"/>
  <c r="CY133" i="1" s="1"/>
  <c r="CU133" i="1"/>
  <c r="DG133" i="1" s="1"/>
  <c r="CM134" i="1"/>
  <c r="CY134" i="1" s="1"/>
  <c r="CU134" i="1"/>
  <c r="DG134" i="1" s="1"/>
  <c r="CM135" i="1"/>
  <c r="CY135" i="1" s="1"/>
  <c r="CU135" i="1"/>
  <c r="DG135" i="1" s="1"/>
  <c r="CM136" i="1"/>
  <c r="CY136" i="1" s="1"/>
  <c r="CU136" i="1"/>
  <c r="DG136" i="1" s="1"/>
  <c r="CM137" i="1"/>
  <c r="CY137" i="1" s="1"/>
  <c r="CU137" i="1"/>
  <c r="DG137" i="1" s="1"/>
  <c r="CV136" i="1"/>
  <c r="DH136" i="1" s="1"/>
  <c r="B187" i="2"/>
  <c r="C186" i="2"/>
  <c r="D186" i="2" s="1"/>
  <c r="F186" i="2" s="1"/>
  <c r="C187" i="2"/>
  <c r="D187" i="2" s="1"/>
  <c r="F187" i="2" s="1"/>
  <c r="C185" i="2"/>
  <c r="D185" i="2" s="1"/>
  <c r="F185" i="2" s="1"/>
  <c r="G40" i="2" s="1"/>
  <c r="CM132" i="1"/>
  <c r="CY132" i="1" s="1"/>
  <c r="CU132" i="1"/>
  <c r="DG132" i="1" s="1"/>
  <c r="CQ138" i="1"/>
  <c r="DC138" i="1" s="1"/>
  <c r="CO139" i="1"/>
  <c r="DA139" i="1" s="1"/>
  <c r="CN132" i="1"/>
  <c r="CZ132" i="1" s="1"/>
  <c r="CV132" i="1"/>
  <c r="DH132" i="1" s="1"/>
  <c r="CR138" i="1"/>
  <c r="DD138" i="1" s="1"/>
  <c r="CP139" i="1"/>
  <c r="DB139" i="1" s="1"/>
  <c r="CO132" i="1"/>
  <c r="DA132" i="1" s="1"/>
  <c r="CK138" i="1"/>
  <c r="CW138" i="1" s="1"/>
  <c r="CS138" i="1"/>
  <c r="DE138" i="1" s="1"/>
  <c r="CQ139" i="1"/>
  <c r="DC139" i="1" s="1"/>
  <c r="CO140" i="1"/>
  <c r="DA140" i="1" s="1"/>
  <c r="CQ132" i="1"/>
  <c r="DC132" i="1" s="1"/>
  <c r="CM138" i="1"/>
  <c r="CY138" i="1" s="1"/>
  <c r="CU138" i="1"/>
  <c r="DG138" i="1" s="1"/>
  <c r="CK139" i="1"/>
  <c r="CW139" i="1" s="1"/>
  <c r="CS139" i="1"/>
  <c r="DE139" i="1" s="1"/>
  <c r="CQ140" i="1"/>
  <c r="DC140" i="1" s="1"/>
  <c r="CR132" i="1"/>
  <c r="DD132" i="1" s="1"/>
  <c r="CL138" i="1"/>
  <c r="CX138" i="1" s="1"/>
  <c r="CL139" i="1"/>
  <c r="CX139" i="1" s="1"/>
  <c r="CN140" i="1"/>
  <c r="CZ140" i="1" s="1"/>
  <c r="CS132" i="1"/>
  <c r="DE132" i="1" s="1"/>
  <c r="CN138" i="1"/>
  <c r="CZ138" i="1" s="1"/>
  <c r="CM139" i="1"/>
  <c r="CY139" i="1" s="1"/>
  <c r="CP140" i="1"/>
  <c r="DB140" i="1" s="1"/>
  <c r="CT132" i="1"/>
  <c r="DF132" i="1" s="1"/>
  <c r="CO138" i="1"/>
  <c r="DA138" i="1" s="1"/>
  <c r="CN139" i="1"/>
  <c r="CZ139" i="1" s="1"/>
  <c r="CR140" i="1"/>
  <c r="DD140" i="1" s="1"/>
  <c r="CT138" i="1"/>
  <c r="DF138" i="1" s="1"/>
  <c r="CT139" i="1"/>
  <c r="DF139" i="1" s="1"/>
  <c r="CT140" i="1"/>
  <c r="DF140" i="1" s="1"/>
  <c r="CM140" i="1"/>
  <c r="CY140" i="1" s="1"/>
  <c r="CK132" i="1"/>
  <c r="CW132" i="1" s="1"/>
  <c r="CS140" i="1"/>
  <c r="DE140" i="1" s="1"/>
  <c r="CL132" i="1"/>
  <c r="CX132" i="1" s="1"/>
  <c r="CP138" i="1"/>
  <c r="DB138" i="1" s="1"/>
  <c r="CU140" i="1"/>
  <c r="DG140" i="1" s="1"/>
  <c r="CP132" i="1"/>
  <c r="DB132" i="1" s="1"/>
  <c r="CU139" i="1"/>
  <c r="DG139" i="1" s="1"/>
  <c r="CL140" i="1"/>
  <c r="CX140" i="1" s="1"/>
  <c r="CV139" i="1"/>
  <c r="DH139" i="1" s="1"/>
  <c r="CV140" i="1"/>
  <c r="DH140" i="1" s="1"/>
  <c r="CR139" i="1"/>
  <c r="DD139" i="1" s="1"/>
  <c r="CV138" i="1"/>
  <c r="DH138" i="1" s="1"/>
  <c r="CK140" i="1"/>
  <c r="CW140" i="1" s="1"/>
  <c r="CM116" i="1"/>
  <c r="CY116" i="1" s="1"/>
  <c r="CU116" i="1"/>
  <c r="DG116" i="1" s="1"/>
  <c r="CN116" i="1"/>
  <c r="CZ116" i="1" s="1"/>
  <c r="CV116" i="1"/>
  <c r="DH116" i="1" s="1"/>
  <c r="CL117" i="1"/>
  <c r="CX117" i="1" s="1"/>
  <c r="CT117" i="1"/>
  <c r="DF117" i="1" s="1"/>
  <c r="CR118" i="1"/>
  <c r="DD118" i="1" s="1"/>
  <c r="CP119" i="1"/>
  <c r="DB119" i="1" s="1"/>
  <c r="CN120" i="1"/>
  <c r="CZ120" i="1" s="1"/>
  <c r="CV120" i="1"/>
  <c r="DH120" i="1" s="1"/>
  <c r="CL121" i="1"/>
  <c r="CX121" i="1" s="1"/>
  <c r="CT121" i="1"/>
  <c r="DF121" i="1" s="1"/>
  <c r="CR122" i="1"/>
  <c r="DD122" i="1" s="1"/>
  <c r="CP123" i="1"/>
  <c r="DB123" i="1" s="1"/>
  <c r="CO116" i="1"/>
  <c r="DA116" i="1" s="1"/>
  <c r="CK116" i="1"/>
  <c r="CW116" i="1" s="1"/>
  <c r="CS116" i="1"/>
  <c r="DE116" i="1" s="1"/>
  <c r="CQ117" i="1"/>
  <c r="DC117" i="1" s="1"/>
  <c r="CO118" i="1"/>
  <c r="DA118" i="1" s="1"/>
  <c r="CK117" i="1"/>
  <c r="CW117" i="1" s="1"/>
  <c r="CV117" i="1"/>
  <c r="DH117" i="1" s="1"/>
  <c r="CN118" i="1"/>
  <c r="CZ118" i="1" s="1"/>
  <c r="CM117" i="1"/>
  <c r="CY117" i="1" s="1"/>
  <c r="CP118" i="1"/>
  <c r="DB118" i="1" s="1"/>
  <c r="CN117" i="1"/>
  <c r="CZ117" i="1" s="1"/>
  <c r="CQ118" i="1"/>
  <c r="DC118" i="1" s="1"/>
  <c r="CO119" i="1"/>
  <c r="DA119" i="1" s="1"/>
  <c r="CQ120" i="1"/>
  <c r="DC120" i="1" s="1"/>
  <c r="CP116" i="1"/>
  <c r="DB116" i="1" s="1"/>
  <c r="CP117" i="1"/>
  <c r="DB117" i="1" s="1"/>
  <c r="CT118" i="1"/>
  <c r="DF118" i="1" s="1"/>
  <c r="CR119" i="1"/>
  <c r="DD119" i="1" s="1"/>
  <c r="CS120" i="1"/>
  <c r="DE120" i="1" s="1"/>
  <c r="CK121" i="1"/>
  <c r="CW121" i="1" s="1"/>
  <c r="CU121" i="1"/>
  <c r="DG121" i="1" s="1"/>
  <c r="CL122" i="1"/>
  <c r="CX122" i="1" s="1"/>
  <c r="CU122" i="1"/>
  <c r="DG122" i="1" s="1"/>
  <c r="CL123" i="1"/>
  <c r="CX123" i="1" s="1"/>
  <c r="CU123" i="1"/>
  <c r="DG123" i="1" s="1"/>
  <c r="CP124" i="1"/>
  <c r="DB124" i="1" s="1"/>
  <c r="CN125" i="1"/>
  <c r="CZ125" i="1" s="1"/>
  <c r="CV125" i="1"/>
  <c r="DH125" i="1" s="1"/>
  <c r="CQ116" i="1"/>
  <c r="DC116" i="1" s="1"/>
  <c r="CL118" i="1"/>
  <c r="CX118" i="1" s="1"/>
  <c r="CN119" i="1"/>
  <c r="CZ119" i="1" s="1"/>
  <c r="CU120" i="1"/>
  <c r="DG120" i="1" s="1"/>
  <c r="CN121" i="1"/>
  <c r="CZ121" i="1" s="1"/>
  <c r="CO122" i="1"/>
  <c r="DA122" i="1" s="1"/>
  <c r="CQ123" i="1"/>
  <c r="DC123" i="1" s="1"/>
  <c r="CM124" i="1"/>
  <c r="CY124" i="1" s="1"/>
  <c r="CV124" i="1"/>
  <c r="DH124" i="1" s="1"/>
  <c r="CR116" i="1"/>
  <c r="DD116" i="1" s="1"/>
  <c r="CM118" i="1"/>
  <c r="CY118" i="1" s="1"/>
  <c r="CQ119" i="1"/>
  <c r="DC119" i="1" s="1"/>
  <c r="CK120" i="1"/>
  <c r="CW120" i="1" s="1"/>
  <c r="CO121" i="1"/>
  <c r="DA121" i="1" s="1"/>
  <c r="CP122" i="1"/>
  <c r="DB122" i="1" s="1"/>
  <c r="CR123" i="1"/>
  <c r="DD123" i="1" s="1"/>
  <c r="CN124" i="1"/>
  <c r="CZ124" i="1" s="1"/>
  <c r="CP125" i="1"/>
  <c r="DB125" i="1" s="1"/>
  <c r="CL126" i="1"/>
  <c r="CX126" i="1" s="1"/>
  <c r="CT126" i="1"/>
  <c r="DF126" i="1" s="1"/>
  <c r="CR127" i="1"/>
  <c r="DD127" i="1" s="1"/>
  <c r="CP128" i="1"/>
  <c r="DB128" i="1" s="1"/>
  <c r="CN129" i="1"/>
  <c r="CZ129" i="1" s="1"/>
  <c r="CV129" i="1"/>
  <c r="DH129" i="1" s="1"/>
  <c r="CL130" i="1"/>
  <c r="CX130" i="1" s="1"/>
  <c r="CT130" i="1"/>
  <c r="DF130" i="1" s="1"/>
  <c r="CR131" i="1"/>
  <c r="DD131" i="1" s="1"/>
  <c r="CT116" i="1"/>
  <c r="DF116" i="1" s="1"/>
  <c r="CS118" i="1"/>
  <c r="DE118" i="1" s="1"/>
  <c r="CS119" i="1"/>
  <c r="DE119" i="1" s="1"/>
  <c r="CL120" i="1"/>
  <c r="CX120" i="1" s="1"/>
  <c r="CP121" i="1"/>
  <c r="DB121" i="1" s="1"/>
  <c r="CR117" i="1"/>
  <c r="DD117" i="1" s="1"/>
  <c r="CV118" i="1"/>
  <c r="DH118" i="1" s="1"/>
  <c r="CU119" i="1"/>
  <c r="DG119" i="1" s="1"/>
  <c r="CO120" i="1"/>
  <c r="DA120" i="1" s="1"/>
  <c r="CR121" i="1"/>
  <c r="DD121" i="1" s="1"/>
  <c r="CT122" i="1"/>
  <c r="DF122" i="1" s="1"/>
  <c r="CK123" i="1"/>
  <c r="CW123" i="1" s="1"/>
  <c r="CV123" i="1"/>
  <c r="DH123" i="1" s="1"/>
  <c r="CR124" i="1"/>
  <c r="DD124" i="1" s="1"/>
  <c r="CS125" i="1"/>
  <c r="DE125" i="1" s="1"/>
  <c r="CO126" i="1"/>
  <c r="DA126" i="1" s="1"/>
  <c r="CS117" i="1"/>
  <c r="DE117" i="1" s="1"/>
  <c r="CU118" i="1"/>
  <c r="DG118" i="1" s="1"/>
  <c r="CT119" i="1"/>
  <c r="DF119" i="1" s="1"/>
  <c r="CR120" i="1"/>
  <c r="DD120" i="1" s="1"/>
  <c r="CN122" i="1"/>
  <c r="CZ122" i="1" s="1"/>
  <c r="CT123" i="1"/>
  <c r="DF123" i="1" s="1"/>
  <c r="CT124" i="1"/>
  <c r="DF124" i="1" s="1"/>
  <c r="CK125" i="1"/>
  <c r="CW125" i="1" s="1"/>
  <c r="CK126" i="1"/>
  <c r="CW126" i="1" s="1"/>
  <c r="CV126" i="1"/>
  <c r="DH126" i="1" s="1"/>
  <c r="CK127" i="1"/>
  <c r="CW127" i="1" s="1"/>
  <c r="CT127" i="1"/>
  <c r="DF127" i="1" s="1"/>
  <c r="CK128" i="1"/>
  <c r="CW128" i="1" s="1"/>
  <c r="CT128" i="1"/>
  <c r="DF128" i="1" s="1"/>
  <c r="CL129" i="1"/>
  <c r="CX129" i="1" s="1"/>
  <c r="CU129" i="1"/>
  <c r="DG129" i="1" s="1"/>
  <c r="CN130" i="1"/>
  <c r="CZ130" i="1" s="1"/>
  <c r="CN131" i="1"/>
  <c r="CZ131" i="1" s="1"/>
  <c r="CU117" i="1"/>
  <c r="DG117" i="1" s="1"/>
  <c r="CV119" i="1"/>
  <c r="DH119" i="1" s="1"/>
  <c r="CT120" i="1"/>
  <c r="DF120" i="1" s="1"/>
  <c r="CQ122" i="1"/>
  <c r="DC122" i="1" s="1"/>
  <c r="CU124" i="1"/>
  <c r="DG124" i="1" s="1"/>
  <c r="CL125" i="1"/>
  <c r="CX125" i="1" s="1"/>
  <c r="CS122" i="1"/>
  <c r="DE122" i="1" s="1"/>
  <c r="CM125" i="1"/>
  <c r="CY125" i="1" s="1"/>
  <c r="CN126" i="1"/>
  <c r="CZ126" i="1" s="1"/>
  <c r="CM127" i="1"/>
  <c r="CY127" i="1" s="1"/>
  <c r="CV127" i="1"/>
  <c r="DH127" i="1" s="1"/>
  <c r="CM128" i="1"/>
  <c r="CY128" i="1" s="1"/>
  <c r="CV128" i="1"/>
  <c r="DH128" i="1" s="1"/>
  <c r="CO129" i="1"/>
  <c r="DA129" i="1" s="1"/>
  <c r="CP130" i="1"/>
  <c r="DB130" i="1" s="1"/>
  <c r="CP131" i="1"/>
  <c r="DB131" i="1" s="1"/>
  <c r="CM121" i="1"/>
  <c r="CY121" i="1" s="1"/>
  <c r="CM123" i="1"/>
  <c r="CY123" i="1" s="1"/>
  <c r="CL124" i="1"/>
  <c r="CX124" i="1" s="1"/>
  <c r="CQ125" i="1"/>
  <c r="DC125" i="1" s="1"/>
  <c r="CQ126" i="1"/>
  <c r="DC126" i="1" s="1"/>
  <c r="CO127" i="1"/>
  <c r="DA127" i="1" s="1"/>
  <c r="CO128" i="1"/>
  <c r="DA128" i="1" s="1"/>
  <c r="CQ129" i="1"/>
  <c r="DC129" i="1" s="1"/>
  <c r="CR130" i="1"/>
  <c r="DD130" i="1" s="1"/>
  <c r="CS131" i="1"/>
  <c r="DE131" i="1" s="1"/>
  <c r="CV121" i="1"/>
  <c r="DH121" i="1" s="1"/>
  <c r="CS124" i="1"/>
  <c r="DE124" i="1" s="1"/>
  <c r="CU125" i="1"/>
  <c r="DG125" i="1" s="1"/>
  <c r="CS126" i="1"/>
  <c r="DE126" i="1" s="1"/>
  <c r="CL127" i="1"/>
  <c r="CX127" i="1" s="1"/>
  <c r="CK119" i="1"/>
  <c r="CW119" i="1" s="1"/>
  <c r="CU126" i="1"/>
  <c r="DG126" i="1" s="1"/>
  <c r="CN127" i="1"/>
  <c r="CZ127" i="1" s="1"/>
  <c r="CU128" i="1"/>
  <c r="DG128" i="1" s="1"/>
  <c r="CR129" i="1"/>
  <c r="DD129" i="1" s="1"/>
  <c r="CO117" i="1"/>
  <c r="DA117" i="1" s="1"/>
  <c r="CK118" i="1"/>
  <c r="CW118" i="1" s="1"/>
  <c r="CL119" i="1"/>
  <c r="CX119" i="1" s="1"/>
  <c r="CK122" i="1"/>
  <c r="CW122" i="1" s="1"/>
  <c r="CN123" i="1"/>
  <c r="CZ123" i="1" s="1"/>
  <c r="CP127" i="1"/>
  <c r="DB127" i="1" s="1"/>
  <c r="CM120" i="1"/>
  <c r="CY120" i="1" s="1"/>
  <c r="CQ121" i="1"/>
  <c r="DC121" i="1" s="1"/>
  <c r="CO124" i="1"/>
  <c r="DA124" i="1" s="1"/>
  <c r="CR125" i="1"/>
  <c r="DD125" i="1" s="1"/>
  <c r="CP126" i="1"/>
  <c r="DB126" i="1" s="1"/>
  <c r="CQ128" i="1"/>
  <c r="DC128" i="1" s="1"/>
  <c r="CK129" i="1"/>
  <c r="CW129" i="1" s="1"/>
  <c r="CV130" i="1"/>
  <c r="DH130" i="1" s="1"/>
  <c r="CU131" i="1"/>
  <c r="DG131" i="1" s="1"/>
  <c r="CR128" i="1"/>
  <c r="DD128" i="1" s="1"/>
  <c r="CS130" i="1"/>
  <c r="DE130" i="1" s="1"/>
  <c r="CQ127" i="1"/>
  <c r="DC127" i="1" s="1"/>
  <c r="CS128" i="1"/>
  <c r="DE128" i="1" s="1"/>
  <c r="CU130" i="1"/>
  <c r="DG130" i="1" s="1"/>
  <c r="CM131" i="1"/>
  <c r="CY131" i="1" s="1"/>
  <c r="CO123" i="1"/>
  <c r="DA123" i="1" s="1"/>
  <c r="CS127" i="1"/>
  <c r="DE127" i="1" s="1"/>
  <c r="CO131" i="1"/>
  <c r="DA131" i="1" s="1"/>
  <c r="CM119" i="1"/>
  <c r="CY119" i="1" s="1"/>
  <c r="CQ124" i="1"/>
  <c r="DC124" i="1" s="1"/>
  <c r="CM126" i="1"/>
  <c r="CY126" i="1" s="1"/>
  <c r="CL128" i="1"/>
  <c r="CX128" i="1" s="1"/>
  <c r="CT129" i="1"/>
  <c r="DF129" i="1" s="1"/>
  <c r="CO130" i="1"/>
  <c r="DA130" i="1" s="1"/>
  <c r="CK131" i="1"/>
  <c r="CW131" i="1" s="1"/>
  <c r="CN128" i="1"/>
  <c r="CZ128" i="1" s="1"/>
  <c r="CL131" i="1"/>
  <c r="CX131" i="1" s="1"/>
  <c r="CQ131" i="1"/>
  <c r="DC131" i="1" s="1"/>
  <c r="CS121" i="1"/>
  <c r="DE121" i="1" s="1"/>
  <c r="CM122" i="1"/>
  <c r="CY122" i="1" s="1"/>
  <c r="CR126" i="1"/>
  <c r="DD126" i="1" s="1"/>
  <c r="CM129" i="1"/>
  <c r="CY129" i="1" s="1"/>
  <c r="CV131" i="1"/>
  <c r="DH131" i="1" s="1"/>
  <c r="CL116" i="1"/>
  <c r="CX116" i="1" s="1"/>
  <c r="CP120" i="1"/>
  <c r="DB120" i="1" s="1"/>
  <c r="CV122" i="1"/>
  <c r="DH122" i="1" s="1"/>
  <c r="CK124" i="1"/>
  <c r="CW124" i="1" s="1"/>
  <c r="CO125" i="1"/>
  <c r="DA125" i="1" s="1"/>
  <c r="CU127" i="1"/>
  <c r="DG127" i="1" s="1"/>
  <c r="CP129" i="1"/>
  <c r="DB129" i="1" s="1"/>
  <c r="CK130" i="1"/>
  <c r="CW130" i="1" s="1"/>
  <c r="CS123" i="1"/>
  <c r="DE123" i="1" s="1"/>
  <c r="CT125" i="1"/>
  <c r="DF125" i="1" s="1"/>
  <c r="CT131" i="1"/>
  <c r="DF131" i="1" s="1"/>
  <c r="CQ130" i="1"/>
  <c r="DC130" i="1" s="1"/>
  <c r="CS129" i="1"/>
  <c r="DE129" i="1" s="1"/>
  <c r="CM130" i="1"/>
  <c r="CY130" i="1" s="1"/>
  <c r="G175" i="2"/>
  <c r="G128" i="2"/>
  <c r="G9" i="2"/>
  <c r="G96" i="2"/>
  <c r="G165" i="2"/>
  <c r="G106" i="2"/>
  <c r="G163" i="2"/>
  <c r="G139" i="2"/>
  <c r="G33" i="2"/>
  <c r="G32" i="2"/>
  <c r="G54" i="2"/>
  <c r="G47" i="2"/>
  <c r="G31" i="2"/>
  <c r="G39" i="2"/>
  <c r="G74" i="2"/>
  <c r="G173" i="2"/>
  <c r="G5" i="2"/>
  <c r="G88" i="2"/>
  <c r="G161" i="2"/>
  <c r="G20" i="2"/>
  <c r="G59" i="2"/>
  <c r="G101" i="2"/>
  <c r="G119" i="2"/>
  <c r="G10" i="2"/>
  <c r="CK19" i="1"/>
  <c r="CW19" i="1" s="1"/>
  <c r="CS19" i="1"/>
  <c r="DE19" i="1" s="1"/>
  <c r="CL19" i="1"/>
  <c r="CX19" i="1" s="1"/>
  <c r="CT19" i="1"/>
  <c r="DF19" i="1" s="1"/>
  <c r="CN19" i="1"/>
  <c r="CZ19" i="1" s="1"/>
  <c r="CR19" i="1"/>
  <c r="DD19" i="1" s="1"/>
  <c r="CM19" i="1"/>
  <c r="CY19" i="1" s="1"/>
  <c r="CU19" i="1"/>
  <c r="DG19" i="1" s="1"/>
  <c r="CV19" i="1"/>
  <c r="DH19" i="1" s="1"/>
  <c r="CO19" i="1"/>
  <c r="DA19" i="1" s="1"/>
  <c r="CP19" i="1"/>
  <c r="DB19" i="1" s="1"/>
  <c r="CQ19" i="1"/>
  <c r="DC19" i="1" s="1"/>
  <c r="CS108" i="1"/>
  <c r="DE108" i="1" s="1"/>
  <c r="CL74" i="1"/>
  <c r="CX74" i="1" s="1"/>
  <c r="CO44" i="1"/>
  <c r="DA44" i="1" s="1"/>
  <c r="CO17" i="1"/>
  <c r="CS115" i="1"/>
  <c r="DE115" i="1" s="1"/>
  <c r="CL82" i="1"/>
  <c r="CX82" i="1" s="1"/>
  <c r="CP9" i="1"/>
  <c r="CN109" i="1"/>
  <c r="CZ109" i="1" s="1"/>
  <c r="CU47" i="1"/>
  <c r="DG47" i="1" s="1"/>
  <c r="CV43" i="1"/>
  <c r="DH43" i="1" s="1"/>
  <c r="CN56" i="1"/>
  <c r="CZ56" i="1" s="1"/>
  <c r="CM54" i="1"/>
  <c r="CY54" i="1" s="1"/>
  <c r="CM56" i="1"/>
  <c r="CY56" i="1" s="1"/>
  <c r="CS42" i="1"/>
  <c r="DE42" i="1" s="1"/>
  <c r="CV97" i="1"/>
  <c r="DH97" i="1" s="1"/>
  <c r="CL110" i="1"/>
  <c r="CX110" i="1" s="1"/>
  <c r="CK32" i="1"/>
  <c r="CW32" i="1" s="1"/>
  <c r="CP78" i="1"/>
  <c r="DB78" i="1" s="1"/>
  <c r="CS36" i="1"/>
  <c r="DE36" i="1" s="1"/>
  <c r="CK103" i="1"/>
  <c r="CW103" i="1" s="1"/>
  <c r="CU31" i="1"/>
  <c r="DG31" i="1" s="1"/>
  <c r="CV109" i="1"/>
  <c r="DH109" i="1" s="1"/>
  <c r="CS12" i="1"/>
  <c r="CP98" i="1"/>
  <c r="DB98" i="1" s="1"/>
  <c r="CL26" i="1"/>
  <c r="CX26" i="1" s="1"/>
  <c r="CK115" i="1"/>
  <c r="CW115" i="1" s="1"/>
  <c r="CU88" i="1"/>
  <c r="DG88" i="1" s="1"/>
  <c r="CO94" i="1"/>
  <c r="DA94" i="1" s="1"/>
  <c r="CK66" i="1"/>
  <c r="CW66" i="1" s="1"/>
  <c r="CS21" i="1"/>
  <c r="DE21" i="1" s="1"/>
  <c r="CT57" i="1"/>
  <c r="DF57" i="1" s="1"/>
  <c r="CT77" i="1"/>
  <c r="DF77" i="1" s="1"/>
  <c r="CP101" i="1"/>
  <c r="DB101" i="1" s="1"/>
  <c r="CV27" i="1"/>
  <c r="DH27" i="1" s="1"/>
  <c r="CQ78" i="1"/>
  <c r="DC78" i="1" s="1"/>
  <c r="CR32" i="1"/>
  <c r="DD32" i="1" s="1"/>
  <c r="CS75" i="1"/>
  <c r="DE75" i="1" s="1"/>
  <c r="CK50" i="1"/>
  <c r="CW50" i="1" s="1"/>
  <c r="CR95" i="1"/>
  <c r="DD95" i="1" s="1"/>
  <c r="CV102" i="1"/>
  <c r="DH102" i="1" s="1"/>
  <c r="CU11" i="1"/>
  <c r="DG11" i="1" s="1"/>
  <c r="CM22" i="1"/>
  <c r="CY22" i="1" s="1"/>
  <c r="CK91" i="1"/>
  <c r="CW91" i="1" s="1"/>
  <c r="CU62" i="1"/>
  <c r="DG62" i="1" s="1"/>
  <c r="CN14" i="1"/>
  <c r="CZ14" i="1" s="1"/>
  <c r="CK52" i="1"/>
  <c r="CW52" i="1" s="1"/>
  <c r="CP90" i="1"/>
  <c r="DB90" i="1" s="1"/>
  <c r="CU65" i="1"/>
  <c r="DG65" i="1" s="1"/>
  <c r="CT10" i="1"/>
  <c r="DF10" i="1" s="1"/>
  <c r="CT111" i="1"/>
  <c r="DF111" i="1" s="1"/>
  <c r="CO97" i="1"/>
  <c r="DA97" i="1" s="1"/>
  <c r="CU37" i="1"/>
  <c r="DG37" i="1" s="1"/>
  <c r="CV20" i="1"/>
  <c r="DH20" i="1" s="1"/>
  <c r="CU18" i="1"/>
  <c r="DG18" i="1" s="1"/>
  <c r="CK31" i="1"/>
  <c r="CW31" i="1" s="1"/>
  <c r="CL7" i="1"/>
  <c r="CX7" i="1" s="1"/>
  <c r="CM112" i="1"/>
  <c r="CY112" i="1" s="1"/>
  <c r="CN98" i="1"/>
  <c r="CZ98" i="1" s="1"/>
  <c r="CV59" i="1"/>
  <c r="DH59" i="1" s="1"/>
  <c r="CP59" i="1"/>
  <c r="DB59" i="1" s="1"/>
  <c r="CK75" i="1"/>
  <c r="CW75" i="1" s="1"/>
  <c r="CR98" i="1"/>
  <c r="DD98" i="1" s="1"/>
  <c r="CK74" i="1"/>
  <c r="CW74" i="1" s="1"/>
  <c r="CS110" i="1"/>
  <c r="DE110" i="1" s="1"/>
  <c r="CR69" i="1"/>
  <c r="DD69" i="1" s="1"/>
  <c r="CN16" i="1"/>
  <c r="CZ16" i="1" s="1"/>
  <c r="CV23" i="1"/>
  <c r="DH23" i="1" s="1"/>
  <c r="CU61" i="1"/>
  <c r="DG61" i="1" s="1"/>
  <c r="CM41" i="1"/>
  <c r="CY41" i="1" s="1"/>
  <c r="CQ37" i="1"/>
  <c r="DC37" i="1" s="1"/>
  <c r="CO89" i="1"/>
  <c r="DA89" i="1" s="1"/>
  <c r="CN17" i="1"/>
  <c r="CZ17" i="1" s="1"/>
  <c r="CU27" i="1"/>
  <c r="DG27" i="1" s="1"/>
  <c r="CV30" i="1"/>
  <c r="DH30" i="1" s="1"/>
  <c r="CQ13" i="1"/>
  <c r="DC13" i="1" s="1"/>
  <c r="CU20" i="1"/>
  <c r="DG20" i="1" s="1"/>
  <c r="CK56" i="1"/>
  <c r="CW56" i="1" s="1"/>
  <c r="CK23" i="1"/>
  <c r="CW23" i="1" s="1"/>
  <c r="CS24" i="1"/>
  <c r="DE24" i="1" s="1"/>
  <c r="CR15" i="1"/>
  <c r="DD15" i="1" s="1"/>
  <c r="CM15" i="1"/>
  <c r="CY15" i="1" s="1"/>
  <c r="CT94" i="1"/>
  <c r="DF94" i="1" s="1"/>
  <c r="CM17" i="1"/>
  <c r="CY17" i="1" s="1"/>
  <c r="CS44" i="1"/>
  <c r="DE44" i="1" s="1"/>
  <c r="CO16" i="1"/>
  <c r="DA16" i="1" s="1"/>
  <c r="CP23" i="1"/>
  <c r="DB23" i="1" s="1"/>
  <c r="CT8" i="1"/>
  <c r="DF8" i="1" s="1"/>
  <c r="CP80" i="1"/>
  <c r="DB80" i="1" s="1"/>
  <c r="CO86" i="1"/>
  <c r="DA86" i="1" s="1"/>
  <c r="CV15" i="1"/>
  <c r="DH15" i="1" s="1"/>
  <c r="CT105" i="1"/>
  <c r="DF105" i="1" s="1"/>
  <c r="CS95" i="1"/>
  <c r="DE95" i="1" s="1"/>
  <c r="CP92" i="1"/>
  <c r="DB92" i="1" s="1"/>
  <c r="CT103" i="1"/>
  <c r="DF103" i="1" s="1"/>
  <c r="CR42" i="1"/>
  <c r="DD42" i="1" s="1"/>
  <c r="CQ64" i="1"/>
  <c r="DC64" i="1" s="1"/>
  <c r="CP96" i="1"/>
  <c r="DB96" i="1" s="1"/>
  <c r="CK14" i="1"/>
  <c r="CW14" i="1" s="1"/>
  <c r="CS15" i="1"/>
  <c r="DE15" i="1" s="1"/>
  <c r="CT54" i="1"/>
  <c r="DF54" i="1" s="1"/>
  <c r="CR108" i="1"/>
  <c r="DD108" i="1" s="1"/>
  <c r="CR58" i="1"/>
  <c r="DD58" i="1" s="1"/>
  <c r="CO30" i="1"/>
  <c r="DA30" i="1" s="1"/>
  <c r="CS89" i="1"/>
  <c r="DE89" i="1" s="1"/>
  <c r="CT40" i="1"/>
  <c r="DF40" i="1" s="1"/>
  <c r="CT43" i="1"/>
  <c r="DF43" i="1" s="1"/>
  <c r="CS13" i="1"/>
  <c r="DE13" i="1" s="1"/>
  <c r="CO15" i="1"/>
  <c r="DA15" i="1" s="1"/>
  <c r="CN15" i="1"/>
  <c r="CZ15" i="1" s="1"/>
  <c r="CO35" i="1"/>
  <c r="DA35" i="1" s="1"/>
  <c r="CO40" i="1"/>
  <c r="DA40" i="1" s="1"/>
  <c r="CL102" i="1"/>
  <c r="CX102" i="1" s="1"/>
  <c r="CM91" i="1"/>
  <c r="CY91" i="1" s="1"/>
  <c r="CS94" i="1"/>
  <c r="DE94" i="1" s="1"/>
  <c r="CT51" i="1"/>
  <c r="DF51" i="1" s="1"/>
  <c r="CQ15" i="1"/>
  <c r="DC15" i="1" s="1"/>
  <c r="CO22" i="1"/>
  <c r="DA22" i="1" s="1"/>
  <c r="CK30" i="1"/>
  <c r="CW30" i="1" s="1"/>
  <c r="CK95" i="1"/>
  <c r="CW95" i="1" s="1"/>
  <c r="CM60" i="1"/>
  <c r="CY60" i="1" s="1"/>
  <c r="CL15" i="1"/>
  <c r="CX15" i="1" s="1"/>
  <c r="CO64" i="1"/>
  <c r="DA64" i="1" s="1"/>
  <c r="CR93" i="1"/>
  <c r="DD93" i="1" s="1"/>
  <c r="CL63" i="1"/>
  <c r="CX63" i="1" s="1"/>
  <c r="CQ36" i="1"/>
  <c r="DC36" i="1" s="1"/>
  <c r="CT141" i="1"/>
  <c r="DF141" i="1" s="1"/>
  <c r="CQ89" i="1"/>
  <c r="DC89" i="1" s="1"/>
  <c r="CT24" i="1"/>
  <c r="DF24" i="1" s="1"/>
  <c r="CS34" i="1"/>
  <c r="DE34" i="1" s="1"/>
  <c r="CQ49" i="1"/>
  <c r="DC49" i="1" s="1"/>
  <c r="CR105" i="1"/>
  <c r="DD105" i="1" s="1"/>
  <c r="CT45" i="1"/>
  <c r="DF45" i="1" s="1"/>
  <c r="CK45" i="1"/>
  <c r="CW45" i="1" s="1"/>
  <c r="CL95" i="1"/>
  <c r="CX95" i="1" s="1"/>
  <c r="CS41" i="1"/>
  <c r="DE41" i="1" s="1"/>
  <c r="CQ66" i="1"/>
  <c r="DC66" i="1" s="1"/>
  <c r="CU15" i="1"/>
  <c r="DG15" i="1" s="1"/>
  <c r="CK101" i="1"/>
  <c r="CW101" i="1" s="1"/>
  <c r="CP72" i="1"/>
  <c r="DB72" i="1" s="1"/>
  <c r="CR36" i="1"/>
  <c r="DD36" i="1" s="1"/>
  <c r="CR79" i="1"/>
  <c r="DD79" i="1" s="1"/>
  <c r="CO50" i="1"/>
  <c r="DA50" i="1" s="1"/>
  <c r="CL99" i="1"/>
  <c r="CX99" i="1" s="1"/>
  <c r="CQ33" i="1"/>
  <c r="DC33" i="1" s="1"/>
  <c r="CQ87" i="1"/>
  <c r="DC87" i="1" s="1"/>
  <c r="CS104" i="1"/>
  <c r="DE104" i="1" s="1"/>
  <c r="CT15" i="1"/>
  <c r="DF15" i="1" s="1"/>
  <c r="CP18" i="1"/>
  <c r="DB18" i="1" s="1"/>
  <c r="CS74" i="1"/>
  <c r="DE74" i="1" s="1"/>
  <c r="CQ81" i="1"/>
  <c r="DC81" i="1" s="1"/>
  <c r="CK71" i="1"/>
  <c r="CW71" i="1" s="1"/>
  <c r="CP86" i="1"/>
  <c r="DB86" i="1" s="1"/>
  <c r="CO43" i="1"/>
  <c r="DA43" i="1" s="1"/>
  <c r="CR49" i="1"/>
  <c r="DD49" i="1" s="1"/>
  <c r="CR78" i="1"/>
  <c r="DD78" i="1" s="1"/>
  <c r="CT87" i="1"/>
  <c r="DF87" i="1" s="1"/>
  <c r="CR21" i="1"/>
  <c r="DD21" i="1" s="1"/>
  <c r="CO107" i="1"/>
  <c r="DA107" i="1" s="1"/>
  <c r="CR40" i="1"/>
  <c r="DD40" i="1" s="1"/>
  <c r="CR102" i="1"/>
  <c r="DD102" i="1" s="1"/>
  <c r="CT88" i="1"/>
  <c r="DF88" i="1" s="1"/>
  <c r="CQ61" i="1"/>
  <c r="DC61" i="1" s="1"/>
  <c r="CM34" i="1"/>
  <c r="CY34" i="1" s="1"/>
  <c r="CT7" i="1"/>
  <c r="DF7" i="1" s="1"/>
  <c r="CQ43" i="1"/>
  <c r="DC43" i="1" s="1"/>
  <c r="CT26" i="1"/>
  <c r="DF26" i="1" s="1"/>
  <c r="CR56" i="1"/>
  <c r="DD56" i="1" s="1"/>
  <c r="CK35" i="1"/>
  <c r="CW35" i="1" s="1"/>
  <c r="CT90" i="1"/>
  <c r="DF90" i="1" s="1"/>
  <c r="CS96" i="1"/>
  <c r="DE96" i="1" s="1"/>
  <c r="CO53" i="1"/>
  <c r="DA53" i="1" s="1"/>
  <c r="CK29" i="1"/>
  <c r="CW29" i="1" s="1"/>
  <c r="CL72" i="1"/>
  <c r="CX72" i="1" s="1"/>
  <c r="CR92" i="1"/>
  <c r="DD92" i="1" s="1"/>
  <c r="CL57" i="1"/>
  <c r="CX57" i="1" s="1"/>
  <c r="CR17" i="1"/>
  <c r="DD17" i="1" s="1"/>
  <c r="CT41" i="1"/>
  <c r="DF41" i="1" s="1"/>
  <c r="CO36" i="1"/>
  <c r="DA36" i="1" s="1"/>
  <c r="CO87" i="1"/>
  <c r="DA87" i="1" s="1"/>
  <c r="CP45" i="1"/>
  <c r="DB45" i="1" s="1"/>
  <c r="CQ51" i="1"/>
  <c r="DC51" i="1" s="1"/>
  <c r="CR48" i="1"/>
  <c r="DD48" i="1" s="1"/>
  <c r="CP13" i="1"/>
  <c r="DB13" i="1" s="1"/>
  <c r="CR57" i="1"/>
  <c r="DD57" i="1" s="1"/>
  <c r="CP70" i="1"/>
  <c r="DB70" i="1" s="1"/>
  <c r="CK99" i="1"/>
  <c r="CW99" i="1" s="1"/>
  <c r="CS31" i="1"/>
  <c r="DE31" i="1" s="1"/>
  <c r="CQ39" i="1"/>
  <c r="DC39" i="1" s="1"/>
  <c r="CR33" i="1"/>
  <c r="DD33" i="1" s="1"/>
  <c r="CT48" i="1"/>
  <c r="DF48" i="1" s="1"/>
  <c r="CP15" i="1"/>
  <c r="DB15" i="1" s="1"/>
  <c r="CS66" i="1"/>
  <c r="DE66" i="1" s="1"/>
  <c r="CK102" i="1"/>
  <c r="CW102" i="1" s="1"/>
  <c r="CQ28" i="1"/>
  <c r="DC28" i="1" s="1"/>
  <c r="CP81" i="1"/>
  <c r="DB81" i="1" s="1"/>
  <c r="CS26" i="1"/>
  <c r="DE26" i="1" s="1"/>
  <c r="CT93" i="1"/>
  <c r="DF93" i="1" s="1"/>
  <c r="CO56" i="1"/>
  <c r="DA56" i="1" s="1"/>
  <c r="CO105" i="1"/>
  <c r="DA105" i="1" s="1"/>
  <c r="CM61" i="1"/>
  <c r="CY61" i="1" s="1"/>
  <c r="CS69" i="1"/>
  <c r="DE69" i="1" s="1"/>
  <c r="CS29" i="1"/>
  <c r="DE29" i="1" s="1"/>
  <c r="CM57" i="1"/>
  <c r="CY57" i="1" s="1"/>
  <c r="CR63" i="1"/>
  <c r="DD63" i="1" s="1"/>
  <c r="CO46" i="1"/>
  <c r="DA46" i="1" s="1"/>
  <c r="CR81" i="1"/>
  <c r="DD81" i="1" s="1"/>
  <c r="CT107" i="1"/>
  <c r="DF107" i="1" s="1"/>
  <c r="CO41" i="1"/>
  <c r="DA41" i="1" s="1"/>
  <c r="CO81" i="1"/>
  <c r="DA81" i="1" s="1"/>
  <c r="CO61" i="1"/>
  <c r="DA61" i="1" s="1"/>
  <c r="CQ72" i="1"/>
  <c r="DC72" i="1" s="1"/>
  <c r="CP17" i="1"/>
  <c r="DB17" i="1" s="1"/>
  <c r="CP43" i="1"/>
  <c r="DB43" i="1" s="1"/>
  <c r="CR20" i="1"/>
  <c r="DD20" i="1" s="1"/>
  <c r="CR75" i="1"/>
  <c r="DD75" i="1" s="1"/>
  <c r="CT114" i="1"/>
  <c r="DF114" i="1" s="1"/>
  <c r="CK108" i="1"/>
  <c r="CW108" i="1" s="1"/>
  <c r="CO38" i="1"/>
  <c r="DA38" i="1" s="1"/>
  <c r="CQ98" i="1"/>
  <c r="DC98" i="1" s="1"/>
  <c r="CM58" i="1"/>
  <c r="CY58" i="1" s="1"/>
  <c r="CK110" i="1"/>
  <c r="CW110" i="1" s="1"/>
  <c r="CM97" i="1"/>
  <c r="CY97" i="1" s="1"/>
  <c r="CQ63" i="1"/>
  <c r="DC63" i="1" s="1"/>
  <c r="CR109" i="1"/>
  <c r="DD109" i="1" s="1"/>
  <c r="CT81" i="1"/>
  <c r="DF81" i="1" s="1"/>
  <c r="CM109" i="1"/>
  <c r="CY109" i="1" s="1"/>
  <c r="CT29" i="1"/>
  <c r="DF29" i="1" s="1"/>
  <c r="CS17" i="1"/>
  <c r="DE17" i="1" s="1"/>
  <c r="CS38" i="1"/>
  <c r="DE38" i="1" s="1"/>
  <c r="CT22" i="1"/>
  <c r="DF22" i="1" s="1"/>
  <c r="CT14" i="1"/>
  <c r="DF14" i="1" s="1"/>
  <c r="CQ53" i="1"/>
  <c r="DC53" i="1" s="1"/>
  <c r="CO76" i="1"/>
  <c r="DA76" i="1" s="1"/>
  <c r="CP57" i="1"/>
  <c r="DB57" i="1" s="1"/>
  <c r="CR90" i="1"/>
  <c r="DD90" i="1" s="1"/>
  <c r="CS61" i="1"/>
  <c r="DE61" i="1" s="1"/>
  <c r="CT59" i="1"/>
  <c r="DF59" i="1" s="1"/>
  <c r="CS102" i="1"/>
  <c r="DE102" i="1" s="1"/>
  <c r="CM105" i="1"/>
  <c r="CY105" i="1" s="1"/>
  <c r="CK76" i="1"/>
  <c r="CW76" i="1" s="1"/>
  <c r="CK86" i="1"/>
  <c r="CW86" i="1" s="1"/>
  <c r="CQ50" i="1"/>
  <c r="DC50" i="1" s="1"/>
  <c r="CM99" i="1"/>
  <c r="CY99" i="1" s="1"/>
  <c r="CT84" i="1"/>
  <c r="DF84" i="1" s="1"/>
  <c r="CQ14" i="1"/>
  <c r="DC14" i="1" s="1"/>
  <c r="CT16" i="1"/>
  <c r="DF16" i="1" s="1"/>
  <c r="CS88" i="1"/>
  <c r="DE88" i="1" s="1"/>
  <c r="CS16" i="1"/>
  <c r="DE16" i="1" s="1"/>
  <c r="CR11" i="1"/>
  <c r="DD11" i="1" s="1"/>
  <c r="CK97" i="1"/>
  <c r="CW97" i="1" s="1"/>
  <c r="CL70" i="1"/>
  <c r="CX70" i="1" s="1"/>
  <c r="CK15" i="1"/>
  <c r="CW15" i="1" s="1"/>
  <c r="CR54" i="1"/>
  <c r="DD54" i="1" s="1"/>
  <c r="CP68" i="1"/>
  <c r="DB68" i="1" s="1"/>
  <c r="CO65" i="1"/>
  <c r="DA65" i="1" s="1"/>
  <c r="CL113" i="1"/>
  <c r="CX113" i="1" s="1"/>
  <c r="CP53" i="1"/>
  <c r="DB53" i="1" s="1"/>
  <c r="CP99" i="1"/>
  <c r="DB99" i="1" s="1"/>
  <c r="CQ59" i="1"/>
  <c r="DC59" i="1" s="1"/>
  <c r="CQ141" i="1"/>
  <c r="DC141" i="1" s="1"/>
  <c r="CR13" i="1"/>
  <c r="DD13" i="1" s="1"/>
  <c r="CT60" i="1"/>
  <c r="DF60" i="1" s="1"/>
  <c r="CT72" i="1"/>
  <c r="DF72" i="1" s="1"/>
  <c r="CM115" i="1"/>
  <c r="CY115" i="1" s="1"/>
  <c r="CP14" i="1"/>
  <c r="DB14" i="1" s="1"/>
  <c r="CL83" i="1"/>
  <c r="CX83" i="1" s="1"/>
  <c r="CP82" i="1"/>
  <c r="DB82" i="1" s="1"/>
  <c r="CT9" i="1"/>
  <c r="DF9" i="1" s="1"/>
  <c r="CQ46" i="1"/>
  <c r="DC46" i="1" s="1"/>
  <c r="CK43" i="1"/>
  <c r="CW43" i="1" s="1"/>
  <c r="CO114" i="1"/>
  <c r="DA114" i="1" s="1"/>
  <c r="CS91" i="1"/>
  <c r="DE91" i="1" s="1"/>
  <c r="CL58" i="1"/>
  <c r="CX58" i="1" s="1"/>
  <c r="CU36" i="1"/>
  <c r="DG36" i="1" s="1"/>
  <c r="CO75" i="1"/>
  <c r="DA75" i="1" s="1"/>
  <c r="CP48" i="1"/>
  <c r="DB48" i="1" s="1"/>
  <c r="CT98" i="1"/>
  <c r="DF98" i="1" s="1"/>
  <c r="CM42" i="1"/>
  <c r="CY42" i="1" s="1"/>
  <c r="CM47" i="1"/>
  <c r="CY47" i="1" s="1"/>
  <c r="CM21" i="1"/>
  <c r="CY21" i="1" s="1"/>
  <c r="CK21" i="1"/>
  <c r="CW21" i="1" s="1"/>
  <c r="CQ31" i="1"/>
  <c r="DC31" i="1" s="1"/>
  <c r="CT46" i="1"/>
  <c r="DF46" i="1" s="1"/>
  <c r="CQ77" i="1"/>
  <c r="DC77" i="1" s="1"/>
  <c r="CV25" i="1"/>
  <c r="DH25" i="1" s="1"/>
  <c r="CR67" i="1"/>
  <c r="DD67" i="1" s="1"/>
  <c r="CN101" i="1"/>
  <c r="CZ101" i="1" s="1"/>
  <c r="CT86" i="1"/>
  <c r="DF86" i="1" s="1"/>
  <c r="CP62" i="1"/>
  <c r="DB62" i="1" s="1"/>
  <c r="CS27" i="1"/>
  <c r="DE27" i="1" s="1"/>
  <c r="CT38" i="1"/>
  <c r="DF38" i="1" s="1"/>
  <c r="CS97" i="1"/>
  <c r="DE97" i="1" s="1"/>
  <c r="CU75" i="1"/>
  <c r="DG75" i="1" s="1"/>
  <c r="CP41" i="1"/>
  <c r="DB41" i="1" s="1"/>
  <c r="CK114" i="1"/>
  <c r="CW114" i="1" s="1"/>
  <c r="CT30" i="1"/>
  <c r="DF30" i="1" s="1"/>
  <c r="CS98" i="1"/>
  <c r="DE98" i="1" s="1"/>
  <c r="CM108" i="1"/>
  <c r="CY108" i="1" s="1"/>
  <c r="CK78" i="1"/>
  <c r="CW78" i="1" s="1"/>
  <c r="CM76" i="1"/>
  <c r="CY76" i="1" s="1"/>
  <c r="CS81" i="1"/>
  <c r="DE81" i="1" s="1"/>
  <c r="CU48" i="1"/>
  <c r="DG48" i="1" s="1"/>
  <c r="CO90" i="1"/>
  <c r="DA90" i="1" s="1"/>
  <c r="CL93" i="1"/>
  <c r="CX93" i="1" s="1"/>
  <c r="CR82" i="1"/>
  <c r="DD82" i="1" s="1"/>
  <c r="CP20" i="1"/>
  <c r="DB20" i="1" s="1"/>
  <c r="CN92" i="1"/>
  <c r="CZ92" i="1" s="1"/>
  <c r="CM13" i="1"/>
  <c r="CY13" i="1" s="1"/>
  <c r="CP33" i="1"/>
  <c r="DB33" i="1" s="1"/>
  <c r="CO58" i="1"/>
  <c r="DA58" i="1" s="1"/>
  <c r="CK65" i="1"/>
  <c r="CW65" i="1" s="1"/>
  <c r="CN99" i="1"/>
  <c r="CZ99" i="1" s="1"/>
  <c r="CO34" i="1"/>
  <c r="DA34" i="1" s="1"/>
  <c r="CS57" i="1"/>
  <c r="DE57" i="1" s="1"/>
  <c r="CR55" i="1"/>
  <c r="DD55" i="1" s="1"/>
  <c r="CP77" i="1"/>
  <c r="DB77" i="1" s="1"/>
  <c r="CO29" i="1"/>
  <c r="DA29" i="1" s="1"/>
  <c r="CK100" i="1"/>
  <c r="CW100" i="1" s="1"/>
  <c r="CQ79" i="1"/>
  <c r="DC79" i="1" s="1"/>
  <c r="CQ96" i="1"/>
  <c r="DC96" i="1" s="1"/>
  <c r="CV81" i="1"/>
  <c r="DH81" i="1" s="1"/>
  <c r="CL104" i="1"/>
  <c r="CX104" i="1" s="1"/>
  <c r="CK79" i="1"/>
  <c r="CW79" i="1" s="1"/>
  <c r="CL111" i="1"/>
  <c r="CX111" i="1" s="1"/>
  <c r="CT64" i="1"/>
  <c r="DF64" i="1" s="1"/>
  <c r="CS72" i="1"/>
  <c r="DE72" i="1" s="1"/>
  <c r="CR66" i="1"/>
  <c r="DD66" i="1" s="1"/>
  <c r="CR104" i="1"/>
  <c r="DD104" i="1" s="1"/>
  <c r="CT50" i="1"/>
  <c r="DF50" i="1" s="1"/>
  <c r="CR84" i="1"/>
  <c r="DD84" i="1" s="1"/>
  <c r="CM33" i="1"/>
  <c r="CY33" i="1" s="1"/>
  <c r="CT76" i="1"/>
  <c r="DF76" i="1" s="1"/>
  <c r="CS83" i="1"/>
  <c r="DE83" i="1" s="1"/>
  <c r="CM71" i="1"/>
  <c r="CY71" i="1" s="1"/>
  <c r="CP28" i="1"/>
  <c r="DB28" i="1" s="1"/>
  <c r="CS39" i="1"/>
  <c r="DE39" i="1" s="1"/>
  <c r="CS79" i="1"/>
  <c r="DE79" i="1" s="1"/>
  <c r="CR114" i="1"/>
  <c r="DD114" i="1" s="1"/>
  <c r="CT55" i="1"/>
  <c r="DF55" i="1" s="1"/>
  <c r="CQ9" i="1"/>
  <c r="DC9" i="1" s="1"/>
  <c r="CK11" i="1"/>
  <c r="CW11" i="1" s="1"/>
  <c r="CT20" i="1"/>
  <c r="DF20" i="1" s="1"/>
  <c r="CP27" i="1"/>
  <c r="DB27" i="1" s="1"/>
  <c r="CP37" i="1"/>
  <c r="DB37" i="1" s="1"/>
  <c r="CQ26" i="1"/>
  <c r="DC26" i="1" s="1"/>
  <c r="CL12" i="1"/>
  <c r="CX12" i="1" s="1"/>
  <c r="CU85" i="1"/>
  <c r="DG85" i="1" s="1"/>
  <c r="CL42" i="1"/>
  <c r="CX42" i="1" s="1"/>
  <c r="CT52" i="1"/>
  <c r="DF52" i="1" s="1"/>
  <c r="CQ32" i="1"/>
  <c r="DC32" i="1" s="1"/>
  <c r="CU84" i="1"/>
  <c r="DG84" i="1" s="1"/>
  <c r="CS73" i="1"/>
  <c r="DE73" i="1" s="1"/>
  <c r="CK7" i="1"/>
  <c r="CW7" i="1" s="1"/>
  <c r="CP49" i="1"/>
  <c r="DB49" i="1" s="1"/>
  <c r="CK59" i="1"/>
  <c r="CW59" i="1" s="1"/>
  <c r="CR89" i="1"/>
  <c r="DD89" i="1" s="1"/>
  <c r="CV78" i="1"/>
  <c r="DH78" i="1" s="1"/>
  <c r="CR141" i="1"/>
  <c r="DD141" i="1" s="1"/>
  <c r="CQ44" i="1"/>
  <c r="DC44" i="1" s="1"/>
  <c r="CO71" i="1"/>
  <c r="DA71" i="1" s="1"/>
  <c r="CQ70" i="1"/>
  <c r="DC70" i="1" s="1"/>
  <c r="CQ48" i="1"/>
  <c r="DC48" i="1" s="1"/>
  <c r="CK60" i="1"/>
  <c r="CW60" i="1" s="1"/>
  <c r="CN59" i="1"/>
  <c r="CZ59" i="1" s="1"/>
  <c r="CK109" i="1"/>
  <c r="CW109" i="1" s="1"/>
  <c r="CU79" i="1"/>
  <c r="DG79" i="1" s="1"/>
  <c r="CP46" i="1"/>
  <c r="DB46" i="1" s="1"/>
  <c r="CU110" i="1"/>
  <c r="DG110" i="1" s="1"/>
  <c r="CS55" i="1"/>
  <c r="DE55" i="1" s="1"/>
  <c r="CK141" i="1"/>
  <c r="CW141" i="1" s="1"/>
  <c r="CT113" i="1"/>
  <c r="DF113" i="1" s="1"/>
  <c r="CT96" i="1"/>
  <c r="DF96" i="1" s="1"/>
  <c r="CP40" i="1"/>
  <c r="DB40" i="1" s="1"/>
  <c r="CV94" i="1"/>
  <c r="DH94" i="1" s="1"/>
  <c r="CL32" i="1"/>
  <c r="CX32" i="1" s="1"/>
  <c r="CS93" i="1"/>
  <c r="DE93" i="1" s="1"/>
  <c r="CP115" i="1"/>
  <c r="DB115" i="1" s="1"/>
  <c r="CT89" i="1"/>
  <c r="DF89" i="1" s="1"/>
  <c r="CR52" i="1"/>
  <c r="DD52" i="1" s="1"/>
  <c r="CQ18" i="1"/>
  <c r="DC18" i="1" s="1"/>
  <c r="CR106" i="1"/>
  <c r="DD106" i="1" s="1"/>
  <c r="CR97" i="1"/>
  <c r="DD97" i="1" s="1"/>
  <c r="CQ45" i="1"/>
  <c r="DC45" i="1" s="1"/>
  <c r="CQ106" i="1"/>
  <c r="DC106" i="1" s="1"/>
  <c r="CL69" i="1"/>
  <c r="CX69" i="1" s="1"/>
  <c r="CR25" i="1"/>
  <c r="DD25" i="1" s="1"/>
  <c r="CQ73" i="1"/>
  <c r="DC73" i="1" s="1"/>
  <c r="CP12" i="1"/>
  <c r="DB12" i="1" s="1"/>
  <c r="CT115" i="1"/>
  <c r="DF115" i="1" s="1"/>
  <c r="CK61" i="1"/>
  <c r="CW61" i="1" s="1"/>
  <c r="CR107" i="1"/>
  <c r="DD107" i="1" s="1"/>
  <c r="CP104" i="1"/>
  <c r="DB104" i="1" s="1"/>
  <c r="CO60" i="1"/>
  <c r="DA60" i="1" s="1"/>
  <c r="CT12" i="1"/>
  <c r="DF12" i="1" s="1"/>
  <c r="CL81" i="1"/>
  <c r="CX81" i="1" s="1"/>
  <c r="CQ83" i="1"/>
  <c r="DC83" i="1" s="1"/>
  <c r="CM51" i="1"/>
  <c r="CY51" i="1" s="1"/>
  <c r="CO85" i="1"/>
  <c r="DA85" i="1" s="1"/>
  <c r="CR37" i="1"/>
  <c r="DD37" i="1" s="1"/>
  <c r="CT11" i="1"/>
  <c r="DF11" i="1" s="1"/>
  <c r="CM85" i="1"/>
  <c r="CY85" i="1" s="1"/>
  <c r="CM68" i="1"/>
  <c r="CY68" i="1" s="1"/>
  <c r="CP31" i="1"/>
  <c r="DB31" i="1" s="1"/>
  <c r="CR47" i="1"/>
  <c r="DD47" i="1" s="1"/>
  <c r="CP65" i="1"/>
  <c r="DB65" i="1" s="1"/>
  <c r="CQ55" i="1"/>
  <c r="DC55" i="1" s="1"/>
  <c r="CT73" i="1"/>
  <c r="DF73" i="1" s="1"/>
  <c r="CQ24" i="1"/>
  <c r="DC24" i="1" s="1"/>
  <c r="CP107" i="1"/>
  <c r="DB107" i="1" s="1"/>
  <c r="CK42" i="1"/>
  <c r="CW42" i="1" s="1"/>
  <c r="CM59" i="1"/>
  <c r="CY59" i="1" s="1"/>
  <c r="CT25" i="1"/>
  <c r="DF25" i="1" s="1"/>
  <c r="CQ57" i="1"/>
  <c r="DC57" i="1" s="1"/>
  <c r="CS59" i="1"/>
  <c r="DE59" i="1" s="1"/>
  <c r="CL61" i="1"/>
  <c r="CX61" i="1" s="1"/>
  <c r="CO54" i="1"/>
  <c r="DA54" i="1" s="1"/>
  <c r="CQ58" i="1"/>
  <c r="DC58" i="1" s="1"/>
  <c r="CK51" i="1"/>
  <c r="CW51" i="1" s="1"/>
  <c r="CR29" i="1"/>
  <c r="DD29" i="1" s="1"/>
  <c r="CL85" i="1"/>
  <c r="CX85" i="1" s="1"/>
  <c r="CT6" i="1"/>
  <c r="DF6" i="1" s="1"/>
  <c r="CS6" i="1"/>
  <c r="DE6" i="1" s="1"/>
  <c r="CM87" i="1"/>
  <c r="CY87" i="1" s="1"/>
  <c r="CR24" i="1"/>
  <c r="DD24" i="1" s="1"/>
  <c r="CO24" i="1"/>
  <c r="DA24" i="1" s="1"/>
  <c r="CU115" i="1"/>
  <c r="DG115" i="1" s="1"/>
  <c r="CQ107" i="1"/>
  <c r="DC107" i="1" s="1"/>
  <c r="CK67" i="1"/>
  <c r="CW67" i="1" s="1"/>
  <c r="CK94" i="1"/>
  <c r="CW94" i="1" s="1"/>
  <c r="CS33" i="1"/>
  <c r="DE33" i="1" s="1"/>
  <c r="CR10" i="1"/>
  <c r="DD10" i="1" s="1"/>
  <c r="CU8" i="1"/>
  <c r="DG8" i="1" s="1"/>
  <c r="CU44" i="1"/>
  <c r="DG44" i="1" s="1"/>
  <c r="CQ41" i="1"/>
  <c r="DC41" i="1" s="1"/>
  <c r="CR77" i="1"/>
  <c r="DD77" i="1" s="1"/>
  <c r="CT99" i="1"/>
  <c r="DF99" i="1" s="1"/>
  <c r="CR51" i="1"/>
  <c r="DD51" i="1" s="1"/>
  <c r="CQ92" i="1"/>
  <c r="DC92" i="1" s="1"/>
  <c r="CT68" i="1"/>
  <c r="DF68" i="1" s="1"/>
  <c r="CP109" i="1"/>
  <c r="DB109" i="1" s="1"/>
  <c r="CR12" i="1"/>
  <c r="DD12" i="1" s="1"/>
  <c r="CK16" i="1"/>
  <c r="CW16" i="1" s="1"/>
  <c r="CV26" i="1"/>
  <c r="DH26" i="1" s="1"/>
  <c r="CM29" i="1"/>
  <c r="CY29" i="1" s="1"/>
  <c r="CS23" i="1"/>
  <c r="DE23" i="1" s="1"/>
  <c r="CM6" i="1"/>
  <c r="CY6" i="1" s="1"/>
  <c r="CS30" i="1"/>
  <c r="DE30" i="1" s="1"/>
  <c r="CS84" i="1"/>
  <c r="DE84" i="1" s="1"/>
  <c r="CM40" i="1"/>
  <c r="CY40" i="1" s="1"/>
  <c r="CR99" i="1"/>
  <c r="DD99" i="1" s="1"/>
  <c r="CT85" i="1"/>
  <c r="DF85" i="1" s="1"/>
  <c r="CS65" i="1"/>
  <c r="DE65" i="1" s="1"/>
  <c r="CS106" i="1"/>
  <c r="DE106" i="1" s="1"/>
  <c r="CT56" i="1"/>
  <c r="DF56" i="1" s="1"/>
  <c r="CS85" i="1"/>
  <c r="DE85" i="1" s="1"/>
  <c r="CR61" i="1"/>
  <c r="DD61" i="1" s="1"/>
  <c r="CN79" i="1"/>
  <c r="CZ79" i="1" s="1"/>
  <c r="CP69" i="1"/>
  <c r="DB69" i="1" s="1"/>
  <c r="CO52" i="1"/>
  <c r="DA52" i="1" s="1"/>
  <c r="CQ95" i="1"/>
  <c r="DC95" i="1" s="1"/>
  <c r="CQ97" i="1"/>
  <c r="DC97" i="1" s="1"/>
  <c r="CT21" i="1"/>
  <c r="DF21" i="1" s="1"/>
  <c r="CU12" i="1"/>
  <c r="DG12" i="1" s="1"/>
  <c r="CU100" i="1"/>
  <c r="DG100" i="1" s="1"/>
  <c r="CK39" i="1"/>
  <c r="CW39" i="1" s="1"/>
  <c r="CR6" i="1"/>
  <c r="DD6" i="1" s="1"/>
  <c r="CR65" i="1"/>
  <c r="DD65" i="1" s="1"/>
  <c r="CK37" i="1"/>
  <c r="CW37" i="1" s="1"/>
  <c r="CK26" i="1"/>
  <c r="CW26" i="1" s="1"/>
  <c r="CK44" i="1"/>
  <c r="CW44" i="1" s="1"/>
  <c r="CK8" i="1"/>
  <c r="CW8" i="1" s="1"/>
  <c r="CK105" i="1"/>
  <c r="CW105" i="1" s="1"/>
  <c r="CU16" i="1"/>
  <c r="DG16" i="1" s="1"/>
  <c r="CP30" i="1"/>
  <c r="DB30" i="1" s="1"/>
  <c r="CR9" i="1"/>
  <c r="DD9" i="1" s="1"/>
  <c r="CU52" i="1"/>
  <c r="DG52" i="1" s="1"/>
  <c r="CT112" i="1"/>
  <c r="DF112" i="1" s="1"/>
  <c r="CN112" i="1"/>
  <c r="CZ112" i="1" s="1"/>
  <c r="CS11" i="1"/>
  <c r="DE11" i="1" s="1"/>
  <c r="CQ52" i="1"/>
  <c r="DC52" i="1" s="1"/>
  <c r="CU87" i="1"/>
  <c r="DG87" i="1" s="1"/>
  <c r="CU93" i="1"/>
  <c r="DG93" i="1" s="1"/>
  <c r="CK85" i="1"/>
  <c r="CW85" i="1" s="1"/>
  <c r="CP11" i="1"/>
  <c r="DB11" i="1" s="1"/>
  <c r="CT101" i="1"/>
  <c r="DF101" i="1" s="1"/>
  <c r="CN55" i="1"/>
  <c r="CZ55" i="1" s="1"/>
  <c r="CP95" i="1"/>
  <c r="DB95" i="1" s="1"/>
  <c r="CS28" i="1"/>
  <c r="DE28" i="1" s="1"/>
  <c r="CQ65" i="1"/>
  <c r="DC65" i="1" s="1"/>
  <c r="CV42" i="1"/>
  <c r="DH42" i="1" s="1"/>
  <c r="CS63" i="1"/>
  <c r="DE63" i="1" s="1"/>
  <c r="CV58" i="1"/>
  <c r="DH58" i="1" s="1"/>
  <c r="CU43" i="1"/>
  <c r="DG43" i="1" s="1"/>
  <c r="CR18" i="1"/>
  <c r="DD18" i="1" s="1"/>
  <c r="CU77" i="1"/>
  <c r="DG77" i="1" s="1"/>
  <c r="CL80" i="1"/>
  <c r="CX80" i="1" s="1"/>
  <c r="CV48" i="1"/>
  <c r="DH48" i="1" s="1"/>
  <c r="CT69" i="1"/>
  <c r="DF69" i="1" s="1"/>
  <c r="CQ10" i="1"/>
  <c r="DC10" i="1" s="1"/>
  <c r="CT83" i="1"/>
  <c r="DF83" i="1" s="1"/>
  <c r="CQ88" i="1"/>
  <c r="DC88" i="1" s="1"/>
  <c r="CR23" i="1"/>
  <c r="DD23" i="1" s="1"/>
  <c r="CL6" i="1"/>
  <c r="CX6" i="1" s="1"/>
  <c r="CR50" i="1"/>
  <c r="DD50" i="1" s="1"/>
  <c r="CM86" i="1"/>
  <c r="CY86" i="1" s="1"/>
  <c r="CT18" i="1"/>
  <c r="DF18" i="1" s="1"/>
  <c r="CO70" i="1"/>
  <c r="DA70" i="1" s="1"/>
  <c r="CV8" i="1"/>
  <c r="DH8" i="1" s="1"/>
  <c r="CL25" i="1"/>
  <c r="CX25" i="1" s="1"/>
  <c r="CM62" i="1"/>
  <c r="CY62" i="1" s="1"/>
  <c r="CM73" i="1"/>
  <c r="CY73" i="1" s="1"/>
  <c r="CP32" i="1"/>
  <c r="DB32" i="1" s="1"/>
  <c r="CM53" i="1"/>
  <c r="CY53" i="1" s="1"/>
  <c r="CP63" i="1"/>
  <c r="DB63" i="1" s="1"/>
  <c r="CS10" i="1"/>
  <c r="DE10" i="1" s="1"/>
  <c r="CQ103" i="1"/>
  <c r="DC103" i="1" s="1"/>
  <c r="CL40" i="1"/>
  <c r="CX40" i="1" s="1"/>
  <c r="CL79" i="1"/>
  <c r="CX79" i="1" s="1"/>
  <c r="CL105" i="1"/>
  <c r="CX105" i="1" s="1"/>
  <c r="CT109" i="1"/>
  <c r="DF109" i="1" s="1"/>
  <c r="CL92" i="1"/>
  <c r="CX92" i="1" s="1"/>
  <c r="CN81" i="1"/>
  <c r="CZ81" i="1" s="1"/>
  <c r="CM81" i="1"/>
  <c r="CY81" i="1" s="1"/>
  <c r="CV63" i="1"/>
  <c r="DH63" i="1" s="1"/>
  <c r="CK107" i="1"/>
  <c r="CW107" i="1" s="1"/>
  <c r="CL50" i="1"/>
  <c r="CX50" i="1" s="1"/>
  <c r="CK113" i="1"/>
  <c r="CW113" i="1" s="1"/>
  <c r="CN76" i="1"/>
  <c r="CZ76" i="1" s="1"/>
  <c r="CV46" i="1"/>
  <c r="DH46" i="1" s="1"/>
  <c r="CS114" i="1"/>
  <c r="DE114" i="1" s="1"/>
  <c r="CL115" i="1"/>
  <c r="CX115" i="1" s="1"/>
  <c r="CR30" i="1"/>
  <c r="DD30" i="1" s="1"/>
  <c r="CP64" i="1"/>
  <c r="DB64" i="1" s="1"/>
  <c r="CM92" i="1"/>
  <c r="CY92" i="1" s="1"/>
  <c r="CO109" i="1"/>
  <c r="DA109" i="1" s="1"/>
  <c r="CT67" i="1"/>
  <c r="DF67" i="1" s="1"/>
  <c r="CU68" i="1"/>
  <c r="DG68" i="1" s="1"/>
  <c r="CP105" i="1"/>
  <c r="DB105" i="1" s="1"/>
  <c r="CM106" i="1"/>
  <c r="CY106" i="1" s="1"/>
  <c r="CV40" i="1"/>
  <c r="DH40" i="1" s="1"/>
  <c r="CM24" i="1"/>
  <c r="CY24" i="1" s="1"/>
  <c r="CV53" i="1"/>
  <c r="DH53" i="1" s="1"/>
  <c r="CT35" i="1"/>
  <c r="DF35" i="1" s="1"/>
  <c r="CS111" i="1"/>
  <c r="DE111" i="1" s="1"/>
  <c r="CQ12" i="1"/>
  <c r="DC12" i="1" s="1"/>
  <c r="CO8" i="1"/>
  <c r="DA8" i="1" s="1"/>
  <c r="CM103" i="1"/>
  <c r="CY103" i="1" s="1"/>
  <c r="CS18" i="1"/>
  <c r="DE18" i="1" s="1"/>
  <c r="CL90" i="1"/>
  <c r="CX90" i="1" s="1"/>
  <c r="CQ86" i="1"/>
  <c r="DC86" i="1" s="1"/>
  <c r="CQ42" i="1"/>
  <c r="DC42" i="1" s="1"/>
  <c r="CN29" i="1"/>
  <c r="CZ29" i="1" s="1"/>
  <c r="CQ113" i="1"/>
  <c r="DC113" i="1" s="1"/>
  <c r="CL29" i="1"/>
  <c r="CX29" i="1" s="1"/>
  <c r="CP26" i="1"/>
  <c r="DB26" i="1" s="1"/>
  <c r="CQ115" i="1"/>
  <c r="DC115" i="1" s="1"/>
  <c r="CM80" i="1"/>
  <c r="CY80" i="1" s="1"/>
  <c r="CK63" i="1"/>
  <c r="CW63" i="1" s="1"/>
  <c r="CR27" i="1"/>
  <c r="DD27" i="1" s="1"/>
  <c r="CU114" i="1"/>
  <c r="DG114" i="1" s="1"/>
  <c r="CN43" i="1"/>
  <c r="CZ43" i="1" s="1"/>
  <c r="CT104" i="1"/>
  <c r="DF104" i="1" s="1"/>
  <c r="CR41" i="1"/>
  <c r="DD41" i="1" s="1"/>
  <c r="CV114" i="1"/>
  <c r="DH114" i="1" s="1"/>
  <c r="CS43" i="1"/>
  <c r="DE43" i="1" s="1"/>
  <c r="CP87" i="1"/>
  <c r="DB87" i="1" s="1"/>
  <c r="CS86" i="1"/>
  <c r="DE86" i="1" s="1"/>
  <c r="CT61" i="1"/>
  <c r="DF61" i="1" s="1"/>
  <c r="CL45" i="1"/>
  <c r="CX45" i="1" s="1"/>
  <c r="CO92" i="1"/>
  <c r="DA92" i="1" s="1"/>
  <c r="CP61" i="1"/>
  <c r="DB61" i="1" s="1"/>
  <c r="CL101" i="1"/>
  <c r="CX101" i="1" s="1"/>
  <c r="CK90" i="1"/>
  <c r="CW90" i="1" s="1"/>
  <c r="CS32" i="1"/>
  <c r="DE32" i="1" s="1"/>
  <c r="CV67" i="1"/>
  <c r="DH67" i="1" s="1"/>
  <c r="CT62" i="1"/>
  <c r="DF62" i="1" s="1"/>
  <c r="CL51" i="1"/>
  <c r="CX51" i="1" s="1"/>
  <c r="CT17" i="1"/>
  <c r="DF17" i="1" s="1"/>
  <c r="CO110" i="1"/>
  <c r="DA110" i="1" s="1"/>
  <c r="CK18" i="1"/>
  <c r="CW18" i="1" s="1"/>
  <c r="CR34" i="1"/>
  <c r="DD34" i="1" s="1"/>
  <c r="CK68" i="1"/>
  <c r="CW68" i="1" s="1"/>
  <c r="CQ22" i="1"/>
  <c r="DC22" i="1" s="1"/>
  <c r="CM65" i="1"/>
  <c r="CY65" i="1" s="1"/>
  <c r="CV47" i="1"/>
  <c r="DH47" i="1" s="1"/>
  <c r="CU107" i="1"/>
  <c r="DG107" i="1" s="1"/>
  <c r="CU82" i="1"/>
  <c r="DG82" i="1" s="1"/>
  <c r="CN36" i="1"/>
  <c r="CZ36" i="1" s="1"/>
  <c r="CV70" i="1"/>
  <c r="DH70" i="1" s="1"/>
  <c r="CS67" i="1"/>
  <c r="DE67" i="1" s="1"/>
  <c r="CS47" i="1"/>
  <c r="DE47" i="1" s="1"/>
  <c r="CS25" i="1"/>
  <c r="DE25" i="1" s="1"/>
  <c r="CU55" i="1"/>
  <c r="DG55" i="1" s="1"/>
  <c r="CO99" i="1"/>
  <c r="DA99" i="1" s="1"/>
  <c r="CL141" i="1"/>
  <c r="CX141" i="1" s="1"/>
  <c r="CT39" i="1"/>
  <c r="DF39" i="1" s="1"/>
  <c r="CO106" i="1"/>
  <c r="DA106" i="1" s="1"/>
  <c r="CK17" i="1"/>
  <c r="CW17" i="1" s="1"/>
  <c r="CL65" i="1"/>
  <c r="CX65" i="1" s="1"/>
  <c r="CQ11" i="1"/>
  <c r="DC11" i="1" s="1"/>
  <c r="CM83" i="1"/>
  <c r="CY83" i="1" s="1"/>
  <c r="CL28" i="1"/>
  <c r="CX28" i="1" s="1"/>
  <c r="CP29" i="1"/>
  <c r="DB29" i="1" s="1"/>
  <c r="CN39" i="1"/>
  <c r="CZ39" i="1" s="1"/>
  <c r="CS80" i="1"/>
  <c r="DE80" i="1" s="1"/>
  <c r="CM48" i="1"/>
  <c r="CY48" i="1" s="1"/>
  <c r="CK77" i="1"/>
  <c r="CW77" i="1" s="1"/>
  <c r="CQ94" i="1"/>
  <c r="DC94" i="1" s="1"/>
  <c r="CL89" i="1"/>
  <c r="CX89" i="1" s="1"/>
  <c r="CQ110" i="1"/>
  <c r="DC110" i="1" s="1"/>
  <c r="CS103" i="1"/>
  <c r="DE103" i="1" s="1"/>
  <c r="CK64" i="1"/>
  <c r="CW64" i="1" s="1"/>
  <c r="CS90" i="1"/>
  <c r="DE90" i="1" s="1"/>
  <c r="CU80" i="1"/>
  <c r="DG80" i="1" s="1"/>
  <c r="CM44" i="1"/>
  <c r="CY44" i="1" s="1"/>
  <c r="CL24" i="1"/>
  <c r="CX24" i="1" s="1"/>
  <c r="CN5" i="1"/>
  <c r="CZ5" i="1" s="1"/>
  <c r="CN20" i="1"/>
  <c r="CZ20" i="1" s="1"/>
  <c r="CS141" i="1"/>
  <c r="DE141" i="1" s="1"/>
  <c r="CP66" i="1"/>
  <c r="DB66" i="1" s="1"/>
  <c r="CS5" i="1"/>
  <c r="DE5" i="1" s="1"/>
  <c r="CS60" i="1"/>
  <c r="DE60" i="1" s="1"/>
  <c r="CN58" i="1"/>
  <c r="CZ58" i="1" s="1"/>
  <c r="CR73" i="1"/>
  <c r="DD73" i="1" s="1"/>
  <c r="CK41" i="1"/>
  <c r="CW41" i="1" s="1"/>
  <c r="CN65" i="1"/>
  <c r="CZ65" i="1" s="1"/>
  <c r="CR88" i="1"/>
  <c r="DD88" i="1" s="1"/>
  <c r="CN46" i="1"/>
  <c r="CZ46" i="1" s="1"/>
  <c r="CP67" i="1"/>
  <c r="DB67" i="1" s="1"/>
  <c r="CM28" i="1"/>
  <c r="CY28" i="1" s="1"/>
  <c r="CL59" i="1"/>
  <c r="CX59" i="1" s="1"/>
  <c r="CN96" i="1"/>
  <c r="CZ96" i="1" s="1"/>
  <c r="CN35" i="1"/>
  <c r="CZ35" i="1" s="1"/>
  <c r="CM52" i="1"/>
  <c r="CY52" i="1" s="1"/>
  <c r="CU108" i="1"/>
  <c r="DG108" i="1" s="1"/>
  <c r="CS78" i="1"/>
  <c r="DE78" i="1" s="1"/>
  <c r="CT5" i="1"/>
  <c r="DF5" i="1" s="1"/>
  <c r="CT108" i="1"/>
  <c r="DF108" i="1" s="1"/>
  <c r="CU42" i="1"/>
  <c r="DG42" i="1" s="1"/>
  <c r="CL88" i="1"/>
  <c r="CX88" i="1" s="1"/>
  <c r="CR45" i="1"/>
  <c r="DD45" i="1" s="1"/>
  <c r="CL34" i="1"/>
  <c r="CX34" i="1" s="1"/>
  <c r="CR8" i="1"/>
  <c r="DD8" i="1" s="1"/>
  <c r="CL75" i="1"/>
  <c r="CX75" i="1" s="1"/>
  <c r="CT106" i="1"/>
  <c r="DF106" i="1" s="1"/>
  <c r="CR38" i="1"/>
  <c r="DD38" i="1" s="1"/>
  <c r="CK12" i="1"/>
  <c r="CW12" i="1" s="1"/>
  <c r="CL20" i="1"/>
  <c r="CX20" i="1" s="1"/>
  <c r="CS7" i="1"/>
  <c r="DE7" i="1" s="1"/>
  <c r="CL108" i="1"/>
  <c r="CX108" i="1" s="1"/>
  <c r="CP102" i="1"/>
  <c r="DB102" i="1" s="1"/>
  <c r="CP36" i="1"/>
  <c r="DB36" i="1" s="1"/>
  <c r="CR112" i="1"/>
  <c r="DD112" i="1" s="1"/>
  <c r="CN45" i="1"/>
  <c r="CZ45" i="1" s="1"/>
  <c r="CV54" i="1"/>
  <c r="DH54" i="1" s="1"/>
  <c r="CS70" i="1"/>
  <c r="DE70" i="1" s="1"/>
  <c r="CO102" i="1"/>
  <c r="DA102" i="1" s="1"/>
  <c r="CN67" i="1"/>
  <c r="CZ67" i="1" s="1"/>
  <c r="CS58" i="1"/>
  <c r="DE58" i="1" s="1"/>
  <c r="CO112" i="1"/>
  <c r="DA112" i="1" s="1"/>
  <c r="CK38" i="1"/>
  <c r="CW38" i="1" s="1"/>
  <c r="CT102" i="1"/>
  <c r="DF102" i="1" s="1"/>
  <c r="CM9" i="1"/>
  <c r="CY9" i="1" s="1"/>
  <c r="CS8" i="1"/>
  <c r="DE8" i="1" s="1"/>
  <c r="CM90" i="1"/>
  <c r="CY90" i="1" s="1"/>
  <c r="CK13" i="1"/>
  <c r="CW13" i="1" s="1"/>
  <c r="CV66" i="1"/>
  <c r="DH66" i="1" s="1"/>
  <c r="CR28" i="1"/>
  <c r="DD28" i="1" s="1"/>
  <c r="CK24" i="1"/>
  <c r="CW24" i="1" s="1"/>
  <c r="CK10" i="1"/>
  <c r="CW10" i="1" s="1"/>
  <c r="CK92" i="1"/>
  <c r="CW92" i="1" s="1"/>
  <c r="CL55" i="1"/>
  <c r="CX55" i="1" s="1"/>
  <c r="CL62" i="1"/>
  <c r="CX62" i="1" s="1"/>
  <c r="CS49" i="1"/>
  <c r="DE49" i="1" s="1"/>
  <c r="CS51" i="1"/>
  <c r="DE51" i="1" s="1"/>
  <c r="CU99" i="1"/>
  <c r="DG99" i="1" s="1"/>
  <c r="CR72" i="1"/>
  <c r="DD72" i="1" s="1"/>
  <c r="CL31" i="1"/>
  <c r="CX31" i="1" s="1"/>
  <c r="CR74" i="1"/>
  <c r="DD74" i="1" s="1"/>
  <c r="CQ40" i="1"/>
  <c r="DC40" i="1" s="1"/>
  <c r="CU89" i="1"/>
  <c r="DG89" i="1" s="1"/>
  <c r="CP108" i="1"/>
  <c r="DB108" i="1" s="1"/>
  <c r="CN61" i="1"/>
  <c r="CZ61" i="1" s="1"/>
  <c r="CV62" i="1"/>
  <c r="DH62" i="1" s="1"/>
  <c r="CR111" i="1"/>
  <c r="DD111" i="1" s="1"/>
  <c r="CQ38" i="1"/>
  <c r="DC38" i="1" s="1"/>
  <c r="CP94" i="1"/>
  <c r="DB94" i="1" s="1"/>
  <c r="CP25" i="1"/>
  <c r="DB25" i="1" s="1"/>
  <c r="CT49" i="1"/>
  <c r="DF49" i="1" s="1"/>
  <c r="CV22" i="1"/>
  <c r="DH22" i="1" s="1"/>
  <c r="CK22" i="1"/>
  <c r="CW22" i="1" s="1"/>
  <c r="CO84" i="1"/>
  <c r="DA84" i="1" s="1"/>
  <c r="CR101" i="1"/>
  <c r="DD101" i="1" s="1"/>
  <c r="CM72" i="1"/>
  <c r="CY72" i="1" s="1"/>
  <c r="CR94" i="1"/>
  <c r="DD94" i="1" s="1"/>
  <c r="CN44" i="1"/>
  <c r="CZ44" i="1" s="1"/>
  <c r="CK81" i="1"/>
  <c r="CW81" i="1" s="1"/>
  <c r="CL17" i="1"/>
  <c r="CX17" i="1" s="1"/>
  <c r="CQ76" i="1"/>
  <c r="DC76" i="1" s="1"/>
  <c r="CN12" i="1"/>
  <c r="CZ12" i="1" s="1"/>
  <c r="CM77" i="1"/>
  <c r="CY77" i="1" s="1"/>
  <c r="CV71" i="1"/>
  <c r="DH71" i="1" s="1"/>
  <c r="CS101" i="1"/>
  <c r="DE101" i="1" s="1"/>
  <c r="CV45" i="1"/>
  <c r="DH45" i="1" s="1"/>
  <c r="CU112" i="1"/>
  <c r="DG112" i="1" s="1"/>
  <c r="CU102" i="1"/>
  <c r="DG102" i="1" s="1"/>
  <c r="CL112" i="1"/>
  <c r="CX112" i="1" s="1"/>
  <c r="CO11" i="1"/>
  <c r="DA11" i="1" s="1"/>
  <c r="CU90" i="1"/>
  <c r="DG90" i="1" s="1"/>
  <c r="CN13" i="1"/>
  <c r="CZ13" i="1" s="1"/>
  <c r="CM26" i="1"/>
  <c r="CY26" i="1" s="1"/>
  <c r="CU111" i="1"/>
  <c r="DG111" i="1" s="1"/>
  <c r="CO49" i="1"/>
  <c r="DA49" i="1" s="1"/>
  <c r="CN115" i="1"/>
  <c r="CZ115" i="1" s="1"/>
  <c r="CM30" i="1"/>
  <c r="CY30" i="1" s="1"/>
  <c r="CT95" i="1"/>
  <c r="DF95" i="1" s="1"/>
  <c r="CT58" i="1"/>
  <c r="DF58" i="1" s="1"/>
  <c r="CO91" i="1"/>
  <c r="DA91" i="1" s="1"/>
  <c r="CN53" i="1"/>
  <c r="CZ53" i="1" s="1"/>
  <c r="CV108" i="1"/>
  <c r="DH108" i="1" s="1"/>
  <c r="CK57" i="1"/>
  <c r="CW57" i="1" s="1"/>
  <c r="CM39" i="1"/>
  <c r="CY39" i="1" s="1"/>
  <c r="CU74" i="1"/>
  <c r="DG74" i="1" s="1"/>
  <c r="CO20" i="1"/>
  <c r="DA20" i="1" s="1"/>
  <c r="CK33" i="1"/>
  <c r="CW33" i="1" s="1"/>
  <c r="CQ29" i="1"/>
  <c r="DC29" i="1" s="1"/>
  <c r="CU45" i="1"/>
  <c r="DG45" i="1" s="1"/>
  <c r="CP84" i="1"/>
  <c r="DB84" i="1" s="1"/>
  <c r="CS99" i="1"/>
  <c r="DE99" i="1" s="1"/>
  <c r="CV65" i="1"/>
  <c r="DH65" i="1" s="1"/>
  <c r="CN88" i="1"/>
  <c r="CZ88" i="1" s="1"/>
  <c r="CU35" i="1"/>
  <c r="DG35" i="1" s="1"/>
  <c r="CP7" i="1"/>
  <c r="DB7" i="1" s="1"/>
  <c r="CO28" i="1"/>
  <c r="DA28" i="1" s="1"/>
  <c r="CK83" i="1"/>
  <c r="CW83" i="1" s="1"/>
  <c r="CM63" i="1"/>
  <c r="CY63" i="1" s="1"/>
  <c r="CM27" i="1"/>
  <c r="CY27" i="1" s="1"/>
  <c r="CS71" i="1"/>
  <c r="DE71" i="1" s="1"/>
  <c r="CN9" i="1"/>
  <c r="CZ9" i="1" s="1"/>
  <c r="CV96" i="1"/>
  <c r="DH96" i="1" s="1"/>
  <c r="CN8" i="1"/>
  <c r="CZ8" i="1" s="1"/>
  <c r="CV64" i="1"/>
  <c r="DH64" i="1" s="1"/>
  <c r="CN104" i="1"/>
  <c r="CZ104" i="1" s="1"/>
  <c r="CQ82" i="1"/>
  <c r="DC82" i="1" s="1"/>
  <c r="CP83" i="1"/>
  <c r="DB83" i="1" s="1"/>
  <c r="CO63" i="1"/>
  <c r="DA63" i="1" s="1"/>
  <c r="CL8" i="1"/>
  <c r="CX8" i="1" s="1"/>
  <c r="CL53" i="1"/>
  <c r="CX53" i="1" s="1"/>
  <c r="CN97" i="1"/>
  <c r="CZ97" i="1" s="1"/>
  <c r="CU94" i="1"/>
  <c r="DG94" i="1" s="1"/>
  <c r="CO103" i="1"/>
  <c r="DA103" i="1" s="1"/>
  <c r="CP42" i="1"/>
  <c r="DB42" i="1" s="1"/>
  <c r="CU60" i="1"/>
  <c r="DG60" i="1" s="1"/>
  <c r="CV95" i="1"/>
  <c r="DH95" i="1" s="1"/>
  <c r="CP75" i="1"/>
  <c r="DB75" i="1" s="1"/>
  <c r="CL39" i="1"/>
  <c r="CX39" i="1" s="1"/>
  <c r="CO111" i="1"/>
  <c r="DA111" i="1" s="1"/>
  <c r="CL46" i="1"/>
  <c r="CX46" i="1" s="1"/>
  <c r="CO72" i="1"/>
  <c r="DA72" i="1" s="1"/>
  <c r="CL77" i="1"/>
  <c r="CX77" i="1" s="1"/>
  <c r="CN75" i="1"/>
  <c r="CZ75" i="1" s="1"/>
  <c r="CO88" i="1"/>
  <c r="DA88" i="1" s="1"/>
  <c r="CP60" i="1"/>
  <c r="DB60" i="1" s="1"/>
  <c r="CU67" i="1"/>
  <c r="DG67" i="1" s="1"/>
  <c r="CK27" i="1"/>
  <c r="CW27" i="1" s="1"/>
  <c r="CV41" i="1"/>
  <c r="DH41" i="1" s="1"/>
  <c r="CL56" i="1"/>
  <c r="CX56" i="1" s="1"/>
  <c r="CN34" i="1"/>
  <c r="CZ34" i="1" s="1"/>
  <c r="CU10" i="1"/>
  <c r="DG10" i="1" s="1"/>
  <c r="CV6" i="1"/>
  <c r="DH6" i="1" s="1"/>
  <c r="CQ109" i="1"/>
  <c r="DC109" i="1" s="1"/>
  <c r="CN90" i="1"/>
  <c r="CZ90" i="1" s="1"/>
  <c r="CO33" i="1"/>
  <c r="DA33" i="1" s="1"/>
  <c r="CO96" i="1"/>
  <c r="DA96" i="1" s="1"/>
  <c r="CO104" i="1"/>
  <c r="DA104" i="1" s="1"/>
  <c r="CM98" i="1"/>
  <c r="CY98" i="1" s="1"/>
  <c r="CK9" i="1"/>
  <c r="CW9" i="1" s="1"/>
  <c r="CR91" i="1"/>
  <c r="DD91" i="1" s="1"/>
  <c r="CR113" i="1"/>
  <c r="DD113" i="1" s="1"/>
  <c r="CO80" i="1"/>
  <c r="DA80" i="1" s="1"/>
  <c r="CO113" i="1"/>
  <c r="DA113" i="1" s="1"/>
  <c r="CN11" i="1"/>
  <c r="CZ11" i="1" s="1"/>
  <c r="CV105" i="1"/>
  <c r="DH105" i="1" s="1"/>
  <c r="CU78" i="1"/>
  <c r="DG78" i="1" s="1"/>
  <c r="CM67" i="1"/>
  <c r="CY67" i="1" s="1"/>
  <c r="CN48" i="1"/>
  <c r="CZ48" i="1" s="1"/>
  <c r="CP73" i="1"/>
  <c r="DB73" i="1" s="1"/>
  <c r="CQ108" i="1"/>
  <c r="DC108" i="1" s="1"/>
  <c r="CN69" i="1"/>
  <c r="CZ69" i="1" s="1"/>
  <c r="CQ34" i="1"/>
  <c r="DC34" i="1" s="1"/>
  <c r="CK112" i="1"/>
  <c r="CW112" i="1" s="1"/>
  <c r="CM64" i="1"/>
  <c r="CY64" i="1" s="1"/>
  <c r="CN50" i="1"/>
  <c r="CZ50" i="1" s="1"/>
  <c r="CQ27" i="1"/>
  <c r="DC27" i="1" s="1"/>
  <c r="CR26" i="1"/>
  <c r="DD26" i="1" s="1"/>
  <c r="CO12" i="1"/>
  <c r="DA12" i="1" s="1"/>
  <c r="CV112" i="1"/>
  <c r="DH112" i="1" s="1"/>
  <c r="CR22" i="1"/>
  <c r="DD22" i="1" s="1"/>
  <c r="CS113" i="1"/>
  <c r="DE113" i="1" s="1"/>
  <c r="CM23" i="1"/>
  <c r="CY23" i="1" s="1"/>
  <c r="CO74" i="1"/>
  <c r="DA74" i="1" s="1"/>
  <c r="CK53" i="1"/>
  <c r="CW53" i="1" s="1"/>
  <c r="CO37" i="1"/>
  <c r="DA37" i="1" s="1"/>
  <c r="CT28" i="1"/>
  <c r="DF28" i="1" s="1"/>
  <c r="CO6" i="1"/>
  <c r="DA6" i="1" s="1"/>
  <c r="CN7" i="1"/>
  <c r="CZ7" i="1" s="1"/>
  <c r="CV39" i="1"/>
  <c r="DH39" i="1" s="1"/>
  <c r="CM102" i="1"/>
  <c r="CY102" i="1" s="1"/>
  <c r="CP39" i="1"/>
  <c r="DB39" i="1" s="1"/>
  <c r="CR59" i="1"/>
  <c r="DD59" i="1" s="1"/>
  <c r="CT27" i="1"/>
  <c r="DF27" i="1" s="1"/>
  <c r="CQ60" i="1"/>
  <c r="DC60" i="1" s="1"/>
  <c r="CQ85" i="1"/>
  <c r="DC85" i="1" s="1"/>
  <c r="CK55" i="1"/>
  <c r="CW55" i="1" s="1"/>
  <c r="CU72" i="1"/>
  <c r="DG72" i="1" s="1"/>
  <c r="CU57" i="1"/>
  <c r="DG57" i="1" s="1"/>
  <c r="CN25" i="1"/>
  <c r="CZ25" i="1" s="1"/>
  <c r="CP85" i="1"/>
  <c r="DB85" i="1" s="1"/>
  <c r="CN100" i="1"/>
  <c r="CZ100" i="1" s="1"/>
  <c r="CR35" i="1"/>
  <c r="DD35" i="1" s="1"/>
  <c r="CL13" i="1"/>
  <c r="CX13" i="1" s="1"/>
  <c r="CV115" i="1"/>
  <c r="DH115" i="1" s="1"/>
  <c r="CP50" i="1"/>
  <c r="DB50" i="1" s="1"/>
  <c r="CM8" i="1"/>
  <c r="CY8" i="1" s="1"/>
  <c r="CV57" i="1"/>
  <c r="DH57" i="1" s="1"/>
  <c r="CO9" i="1"/>
  <c r="DA9" i="1" s="1"/>
  <c r="CT23" i="1"/>
  <c r="DF23" i="1" s="1"/>
  <c r="CV91" i="1"/>
  <c r="DH91" i="1" s="1"/>
  <c r="CV101" i="1"/>
  <c r="DH101" i="1" s="1"/>
  <c r="CN22" i="1"/>
  <c r="CZ22" i="1" s="1"/>
  <c r="CV36" i="1"/>
  <c r="DH36" i="1" s="1"/>
  <c r="CK88" i="1"/>
  <c r="CW88" i="1" s="1"/>
  <c r="CL16" i="1"/>
  <c r="CX16" i="1" s="1"/>
  <c r="CL103" i="1"/>
  <c r="CX103" i="1" s="1"/>
  <c r="CN30" i="1"/>
  <c r="CZ30" i="1" s="1"/>
  <c r="CS9" i="1"/>
  <c r="DE9" i="1" s="1"/>
  <c r="CO73" i="1"/>
  <c r="DA73" i="1" s="1"/>
  <c r="CU56" i="1"/>
  <c r="DG56" i="1" s="1"/>
  <c r="CP54" i="1"/>
  <c r="DB54" i="1" s="1"/>
  <c r="CL107" i="1"/>
  <c r="CX107" i="1" s="1"/>
  <c r="CO93" i="1"/>
  <c r="DA93" i="1" s="1"/>
  <c r="CL27" i="1"/>
  <c r="CX27" i="1" s="1"/>
  <c r="CM78" i="1"/>
  <c r="CY78" i="1" s="1"/>
  <c r="CU106" i="1"/>
  <c r="DG106" i="1" s="1"/>
  <c r="CT74" i="1"/>
  <c r="DF74" i="1" s="1"/>
  <c r="CM12" i="1"/>
  <c r="CY12" i="1" s="1"/>
  <c r="CO79" i="1"/>
  <c r="DA79" i="1" s="1"/>
  <c r="CO55" i="1"/>
  <c r="DA55" i="1" s="1"/>
  <c r="CO42" i="1"/>
  <c r="DA42" i="1" s="1"/>
  <c r="CT110" i="1"/>
  <c r="DF110" i="1" s="1"/>
  <c r="CP10" i="1"/>
  <c r="DB10" i="1" s="1"/>
  <c r="CQ101" i="1"/>
  <c r="DC101" i="1" s="1"/>
  <c r="CM88" i="1"/>
  <c r="CY88" i="1" s="1"/>
  <c r="CN110" i="1"/>
  <c r="CZ110" i="1" s="1"/>
  <c r="CQ56" i="1"/>
  <c r="DC56" i="1" s="1"/>
  <c r="CM113" i="1"/>
  <c r="CY113" i="1" s="1"/>
  <c r="CU49" i="1"/>
  <c r="DG49" i="1" s="1"/>
  <c r="CN108" i="1"/>
  <c r="CZ108" i="1" s="1"/>
  <c r="CM70" i="1"/>
  <c r="CY70" i="1" s="1"/>
  <c r="CV31" i="1"/>
  <c r="DH31" i="1" s="1"/>
  <c r="CO68" i="1"/>
  <c r="DA68" i="1" s="1"/>
  <c r="CU73" i="1"/>
  <c r="DG73" i="1" s="1"/>
  <c r="CM14" i="1"/>
  <c r="CY14" i="1" s="1"/>
  <c r="CV100" i="1"/>
  <c r="DH100" i="1" s="1"/>
  <c r="CR44" i="1"/>
  <c r="DD44" i="1" s="1"/>
  <c r="CT37" i="1"/>
  <c r="DF37" i="1" s="1"/>
  <c r="CM38" i="1"/>
  <c r="CY38" i="1" s="1"/>
  <c r="CV9" i="1"/>
  <c r="DH9" i="1" s="1"/>
  <c r="CS87" i="1"/>
  <c r="DE87" i="1" s="1"/>
  <c r="CQ17" i="1"/>
  <c r="DC17" i="1" s="1"/>
  <c r="CM31" i="1"/>
  <c r="CY31" i="1" s="1"/>
  <c r="CO67" i="1"/>
  <c r="DA67" i="1" s="1"/>
  <c r="CO45" i="1"/>
  <c r="DA45" i="1" s="1"/>
  <c r="CO5" i="1"/>
  <c r="DA5" i="1" s="1"/>
  <c r="CO141" i="1"/>
  <c r="DA141" i="1" s="1"/>
  <c r="CM5" i="1"/>
  <c r="CY5" i="1" s="1"/>
  <c r="CU86" i="1"/>
  <c r="DG86" i="1" s="1"/>
  <c r="CU64" i="1"/>
  <c r="DG64" i="1" s="1"/>
  <c r="CM111" i="1"/>
  <c r="CY111" i="1" s="1"/>
  <c r="CS14" i="1"/>
  <c r="DE14" i="1" s="1"/>
  <c r="CU54" i="1"/>
  <c r="DG54" i="1" s="1"/>
  <c r="CS50" i="1"/>
  <c r="DE50" i="1" s="1"/>
  <c r="CU71" i="1"/>
  <c r="DG71" i="1" s="1"/>
  <c r="CK20" i="1"/>
  <c r="CW20" i="1" s="1"/>
  <c r="CV76" i="1"/>
  <c r="DH76" i="1" s="1"/>
  <c r="CM89" i="1"/>
  <c r="CY89" i="1" s="1"/>
  <c r="CU50" i="1"/>
  <c r="DG50" i="1" s="1"/>
  <c r="CS46" i="1"/>
  <c r="DE46" i="1" s="1"/>
  <c r="CL86" i="1"/>
  <c r="CX86" i="1" s="1"/>
  <c r="CL49" i="1"/>
  <c r="CX49" i="1" s="1"/>
  <c r="CL67" i="1"/>
  <c r="CX67" i="1" s="1"/>
  <c r="CN49" i="1"/>
  <c r="CZ49" i="1" s="1"/>
  <c r="CN91" i="1"/>
  <c r="CZ91" i="1" s="1"/>
  <c r="CN23" i="1"/>
  <c r="CZ23" i="1" s="1"/>
  <c r="CL30" i="1"/>
  <c r="CX30" i="1" s="1"/>
  <c r="CU40" i="1"/>
  <c r="DG40" i="1" s="1"/>
  <c r="CT33" i="1"/>
  <c r="DF33" i="1" s="1"/>
  <c r="CU21" i="1"/>
  <c r="DG21" i="1" s="1"/>
  <c r="CM110" i="1"/>
  <c r="CY110" i="1" s="1"/>
  <c r="CN93" i="1"/>
  <c r="CZ93" i="1" s="1"/>
  <c r="CM45" i="1"/>
  <c r="CY45" i="1" s="1"/>
  <c r="CQ47" i="1"/>
  <c r="DC47" i="1" s="1"/>
  <c r="CU24" i="1"/>
  <c r="DG24" i="1" s="1"/>
  <c r="CN94" i="1"/>
  <c r="CZ94" i="1" s="1"/>
  <c r="CP106" i="1"/>
  <c r="DB106" i="1" s="1"/>
  <c r="CM7" i="1"/>
  <c r="CY7" i="1" s="1"/>
  <c r="CU7" i="1"/>
  <c r="DG7" i="1" s="1"/>
  <c r="CV61" i="1"/>
  <c r="DH61" i="1" s="1"/>
  <c r="CN41" i="1"/>
  <c r="CZ41" i="1" s="1"/>
  <c r="CS100" i="1"/>
  <c r="DE100" i="1" s="1"/>
  <c r="CT44" i="1"/>
  <c r="DF44" i="1" s="1"/>
  <c r="CQ91" i="1"/>
  <c r="DC91" i="1" s="1"/>
  <c r="CV80" i="1"/>
  <c r="DH80" i="1" s="1"/>
  <c r="CV35" i="1"/>
  <c r="DH35" i="1" s="1"/>
  <c r="CN37" i="1"/>
  <c r="CZ37" i="1" s="1"/>
  <c r="CQ6" i="1"/>
  <c r="DC6" i="1" s="1"/>
  <c r="CT63" i="1"/>
  <c r="DF63" i="1" s="1"/>
  <c r="CL54" i="1"/>
  <c r="CX54" i="1" s="1"/>
  <c r="CV104" i="1"/>
  <c r="DH104" i="1" s="1"/>
  <c r="CN68" i="1"/>
  <c r="CZ68" i="1" s="1"/>
  <c r="CP71" i="1"/>
  <c r="DB71" i="1" s="1"/>
  <c r="CK104" i="1"/>
  <c r="CW104" i="1" s="1"/>
  <c r="CL9" i="1"/>
  <c r="CX9" i="1" s="1"/>
  <c r="CL64" i="1"/>
  <c r="CX64" i="1" s="1"/>
  <c r="CN6" i="1"/>
  <c r="CZ6" i="1" s="1"/>
  <c r="CK47" i="1"/>
  <c r="CW47" i="1" s="1"/>
  <c r="CV32" i="1"/>
  <c r="DH32" i="1" s="1"/>
  <c r="CR14" i="1"/>
  <c r="DD14" i="1" s="1"/>
  <c r="CM104" i="1"/>
  <c r="CY104" i="1" s="1"/>
  <c r="CU29" i="1"/>
  <c r="DG29" i="1" s="1"/>
  <c r="CU39" i="1"/>
  <c r="DG39" i="1" s="1"/>
  <c r="CL71" i="1"/>
  <c r="CX71" i="1" s="1"/>
  <c r="CM55" i="1"/>
  <c r="CY55" i="1" s="1"/>
  <c r="CU105" i="1"/>
  <c r="DG105" i="1" s="1"/>
  <c r="CS48" i="1"/>
  <c r="DE48" i="1" s="1"/>
  <c r="CL23" i="1"/>
  <c r="CX23" i="1" s="1"/>
  <c r="CP55" i="1"/>
  <c r="DB55" i="1" s="1"/>
  <c r="CM10" i="1"/>
  <c r="CY10" i="1" s="1"/>
  <c r="CO21" i="1"/>
  <c r="DA21" i="1" s="1"/>
  <c r="CO26" i="1"/>
  <c r="DA26" i="1" s="1"/>
  <c r="CM46" i="1"/>
  <c r="CY46" i="1" s="1"/>
  <c r="CR53" i="1"/>
  <c r="DD53" i="1" s="1"/>
  <c r="CP52" i="1"/>
  <c r="DB52" i="1" s="1"/>
  <c r="CR110" i="1"/>
  <c r="DD110" i="1" s="1"/>
  <c r="CK98" i="1"/>
  <c r="CW98" i="1" s="1"/>
  <c r="CS82" i="1"/>
  <c r="DE82" i="1" s="1"/>
  <c r="CL38" i="1"/>
  <c r="CX38" i="1" s="1"/>
  <c r="CU9" i="1"/>
  <c r="DG9" i="1" s="1"/>
  <c r="CP44" i="1"/>
  <c r="DB44" i="1" s="1"/>
  <c r="CT34" i="1"/>
  <c r="DF34" i="1" s="1"/>
  <c r="CR31" i="1"/>
  <c r="DD31" i="1" s="1"/>
  <c r="CU76" i="1"/>
  <c r="DG76" i="1" s="1"/>
  <c r="CP24" i="1"/>
  <c r="DB24" i="1" s="1"/>
  <c r="CQ99" i="1"/>
  <c r="DC99" i="1" s="1"/>
  <c r="CM93" i="1"/>
  <c r="CY93" i="1" s="1"/>
  <c r="CM25" i="1"/>
  <c r="CY25" i="1" s="1"/>
  <c r="CV7" i="1"/>
  <c r="DH7" i="1" s="1"/>
  <c r="CT100" i="1"/>
  <c r="DF100" i="1" s="1"/>
  <c r="CU28" i="1"/>
  <c r="DG28" i="1" s="1"/>
  <c r="CN33" i="1"/>
  <c r="CZ33" i="1" s="1"/>
  <c r="CV10" i="1"/>
  <c r="DH10" i="1" s="1"/>
  <c r="CT78" i="1"/>
  <c r="DF78" i="1" s="1"/>
  <c r="CL76" i="1"/>
  <c r="CX76" i="1" s="1"/>
  <c r="CR96" i="1"/>
  <c r="DD96" i="1" s="1"/>
  <c r="CK111" i="1"/>
  <c r="CW111" i="1" s="1"/>
  <c r="CN111" i="1"/>
  <c r="CZ111" i="1" s="1"/>
  <c r="CU25" i="1"/>
  <c r="DG25" i="1" s="1"/>
  <c r="CU63" i="1"/>
  <c r="DG63" i="1" s="1"/>
  <c r="CV79" i="1"/>
  <c r="DH79" i="1" s="1"/>
  <c r="CL14" i="1"/>
  <c r="CX14" i="1" s="1"/>
  <c r="CO95" i="1"/>
  <c r="DA95" i="1" s="1"/>
  <c r="CM69" i="1"/>
  <c r="CY69" i="1" s="1"/>
  <c r="CM66" i="1"/>
  <c r="CY66" i="1" s="1"/>
  <c r="CS54" i="1"/>
  <c r="DE54" i="1" s="1"/>
  <c r="CK82" i="1"/>
  <c r="CW82" i="1" s="1"/>
  <c r="CN66" i="1"/>
  <c r="CZ66" i="1" s="1"/>
  <c r="CO23" i="1"/>
  <c r="DA23" i="1" s="1"/>
  <c r="CU30" i="1"/>
  <c r="DG30" i="1" s="1"/>
  <c r="CV33" i="1"/>
  <c r="DH33" i="1" s="1"/>
  <c r="CV88" i="1"/>
  <c r="DH88" i="1" s="1"/>
  <c r="CN141" i="1"/>
  <c r="CZ141" i="1" s="1"/>
  <c r="CV56" i="1"/>
  <c r="DH56" i="1" s="1"/>
  <c r="CT97" i="1"/>
  <c r="DF97" i="1" s="1"/>
  <c r="CK84" i="1"/>
  <c r="CW84" i="1" s="1"/>
  <c r="CL41" i="1"/>
  <c r="CX41" i="1" s="1"/>
  <c r="CV74" i="1"/>
  <c r="DH74" i="1" s="1"/>
  <c r="CU17" i="1"/>
  <c r="DG17" i="1" s="1"/>
  <c r="CV52" i="1"/>
  <c r="DH52" i="1" s="1"/>
  <c r="CQ84" i="1"/>
  <c r="DC84" i="1" s="1"/>
  <c r="CM36" i="1"/>
  <c r="CY36" i="1" s="1"/>
  <c r="CV12" i="1"/>
  <c r="DH12" i="1" s="1"/>
  <c r="CO47" i="1"/>
  <c r="DA47" i="1" s="1"/>
  <c r="CP6" i="1"/>
  <c r="DB6" i="1" s="1"/>
  <c r="CR43" i="1"/>
  <c r="DD43" i="1" s="1"/>
  <c r="CV69" i="1"/>
  <c r="DH69" i="1" s="1"/>
  <c r="CL114" i="1"/>
  <c r="CX114" i="1" s="1"/>
  <c r="CL18" i="1"/>
  <c r="CX18" i="1" s="1"/>
  <c r="CV85" i="1"/>
  <c r="DH85" i="1" s="1"/>
  <c r="CP76" i="1"/>
  <c r="DB76" i="1" s="1"/>
  <c r="CR87" i="1"/>
  <c r="DD87" i="1" s="1"/>
  <c r="CS77" i="1"/>
  <c r="DE77" i="1" s="1"/>
  <c r="CV72" i="1"/>
  <c r="DH72" i="1" s="1"/>
  <c r="CP58" i="1"/>
  <c r="DB58" i="1" s="1"/>
  <c r="CO100" i="1"/>
  <c r="DA100" i="1" s="1"/>
  <c r="CK93" i="1"/>
  <c r="CW93" i="1" s="1"/>
  <c r="CP88" i="1"/>
  <c r="DB88" i="1" s="1"/>
  <c r="CL21" i="1"/>
  <c r="CX21" i="1" s="1"/>
  <c r="CM95" i="1"/>
  <c r="CY95" i="1" s="1"/>
  <c r="CQ54" i="1"/>
  <c r="DC54" i="1" s="1"/>
  <c r="CN38" i="1"/>
  <c r="CZ38" i="1" s="1"/>
  <c r="CL52" i="1"/>
  <c r="CX52" i="1" s="1"/>
  <c r="CN74" i="1"/>
  <c r="CZ74" i="1" s="1"/>
  <c r="CV103" i="1"/>
  <c r="DH103" i="1" s="1"/>
  <c r="CN31" i="1"/>
  <c r="CZ31" i="1" s="1"/>
  <c r="CS22" i="1"/>
  <c r="DE22" i="1" s="1"/>
  <c r="CK73" i="1"/>
  <c r="CW73" i="1" s="1"/>
  <c r="CM32" i="1"/>
  <c r="CY32" i="1" s="1"/>
  <c r="CR62" i="1"/>
  <c r="DD62" i="1" s="1"/>
  <c r="CR68" i="1"/>
  <c r="DD68" i="1" s="1"/>
  <c r="CQ100" i="1"/>
  <c r="DC100" i="1" s="1"/>
  <c r="CQ67" i="1"/>
  <c r="DC67" i="1" s="1"/>
  <c r="CU6" i="1"/>
  <c r="DG6" i="1" s="1"/>
  <c r="CU96" i="1"/>
  <c r="DG96" i="1" s="1"/>
  <c r="CS68" i="1"/>
  <c r="DE68" i="1" s="1"/>
  <c r="CT31" i="1"/>
  <c r="DF31" i="1" s="1"/>
  <c r="CS53" i="1"/>
  <c r="DE53" i="1" s="1"/>
  <c r="CU91" i="1"/>
  <c r="DG91" i="1" s="1"/>
  <c r="CU14" i="1"/>
  <c r="DG14" i="1" s="1"/>
  <c r="CP103" i="1"/>
  <c r="DB103" i="1" s="1"/>
  <c r="CQ23" i="1"/>
  <c r="DC23" i="1" s="1"/>
  <c r="CL98" i="1"/>
  <c r="CX98" i="1" s="1"/>
  <c r="CL36" i="1"/>
  <c r="CX36" i="1" s="1"/>
  <c r="CP22" i="1"/>
  <c r="DB22" i="1" s="1"/>
  <c r="CL48" i="1"/>
  <c r="CX48" i="1" s="1"/>
  <c r="CM11" i="1"/>
  <c r="CY11" i="1" s="1"/>
  <c r="CL22" i="1"/>
  <c r="CX22" i="1" s="1"/>
  <c r="CM43" i="1"/>
  <c r="CY43" i="1" s="1"/>
  <c r="CT79" i="1"/>
  <c r="DF79" i="1" s="1"/>
  <c r="CN105" i="1"/>
  <c r="CZ105" i="1" s="1"/>
  <c r="CR60" i="1"/>
  <c r="DD60" i="1" s="1"/>
  <c r="CM79" i="1"/>
  <c r="CY79" i="1" s="1"/>
  <c r="CN103" i="1"/>
  <c r="CZ103" i="1" s="1"/>
  <c r="CK89" i="1"/>
  <c r="CW89" i="1" s="1"/>
  <c r="CV28" i="1"/>
  <c r="DH28" i="1" s="1"/>
  <c r="CM141" i="1"/>
  <c r="CY141" i="1" s="1"/>
  <c r="CL10" i="1"/>
  <c r="CX10" i="1" s="1"/>
  <c r="CL106" i="1"/>
  <c r="CX106" i="1" s="1"/>
  <c r="CV24" i="1"/>
  <c r="DH24" i="1" s="1"/>
  <c r="CS35" i="1"/>
  <c r="DE35" i="1" s="1"/>
  <c r="CN84" i="1"/>
  <c r="CZ84" i="1" s="1"/>
  <c r="CT70" i="1"/>
  <c r="DF70" i="1" s="1"/>
  <c r="CQ5" i="1"/>
  <c r="DC5" i="1" s="1"/>
  <c r="CV89" i="1"/>
  <c r="DH89" i="1" s="1"/>
  <c r="CK54" i="1"/>
  <c r="CW54" i="1" s="1"/>
  <c r="CK6" i="1"/>
  <c r="CW6" i="1" s="1"/>
  <c r="CN32" i="1"/>
  <c r="CZ32" i="1" s="1"/>
  <c r="CL109" i="1"/>
  <c r="CX109" i="1" s="1"/>
  <c r="CU69" i="1"/>
  <c r="DG69" i="1" s="1"/>
  <c r="CK28" i="1"/>
  <c r="CW28" i="1" s="1"/>
  <c r="CQ71" i="1"/>
  <c r="DC71" i="1" s="1"/>
  <c r="CQ21" i="1"/>
  <c r="DC21" i="1" s="1"/>
  <c r="CV29" i="1"/>
  <c r="DH29" i="1" s="1"/>
  <c r="CO108" i="1"/>
  <c r="DA108" i="1" s="1"/>
  <c r="CN27" i="1"/>
  <c r="CZ27" i="1" s="1"/>
  <c r="CN60" i="1"/>
  <c r="CZ60" i="1" s="1"/>
  <c r="CT65" i="1"/>
  <c r="DF65" i="1" s="1"/>
  <c r="CP5" i="1"/>
  <c r="DB5" i="1" s="1"/>
  <c r="CK70" i="1"/>
  <c r="CW70" i="1" s="1"/>
  <c r="CV13" i="1"/>
  <c r="DH13" i="1" s="1"/>
  <c r="CP8" i="1"/>
  <c r="DB8" i="1" s="1"/>
  <c r="CK48" i="1"/>
  <c r="CW48" i="1" s="1"/>
  <c r="CU23" i="1"/>
  <c r="DG23" i="1" s="1"/>
  <c r="CV5" i="1"/>
  <c r="DH5" i="1" s="1"/>
  <c r="CV99" i="1"/>
  <c r="DH99" i="1" s="1"/>
  <c r="CN102" i="1"/>
  <c r="CZ102" i="1" s="1"/>
  <c r="CS107" i="1"/>
  <c r="DE107" i="1" s="1"/>
  <c r="CK96" i="1"/>
  <c r="CW96" i="1" s="1"/>
  <c r="CR86" i="1"/>
  <c r="DD86" i="1" s="1"/>
  <c r="CN95" i="1"/>
  <c r="CZ95" i="1" s="1"/>
  <c r="CK72" i="1"/>
  <c r="CW72" i="1" s="1"/>
  <c r="CU92" i="1"/>
  <c r="DG92" i="1" s="1"/>
  <c r="CL44" i="1"/>
  <c r="CX44" i="1" s="1"/>
  <c r="CU53" i="1"/>
  <c r="DG53" i="1" s="1"/>
  <c r="CN18" i="1"/>
  <c r="CZ18" i="1" s="1"/>
  <c r="CT71" i="1"/>
  <c r="DF71" i="1" s="1"/>
  <c r="CP74" i="1"/>
  <c r="DB74" i="1" s="1"/>
  <c r="CV113" i="1"/>
  <c r="DH113" i="1" s="1"/>
  <c r="CK62" i="1"/>
  <c r="CW62" i="1" s="1"/>
  <c r="CL96" i="1"/>
  <c r="CX96" i="1" s="1"/>
  <c r="CV84" i="1"/>
  <c r="DH84" i="1" s="1"/>
  <c r="CQ80" i="1"/>
  <c r="DC80" i="1" s="1"/>
  <c r="CR115" i="1"/>
  <c r="DD115" i="1" s="1"/>
  <c r="CP97" i="1"/>
  <c r="DB97" i="1" s="1"/>
  <c r="CV75" i="1"/>
  <c r="DH75" i="1" s="1"/>
  <c r="CS45" i="1"/>
  <c r="DE45" i="1" s="1"/>
  <c r="CL47" i="1"/>
  <c r="CX47" i="1" s="1"/>
  <c r="CN70" i="1"/>
  <c r="CZ70" i="1" s="1"/>
  <c r="CM20" i="1"/>
  <c r="CY20" i="1" s="1"/>
  <c r="CN80" i="1"/>
  <c r="CZ80" i="1" s="1"/>
  <c r="CR85" i="1"/>
  <c r="DD85" i="1" s="1"/>
  <c r="CU46" i="1"/>
  <c r="DG46" i="1" s="1"/>
  <c r="CT32" i="1"/>
  <c r="DF32" i="1" s="1"/>
  <c r="CN72" i="1"/>
  <c r="CZ72" i="1" s="1"/>
  <c r="CR103" i="1"/>
  <c r="DD103" i="1" s="1"/>
  <c r="CM96" i="1"/>
  <c r="CY96" i="1" s="1"/>
  <c r="CU109" i="1"/>
  <c r="DG109" i="1" s="1"/>
  <c r="CQ112" i="1"/>
  <c r="DC112" i="1" s="1"/>
  <c r="CV110" i="1"/>
  <c r="DH110" i="1" s="1"/>
  <c r="CL91" i="1"/>
  <c r="CX91" i="1" s="1"/>
  <c r="CO101" i="1"/>
  <c r="DA101" i="1" s="1"/>
  <c r="CQ16" i="1"/>
  <c r="DC16" i="1" s="1"/>
  <c r="CV77" i="1"/>
  <c r="DH77" i="1" s="1"/>
  <c r="CK58" i="1"/>
  <c r="CW58" i="1" s="1"/>
  <c r="CO66" i="1"/>
  <c r="DA66" i="1" s="1"/>
  <c r="CK69" i="1"/>
  <c r="CW69" i="1" s="1"/>
  <c r="CU103" i="1"/>
  <c r="DG103" i="1" s="1"/>
  <c r="CS76" i="1"/>
  <c r="DE76" i="1" s="1"/>
  <c r="CP34" i="1"/>
  <c r="DB34" i="1" s="1"/>
  <c r="CR70" i="1"/>
  <c r="DD70" i="1" s="1"/>
  <c r="CU104" i="1"/>
  <c r="DG104" i="1" s="1"/>
  <c r="CO13" i="1"/>
  <c r="DA13" i="1" s="1"/>
  <c r="CP111" i="1"/>
  <c r="DB111" i="1" s="1"/>
  <c r="CO59" i="1"/>
  <c r="DA59" i="1" s="1"/>
  <c r="CU97" i="1"/>
  <c r="DG97" i="1" s="1"/>
  <c r="CN106" i="1"/>
  <c r="CZ106" i="1" s="1"/>
  <c r="CP112" i="1"/>
  <c r="DB112" i="1" s="1"/>
  <c r="CM101" i="1"/>
  <c r="CY101" i="1" s="1"/>
  <c r="CP47" i="1"/>
  <c r="DB47" i="1" s="1"/>
  <c r="CM49" i="1"/>
  <c r="CY49" i="1" s="1"/>
  <c r="CK40" i="1"/>
  <c r="CW40" i="1" s="1"/>
  <c r="CN78" i="1"/>
  <c r="CZ78" i="1" s="1"/>
  <c r="CR7" i="1"/>
  <c r="DD7" i="1" s="1"/>
  <c r="CO82" i="1"/>
  <c r="DA82" i="1" s="1"/>
  <c r="CR39" i="1"/>
  <c r="DD39" i="1" s="1"/>
  <c r="CV60" i="1"/>
  <c r="DH60" i="1" s="1"/>
  <c r="CO27" i="1"/>
  <c r="DA27" i="1" s="1"/>
  <c r="CR76" i="1"/>
  <c r="DD76" i="1" s="1"/>
  <c r="CU81" i="1"/>
  <c r="DG81" i="1" s="1"/>
  <c r="CQ69" i="1"/>
  <c r="DC69" i="1" s="1"/>
  <c r="CQ93" i="1"/>
  <c r="DC93" i="1" s="1"/>
  <c r="CK87" i="1"/>
  <c r="CW87" i="1" s="1"/>
  <c r="CN54" i="1"/>
  <c r="CZ54" i="1" s="1"/>
  <c r="CV37" i="1"/>
  <c r="DH37" i="1" s="1"/>
  <c r="CT82" i="1"/>
  <c r="DF82" i="1" s="1"/>
  <c r="CL11" i="1"/>
  <c r="CX11" i="1" s="1"/>
  <c r="CV50" i="1"/>
  <c r="DH50" i="1" s="1"/>
  <c r="CV87" i="1"/>
  <c r="DH87" i="1" s="1"/>
  <c r="CN51" i="1"/>
  <c r="CZ51" i="1" s="1"/>
  <c r="CN24" i="1"/>
  <c r="CZ24" i="1" s="1"/>
  <c r="CQ20" i="1"/>
  <c r="DC20" i="1" s="1"/>
  <c r="CV73" i="1"/>
  <c r="DH73" i="1" s="1"/>
  <c r="CL5" i="1"/>
  <c r="CX5" i="1" s="1"/>
  <c r="CN114" i="1"/>
  <c r="CZ114" i="1" s="1"/>
  <c r="CS109" i="1"/>
  <c r="DE109" i="1" s="1"/>
  <c r="CO14" i="1"/>
  <c r="DA14" i="1" s="1"/>
  <c r="CS62" i="1"/>
  <c r="DE62" i="1" s="1"/>
  <c r="CT42" i="1"/>
  <c r="DF42" i="1" s="1"/>
  <c r="CK80" i="1"/>
  <c r="CW80" i="1" s="1"/>
  <c r="CN40" i="1"/>
  <c r="CZ40" i="1" s="1"/>
  <c r="CP91" i="1"/>
  <c r="DB91" i="1" s="1"/>
  <c r="CN26" i="1"/>
  <c r="CZ26" i="1" s="1"/>
  <c r="CT92" i="1"/>
  <c r="DF92" i="1" s="1"/>
  <c r="CS40" i="1"/>
  <c r="DE40" i="1" s="1"/>
  <c r="CV92" i="1"/>
  <c r="DH92" i="1" s="1"/>
  <c r="CL84" i="1"/>
  <c r="CX84" i="1" s="1"/>
  <c r="CU70" i="1"/>
  <c r="DG70" i="1" s="1"/>
  <c r="CN57" i="1"/>
  <c r="CZ57" i="1" s="1"/>
  <c r="CP141" i="1"/>
  <c r="DB141" i="1" s="1"/>
  <c r="CM114" i="1"/>
  <c r="CY114" i="1" s="1"/>
  <c r="CR100" i="1"/>
  <c r="DD100" i="1" s="1"/>
  <c r="CU5" i="1"/>
  <c r="DG5" i="1" s="1"/>
  <c r="CK36" i="1"/>
  <c r="CW36" i="1" s="1"/>
  <c r="CM37" i="1"/>
  <c r="CY37" i="1" s="1"/>
  <c r="CV106" i="1"/>
  <c r="DH106" i="1" s="1"/>
  <c r="CL66" i="1"/>
  <c r="CX66" i="1" s="1"/>
  <c r="CV11" i="1"/>
  <c r="DH11" i="1" s="1"/>
  <c r="CP89" i="1"/>
  <c r="DB89" i="1" s="1"/>
  <c r="CU101" i="1"/>
  <c r="DG101" i="1" s="1"/>
  <c r="CP110" i="1"/>
  <c r="DB110" i="1" s="1"/>
  <c r="CL43" i="1"/>
  <c r="CX43" i="1" s="1"/>
  <c r="CV86" i="1"/>
  <c r="DH86" i="1" s="1"/>
  <c r="CU98" i="1"/>
  <c r="DG98" i="1" s="1"/>
  <c r="CU38" i="1"/>
  <c r="DG38" i="1" s="1"/>
  <c r="CP38" i="1"/>
  <c r="DB38" i="1" s="1"/>
  <c r="CV16" i="1"/>
  <c r="DH16" i="1" s="1"/>
  <c r="CN77" i="1"/>
  <c r="CZ77" i="1" s="1"/>
  <c r="CU22" i="1"/>
  <c r="DG22" i="1" s="1"/>
  <c r="CN52" i="1"/>
  <c r="CZ52" i="1" s="1"/>
  <c r="CN87" i="1"/>
  <c r="CZ87" i="1" s="1"/>
  <c r="CQ102" i="1"/>
  <c r="DC102" i="1" s="1"/>
  <c r="CN73" i="1"/>
  <c r="CZ73" i="1" s="1"/>
  <c r="CV107" i="1"/>
  <c r="DH107" i="1" s="1"/>
  <c r="CV93" i="1"/>
  <c r="DH93" i="1" s="1"/>
  <c r="CU83" i="1"/>
  <c r="DG83" i="1" s="1"/>
  <c r="CN82" i="1"/>
  <c r="CZ82" i="1" s="1"/>
  <c r="CL33" i="1"/>
  <c r="CX33" i="1" s="1"/>
  <c r="CT80" i="1"/>
  <c r="DF80" i="1" s="1"/>
  <c r="CU113" i="1"/>
  <c r="DG113" i="1" s="1"/>
  <c r="CO77" i="1"/>
  <c r="DA77" i="1" s="1"/>
  <c r="CT75" i="1"/>
  <c r="DF75" i="1" s="1"/>
  <c r="CU34" i="1"/>
  <c r="DG34" i="1" s="1"/>
  <c r="CO18" i="1"/>
  <c r="DA18" i="1" s="1"/>
  <c r="CR46" i="1"/>
  <c r="DD46" i="1" s="1"/>
  <c r="CQ111" i="1"/>
  <c r="DC111" i="1" s="1"/>
  <c r="CO31" i="1"/>
  <c r="DA31" i="1" s="1"/>
  <c r="CR5" i="1"/>
  <c r="DD5" i="1" s="1"/>
  <c r="CT13" i="1"/>
  <c r="DF13" i="1" s="1"/>
  <c r="CQ68" i="1"/>
  <c r="DC68" i="1" s="1"/>
  <c r="CN63" i="1"/>
  <c r="CZ63" i="1" s="1"/>
  <c r="CN42" i="1"/>
  <c r="CZ42" i="1" s="1"/>
  <c r="CO25" i="1"/>
  <c r="DA25" i="1" s="1"/>
  <c r="CV141" i="1"/>
  <c r="DH141" i="1" s="1"/>
  <c r="CM100" i="1"/>
  <c r="CY100" i="1" s="1"/>
  <c r="CM82" i="1"/>
  <c r="CY82" i="1" s="1"/>
  <c r="CT66" i="1"/>
  <c r="DF66" i="1" s="1"/>
  <c r="CO10" i="1"/>
  <c r="DA10" i="1" s="1"/>
  <c r="CR71" i="1"/>
  <c r="DD71" i="1" s="1"/>
  <c r="CV49" i="1"/>
  <c r="DH49" i="1" s="1"/>
  <c r="CV51" i="1"/>
  <c r="DH51" i="1" s="1"/>
  <c r="CL37" i="1"/>
  <c r="CX37" i="1" s="1"/>
  <c r="CP51" i="1"/>
  <c r="DB51" i="1" s="1"/>
  <c r="CT91" i="1"/>
  <c r="DF91" i="1" s="1"/>
  <c r="CP113" i="1"/>
  <c r="DB113" i="1" s="1"/>
  <c r="CL78" i="1"/>
  <c r="CX78" i="1" s="1"/>
  <c r="CT47" i="1"/>
  <c r="DF47" i="1" s="1"/>
  <c r="CM84" i="1"/>
  <c r="CY84" i="1" s="1"/>
  <c r="CN47" i="1"/>
  <c r="CZ47" i="1" s="1"/>
  <c r="CV14" i="1"/>
  <c r="DH14" i="1" s="1"/>
  <c r="CS64" i="1"/>
  <c r="DE64" i="1" s="1"/>
  <c r="CV83" i="1"/>
  <c r="DH83" i="1" s="1"/>
  <c r="CP35" i="1"/>
  <c r="DB35" i="1" s="1"/>
  <c r="CU13" i="1"/>
  <c r="DG13" i="1" s="1"/>
  <c r="CL97" i="1"/>
  <c r="CX97" i="1" s="1"/>
  <c r="CP79" i="1"/>
  <c r="DB79" i="1" s="1"/>
  <c r="CL100" i="1"/>
  <c r="CX100" i="1" s="1"/>
  <c r="CM18" i="1"/>
  <c r="CY18" i="1" s="1"/>
  <c r="CV18" i="1"/>
  <c r="DH18" i="1" s="1"/>
  <c r="CO57" i="1"/>
  <c r="DA57" i="1" s="1"/>
  <c r="CT53" i="1"/>
  <c r="DF53" i="1" s="1"/>
  <c r="CP100" i="1"/>
  <c r="DB100" i="1" s="1"/>
  <c r="CU51" i="1"/>
  <c r="DG51" i="1" s="1"/>
  <c r="CV44" i="1"/>
  <c r="DH44" i="1" s="1"/>
  <c r="CL35" i="1"/>
  <c r="CX35" i="1" s="1"/>
  <c r="CN113" i="1"/>
  <c r="CZ113" i="1" s="1"/>
  <c r="CR83" i="1"/>
  <c r="DD83" i="1" s="1"/>
  <c r="CN83" i="1"/>
  <c r="CZ83" i="1" s="1"/>
  <c r="CM16" i="1"/>
  <c r="CY16" i="1" s="1"/>
  <c r="CO115" i="1"/>
  <c r="DA115" i="1" s="1"/>
  <c r="CP21" i="1"/>
  <c r="DB21" i="1" s="1"/>
  <c r="CN21" i="1"/>
  <c r="CZ21" i="1" s="1"/>
  <c r="CQ105" i="1"/>
  <c r="DC105" i="1" s="1"/>
  <c r="CM35" i="1"/>
  <c r="CY35" i="1" s="1"/>
  <c r="CQ30" i="1"/>
  <c r="DC30" i="1" s="1"/>
  <c r="CT36" i="1"/>
  <c r="DF36" i="1" s="1"/>
  <c r="CV111" i="1"/>
  <c r="DH111" i="1" s="1"/>
  <c r="CQ90" i="1"/>
  <c r="DC90" i="1" s="1"/>
  <c r="CR64" i="1"/>
  <c r="DD64" i="1" s="1"/>
  <c r="CR80" i="1"/>
  <c r="DD80" i="1" s="1"/>
  <c r="CO83" i="1"/>
  <c r="DA83" i="1" s="1"/>
  <c r="CL68" i="1"/>
  <c r="CX68" i="1" s="1"/>
  <c r="CV34" i="1"/>
  <c r="DH34" i="1" s="1"/>
  <c r="CU33" i="1"/>
  <c r="DG33" i="1" s="1"/>
  <c r="CP16" i="1"/>
  <c r="DB16" i="1" s="1"/>
  <c r="CV55" i="1"/>
  <c r="DH55" i="1" s="1"/>
  <c r="CU95" i="1"/>
  <c r="DG95" i="1" s="1"/>
  <c r="CU141" i="1"/>
  <c r="DG141" i="1" s="1"/>
  <c r="CP93" i="1"/>
  <c r="DB93" i="1" s="1"/>
  <c r="CU58" i="1"/>
  <c r="DG58" i="1" s="1"/>
  <c r="CV17" i="1"/>
  <c r="DH17" i="1" s="1"/>
  <c r="CV68" i="1"/>
  <c r="DH68" i="1" s="1"/>
  <c r="CS112" i="1"/>
  <c r="DE112" i="1" s="1"/>
  <c r="CO78" i="1"/>
  <c r="DA78" i="1" s="1"/>
  <c r="CS56" i="1"/>
  <c r="DE56" i="1" s="1"/>
  <c r="CO32" i="1"/>
  <c r="DA32" i="1" s="1"/>
  <c r="CL87" i="1"/>
  <c r="CX87" i="1" s="1"/>
  <c r="CN89" i="1"/>
  <c r="CZ89" i="1" s="1"/>
  <c r="CM74" i="1"/>
  <c r="CY74" i="1" s="1"/>
  <c r="CO48" i="1"/>
  <c r="DA48" i="1" s="1"/>
  <c r="CS52" i="1"/>
  <c r="DE52" i="1" s="1"/>
  <c r="CN10" i="1"/>
  <c r="CZ10" i="1" s="1"/>
  <c r="CM75" i="1"/>
  <c r="CY75" i="1" s="1"/>
  <c r="CQ7" i="1"/>
  <c r="DC7" i="1" s="1"/>
  <c r="CU32" i="1"/>
  <c r="DG32" i="1" s="1"/>
  <c r="CS105" i="1"/>
  <c r="DE105" i="1" s="1"/>
  <c r="CQ74" i="1"/>
  <c r="DC74" i="1" s="1"/>
  <c r="CL94" i="1"/>
  <c r="CX94" i="1" s="1"/>
  <c r="CL60" i="1"/>
  <c r="CX60" i="1" s="1"/>
  <c r="CQ35" i="1"/>
  <c r="DC35" i="1" s="1"/>
  <c r="CV98" i="1"/>
  <c r="DH98" i="1" s="1"/>
  <c r="CK25" i="1"/>
  <c r="CW25" i="1" s="1"/>
  <c r="CL73" i="1"/>
  <c r="CX73" i="1" s="1"/>
  <c r="CN62" i="1"/>
  <c r="CZ62" i="1" s="1"/>
  <c r="CK106" i="1"/>
  <c r="CW106" i="1" s="1"/>
  <c r="CK46" i="1"/>
  <c r="CW46" i="1" s="1"/>
  <c r="CU26" i="1"/>
  <c r="DG26" i="1" s="1"/>
  <c r="CO98" i="1"/>
  <c r="DA98" i="1" s="1"/>
  <c r="CP56" i="1"/>
  <c r="DB56" i="1" s="1"/>
  <c r="CQ104" i="1"/>
  <c r="DC104" i="1" s="1"/>
  <c r="CK34" i="1"/>
  <c r="CW34" i="1" s="1"/>
  <c r="CO51" i="1"/>
  <c r="DA51" i="1" s="1"/>
  <c r="CV21" i="1"/>
  <c r="DH21" i="1" s="1"/>
  <c r="CU41" i="1"/>
  <c r="DG41" i="1" s="1"/>
  <c r="CS37" i="1"/>
  <c r="DE37" i="1" s="1"/>
  <c r="CQ62" i="1"/>
  <c r="DC62" i="1" s="1"/>
  <c r="CM94" i="1"/>
  <c r="CY94" i="1" s="1"/>
  <c r="CS92" i="1"/>
  <c r="DE92" i="1" s="1"/>
  <c r="CP114" i="1"/>
  <c r="DB114" i="1" s="1"/>
  <c r="CK5" i="1"/>
  <c r="CW5" i="1" s="1"/>
  <c r="CO7" i="1"/>
  <c r="DA7" i="1" s="1"/>
  <c r="CQ75" i="1"/>
  <c r="DC75" i="1" s="1"/>
  <c r="CO62" i="1"/>
  <c r="DA62" i="1" s="1"/>
  <c r="CQ114" i="1"/>
  <c r="DC114" i="1" s="1"/>
  <c r="CV38" i="1"/>
  <c r="DH38" i="1" s="1"/>
  <c r="CN64" i="1"/>
  <c r="CZ64" i="1" s="1"/>
  <c r="CQ25" i="1"/>
  <c r="DC25" i="1" s="1"/>
  <c r="CO39" i="1"/>
  <c r="DA39" i="1" s="1"/>
  <c r="CV90" i="1"/>
  <c r="DH90" i="1" s="1"/>
  <c r="CO69" i="1"/>
  <c r="DA69" i="1" s="1"/>
  <c r="CK49" i="1"/>
  <c r="CW49" i="1" s="1"/>
  <c r="CM107" i="1"/>
  <c r="CY107" i="1" s="1"/>
  <c r="CM50" i="1"/>
  <c r="CY50" i="1" s="1"/>
  <c r="CU59" i="1"/>
  <c r="DG59" i="1" s="1"/>
  <c r="CR16" i="1"/>
  <c r="DD16" i="1" s="1"/>
  <c r="CN85" i="1"/>
  <c r="CZ85" i="1" s="1"/>
  <c r="CN86" i="1"/>
  <c r="CZ86" i="1" s="1"/>
  <c r="CN28" i="1"/>
  <c r="CZ28" i="1" s="1"/>
  <c r="CN107" i="1"/>
  <c r="CZ107" i="1" s="1"/>
  <c r="CQ8" i="1"/>
  <c r="DC8" i="1" s="1"/>
  <c r="CN71" i="1"/>
  <c r="CZ71" i="1" s="1"/>
  <c r="CS20" i="1"/>
  <c r="DE20" i="1" s="1"/>
  <c r="CU66" i="1"/>
  <c r="DG66" i="1" s="1"/>
  <c r="CV82" i="1"/>
  <c r="DH82" i="1" s="1"/>
  <c r="DP136" i="1" l="1"/>
  <c r="DS135" i="1"/>
  <c r="DR137" i="1"/>
  <c r="DR133" i="1"/>
  <c r="DQ134" i="1"/>
  <c r="DP135" i="1"/>
  <c r="DO133" i="1"/>
  <c r="DL134" i="1"/>
  <c r="DL137" i="1"/>
  <c r="DK135" i="1"/>
  <c r="DJ137" i="1"/>
  <c r="DJ133" i="1"/>
  <c r="DI134" i="1"/>
  <c r="DP134" i="1"/>
  <c r="DI137" i="1"/>
  <c r="DL133" i="1"/>
  <c r="DO134" i="1"/>
  <c r="DS134" i="1"/>
  <c r="DR136" i="1"/>
  <c r="DL135" i="1"/>
  <c r="DQ133" i="1"/>
  <c r="DP133" i="1"/>
  <c r="DN137" i="1"/>
  <c r="DM137" i="1"/>
  <c r="DI135" i="1"/>
  <c r="DT136" i="1"/>
  <c r="DK134" i="1"/>
  <c r="DJ136" i="1"/>
  <c r="DQ137" i="1"/>
  <c r="DI133" i="1"/>
  <c r="DT134" i="1"/>
  <c r="DN136" i="1"/>
  <c r="DM136" i="1"/>
  <c r="DT135" i="1"/>
  <c r="DS137" i="1"/>
  <c r="DS133" i="1"/>
  <c r="DR135" i="1"/>
  <c r="DQ136" i="1"/>
  <c r="DT137" i="1"/>
  <c r="DO137" i="1"/>
  <c r="DN135" i="1"/>
  <c r="DM135" i="1"/>
  <c r="DJ134" i="1"/>
  <c r="DK137" i="1"/>
  <c r="DK133" i="1"/>
  <c r="DJ135" i="1"/>
  <c r="DI136" i="1"/>
  <c r="DT133" i="1"/>
  <c r="DO136" i="1"/>
  <c r="DN134" i="1"/>
  <c r="DM134" i="1"/>
  <c r="DK136" i="1"/>
  <c r="DS136" i="1"/>
  <c r="DL136" i="1"/>
  <c r="DR134" i="1"/>
  <c r="DQ135" i="1"/>
  <c r="DP137" i="1"/>
  <c r="DO135" i="1"/>
  <c r="DN133" i="1"/>
  <c r="DM133" i="1"/>
  <c r="G24" i="2"/>
  <c r="G16" i="2"/>
  <c r="G41" i="2"/>
  <c r="G142" i="2"/>
  <c r="G126" i="2"/>
  <c r="G37" i="2"/>
  <c r="G105" i="2"/>
  <c r="G172" i="2"/>
  <c r="G27" i="2"/>
  <c r="G62" i="2"/>
  <c r="G160" i="2"/>
  <c r="G56" i="2"/>
  <c r="G154" i="2"/>
  <c r="G99" i="2"/>
  <c r="G167" i="2"/>
  <c r="G113" i="2"/>
  <c r="G180" i="2"/>
  <c r="G141" i="2"/>
  <c r="G177" i="2"/>
  <c r="G53" i="2"/>
  <c r="G58" i="2"/>
  <c r="G69" i="2"/>
  <c r="G11" i="2"/>
  <c r="G187" i="2"/>
  <c r="G185" i="2"/>
  <c r="G186" i="2"/>
  <c r="G182" i="2"/>
  <c r="G149" i="2"/>
  <c r="G169" i="2"/>
  <c r="G170" i="2"/>
  <c r="G50" i="2"/>
  <c r="G115" i="2"/>
  <c r="G66" i="2"/>
  <c r="G158" i="2"/>
  <c r="G124" i="2"/>
  <c r="G42" i="2"/>
  <c r="G48" i="2"/>
  <c r="G30" i="2"/>
  <c r="G94" i="2"/>
  <c r="G28" i="2"/>
  <c r="G36" i="2"/>
  <c r="G67" i="2"/>
  <c r="G143" i="2"/>
  <c r="G164" i="2"/>
  <c r="G57" i="2"/>
  <c r="G23" i="2"/>
  <c r="G15" i="2"/>
  <c r="G6" i="2"/>
  <c r="G117" i="2"/>
  <c r="G95" i="2"/>
  <c r="G92" i="2"/>
  <c r="G100" i="2"/>
  <c r="G38" i="2"/>
  <c r="G151" i="2"/>
  <c r="G89" i="2"/>
  <c r="G64" i="2"/>
  <c r="G159" i="2"/>
  <c r="G71" i="2"/>
  <c r="G178" i="2"/>
  <c r="G132" i="2"/>
  <c r="G83" i="2"/>
  <c r="G26" i="2"/>
  <c r="G125" i="2"/>
  <c r="G162" i="2"/>
  <c r="G110" i="2"/>
  <c r="G77" i="2"/>
  <c r="G55" i="2"/>
  <c r="G81" i="2"/>
  <c r="G63" i="2"/>
  <c r="G166" i="2"/>
  <c r="G34" i="2"/>
  <c r="G43" i="2"/>
  <c r="G68" i="2"/>
  <c r="G144" i="2"/>
  <c r="G46" i="2"/>
  <c r="G79" i="2"/>
  <c r="G72" i="2"/>
  <c r="G91" i="2"/>
  <c r="G181" i="2"/>
  <c r="G14" i="2"/>
  <c r="G82" i="2"/>
  <c r="G138" i="2"/>
  <c r="G97" i="2"/>
  <c r="G25" i="2"/>
  <c r="G137" i="2"/>
  <c r="G60" i="2"/>
  <c r="G44" i="2"/>
  <c r="G156" i="2"/>
  <c r="G153" i="2"/>
  <c r="G145" i="2"/>
  <c r="G171" i="2"/>
  <c r="G129" i="2"/>
  <c r="G134" i="2"/>
  <c r="G155" i="2"/>
  <c r="G118" i="2"/>
  <c r="G73" i="2"/>
  <c r="G45" i="2"/>
  <c r="G122" i="2"/>
  <c r="G112" i="2"/>
  <c r="G90" i="2"/>
  <c r="G140" i="2"/>
  <c r="G103" i="2"/>
  <c r="G87" i="2"/>
  <c r="G176" i="2"/>
  <c r="G80" i="2"/>
  <c r="G148" i="2"/>
  <c r="G135" i="2"/>
  <c r="G61" i="2"/>
  <c r="G147" i="2"/>
  <c r="G130" i="2"/>
  <c r="G29" i="2"/>
  <c r="G70" i="2"/>
  <c r="G102" i="2"/>
  <c r="G86" i="2"/>
  <c r="G85" i="2"/>
  <c r="G12" i="2"/>
  <c r="G120" i="2"/>
  <c r="G4" i="2"/>
  <c r="G17" i="2"/>
  <c r="G98" i="2"/>
  <c r="G131" i="2"/>
  <c r="G104" i="2"/>
  <c r="G93" i="2"/>
  <c r="G18" i="2"/>
  <c r="G76" i="2"/>
  <c r="G3" i="2"/>
  <c r="G13" i="2"/>
  <c r="G107" i="2"/>
  <c r="G179" i="2"/>
  <c r="G109" i="2"/>
  <c r="G123" i="2"/>
  <c r="G152" i="2"/>
  <c r="G121" i="2"/>
  <c r="G7" i="2"/>
  <c r="G51" i="2"/>
  <c r="G108" i="2"/>
  <c r="G84" i="2"/>
  <c r="G65" i="2"/>
  <c r="G174" i="2"/>
  <c r="G75" i="2"/>
  <c r="G52" i="2"/>
  <c r="G168" i="2"/>
  <c r="G21" i="2"/>
  <c r="G116" i="2"/>
  <c r="G133" i="2"/>
  <c r="G127" i="2"/>
  <c r="G157" i="2"/>
  <c r="G78" i="2"/>
  <c r="G19" i="2"/>
  <c r="G8" i="2"/>
  <c r="G22" i="2"/>
  <c r="G150" i="2"/>
  <c r="G111" i="2"/>
  <c r="G49" i="2"/>
  <c r="G146" i="2"/>
  <c r="G35" i="2"/>
  <c r="G136" i="2"/>
  <c r="G114" i="2"/>
  <c r="G183" i="2"/>
  <c r="G184" i="2"/>
  <c r="DT132" i="1"/>
  <c r="DL132" i="1"/>
  <c r="DM139" i="1"/>
  <c r="DR140" i="1"/>
  <c r="DI138" i="1"/>
  <c r="DK140" i="1"/>
  <c r="DR138" i="1"/>
  <c r="DK138" i="1"/>
  <c r="DN140" i="1"/>
  <c r="DM132" i="1"/>
  <c r="DO138" i="1"/>
  <c r="DR132" i="1"/>
  <c r="DS138" i="1"/>
  <c r="DN139" i="1"/>
  <c r="DP139" i="1"/>
  <c r="DJ140" i="1"/>
  <c r="DN138" i="1"/>
  <c r="DQ140" i="1"/>
  <c r="DL138" i="1"/>
  <c r="DJ139" i="1"/>
  <c r="DM140" i="1"/>
  <c r="DP138" i="1"/>
  <c r="DM138" i="1"/>
  <c r="DI139" i="1"/>
  <c r="DT139" i="1"/>
  <c r="DR139" i="1"/>
  <c r="DK139" i="1"/>
  <c r="DS139" i="1"/>
  <c r="DJ132" i="1"/>
  <c r="DI132" i="1"/>
  <c r="DP140" i="1"/>
  <c r="DQ132" i="1"/>
  <c r="DJ138" i="1"/>
  <c r="DO140" i="1"/>
  <c r="DO139" i="1"/>
  <c r="DS132" i="1"/>
  <c r="DT140" i="1"/>
  <c r="DS140" i="1"/>
  <c r="DL140" i="1"/>
  <c r="DO132" i="1"/>
  <c r="DI140" i="1"/>
  <c r="DT138" i="1"/>
  <c r="DN132" i="1"/>
  <c r="DL139" i="1"/>
  <c r="DP132" i="1"/>
  <c r="DQ139" i="1"/>
  <c r="DQ138" i="1"/>
  <c r="DK132" i="1"/>
  <c r="DN119" i="1"/>
  <c r="DR131" i="1"/>
  <c r="DS127" i="1"/>
  <c r="DP126" i="1"/>
  <c r="DO127" i="1"/>
  <c r="DT130" i="1"/>
  <c r="DN127" i="1"/>
  <c r="DL127" i="1"/>
  <c r="DJ124" i="1"/>
  <c r="DT127" i="1"/>
  <c r="DR120" i="1"/>
  <c r="DI128" i="1"/>
  <c r="DL122" i="1"/>
  <c r="DT123" i="1"/>
  <c r="DN121" i="1"/>
  <c r="DN128" i="1"/>
  <c r="DM121" i="1"/>
  <c r="DM122" i="1"/>
  <c r="DN124" i="1"/>
  <c r="DP119" i="1"/>
  <c r="DN118" i="1"/>
  <c r="DI116" i="1"/>
  <c r="DM125" i="1"/>
  <c r="DK122" i="1"/>
  <c r="DM130" i="1"/>
  <c r="DQ130" i="1"/>
  <c r="DI129" i="1"/>
  <c r="DL123" i="1"/>
  <c r="DS126" i="1"/>
  <c r="DQ131" i="1"/>
  <c r="DK123" i="1"/>
  <c r="DK127" i="1"/>
  <c r="DT119" i="1"/>
  <c r="DR127" i="1"/>
  <c r="DP120" i="1"/>
  <c r="DI123" i="1"/>
  <c r="DJ120" i="1"/>
  <c r="DP127" i="1"/>
  <c r="DI120" i="1"/>
  <c r="DL121" i="1"/>
  <c r="DS123" i="1"/>
  <c r="DR118" i="1"/>
  <c r="DK117" i="1"/>
  <c r="DM116" i="1"/>
  <c r="DP118" i="1"/>
  <c r="DR117" i="1"/>
  <c r="DK130" i="1"/>
  <c r="DQ123" i="1"/>
  <c r="DT122" i="1"/>
  <c r="DJ128" i="1"/>
  <c r="DQ127" i="1"/>
  <c r="DN126" i="1"/>
  <c r="DJ119" i="1"/>
  <c r="DJ127" i="1"/>
  <c r="DO129" i="1"/>
  <c r="DN131" i="1"/>
  <c r="DK125" i="1"/>
  <c r="DL131" i="1"/>
  <c r="DT126" i="1"/>
  <c r="DS118" i="1"/>
  <c r="DP121" i="1"/>
  <c r="DQ118" i="1"/>
  <c r="DP131" i="1"/>
  <c r="DJ126" i="1"/>
  <c r="DK118" i="1"/>
  <c r="DL119" i="1"/>
  <c r="DS122" i="1"/>
  <c r="DN116" i="1"/>
  <c r="DT117" i="1"/>
  <c r="DP122" i="1"/>
  <c r="DJ117" i="1"/>
  <c r="DT116" i="1"/>
  <c r="DR125" i="1"/>
  <c r="DR129" i="1"/>
  <c r="DO128" i="1"/>
  <c r="DI122" i="1"/>
  <c r="DK121" i="1"/>
  <c r="DI127" i="1"/>
  <c r="DS120" i="1"/>
  <c r="DN123" i="1"/>
  <c r="DO131" i="1"/>
  <c r="DM123" i="1"/>
  <c r="DI118" i="1"/>
  <c r="DN130" i="1"/>
  <c r="DI126" i="1"/>
  <c r="DR116" i="1"/>
  <c r="DP116" i="1"/>
  <c r="DR121" i="1"/>
  <c r="DQ129" i="1"/>
  <c r="DJ116" i="1"/>
  <c r="DO124" i="1"/>
  <c r="DK131" i="1"/>
  <c r="DM124" i="1"/>
  <c r="DM117" i="1"/>
  <c r="DS125" i="1"/>
  <c r="DM127" i="1"/>
  <c r="DM129" i="1"/>
  <c r="DJ125" i="1"/>
  <c r="DS129" i="1"/>
  <c r="DI125" i="1"/>
  <c r="DM126" i="1"/>
  <c r="DS119" i="1"/>
  <c r="DJ130" i="1"/>
  <c r="DL124" i="1"/>
  <c r="DT124" i="1"/>
  <c r="DO116" i="1"/>
  <c r="DS121" i="1"/>
  <c r="DM119" i="1"/>
  <c r="DM118" i="1"/>
  <c r="DJ121" i="1"/>
  <c r="DL116" i="1"/>
  <c r="DI124" i="1"/>
  <c r="DQ121" i="1"/>
  <c r="DM131" i="1"/>
  <c r="DI119" i="1"/>
  <c r="DL126" i="1"/>
  <c r="DR119" i="1"/>
  <c r="DQ119" i="1"/>
  <c r="DO119" i="1"/>
  <c r="DN117" i="1"/>
  <c r="DQ126" i="1"/>
  <c r="DQ122" i="1"/>
  <c r="DQ117" i="1"/>
  <c r="DR130" i="1"/>
  <c r="DJ118" i="1"/>
  <c r="DI117" i="1"/>
  <c r="DI130" i="1"/>
  <c r="DT131" i="1"/>
  <c r="DJ131" i="1"/>
  <c r="DK119" i="1"/>
  <c r="DS130" i="1"/>
  <c r="DO121" i="1"/>
  <c r="DP129" i="1"/>
  <c r="DQ124" i="1"/>
  <c r="DO126" i="1"/>
  <c r="DT128" i="1"/>
  <c r="DS124" i="1"/>
  <c r="DJ129" i="1"/>
  <c r="DR124" i="1"/>
  <c r="DQ125" i="1"/>
  <c r="DT118" i="1"/>
  <c r="DT129" i="1"/>
  <c r="DP123" i="1"/>
  <c r="DK124" i="1"/>
  <c r="DT125" i="1"/>
  <c r="DI121" i="1"/>
  <c r="DO118" i="1"/>
  <c r="DO117" i="1"/>
  <c r="DT120" i="1"/>
  <c r="DS116" i="1"/>
  <c r="DP128" i="1"/>
  <c r="DP130" i="1"/>
  <c r="DS117" i="1"/>
  <c r="DR122" i="1"/>
  <c r="DR126" i="1"/>
  <c r="DJ123" i="1"/>
  <c r="DL118" i="1"/>
  <c r="DN120" i="1"/>
  <c r="DI131" i="1"/>
  <c r="DK126" i="1"/>
  <c r="DP125" i="1"/>
  <c r="DM128" i="1"/>
  <c r="DL130" i="1"/>
  <c r="DM120" i="1"/>
  <c r="DN125" i="1"/>
  <c r="DJ122" i="1"/>
  <c r="DO120" i="1"/>
  <c r="DO130" i="1"/>
  <c r="DN129" i="1"/>
  <c r="DK129" i="1"/>
  <c r="DL128" i="1"/>
  <c r="DQ128" i="1"/>
  <c r="DS131" i="1"/>
  <c r="DK120" i="1"/>
  <c r="DS128" i="1"/>
  <c r="DT121" i="1"/>
  <c r="DO125" i="1"/>
  <c r="DK128" i="1"/>
  <c r="DO122" i="1"/>
  <c r="DR128" i="1"/>
  <c r="DR123" i="1"/>
  <c r="DP124" i="1"/>
  <c r="DP117" i="1"/>
  <c r="DL129" i="1"/>
  <c r="DN122" i="1"/>
  <c r="DO123" i="1"/>
  <c r="DL125" i="1"/>
  <c r="DQ120" i="1"/>
  <c r="DL117" i="1"/>
  <c r="DQ116" i="1"/>
  <c r="DL120" i="1"/>
  <c r="DK116" i="1"/>
  <c r="EB3" i="1"/>
  <c r="EB15" i="1" s="1"/>
  <c r="DI49" i="1"/>
  <c r="DL64" i="1"/>
  <c r="DM98" i="1"/>
  <c r="DM7" i="1"/>
  <c r="DQ105" i="1"/>
  <c r="DS22" i="1"/>
  <c r="DR92" i="1"/>
  <c r="DM59" i="1"/>
  <c r="DP85" i="1"/>
  <c r="DS23" i="1"/>
  <c r="DT28" i="1"/>
  <c r="DP43" i="1"/>
  <c r="DK69" i="1"/>
  <c r="DR100" i="1"/>
  <c r="DK104" i="1"/>
  <c r="DR44" i="1"/>
  <c r="DS86" i="1"/>
  <c r="DM68" i="1"/>
  <c r="DT39" i="1"/>
  <c r="DI83" i="1"/>
  <c r="DS111" i="1"/>
  <c r="DJ88" i="1"/>
  <c r="DM99" i="1"/>
  <c r="DO42" i="1"/>
  <c r="DL81" i="1"/>
  <c r="DS93" i="1"/>
  <c r="DK29" i="1"/>
  <c r="DO57" i="1"/>
  <c r="DI141" i="1"/>
  <c r="DQ91" i="1"/>
  <c r="DQ38" i="1"/>
  <c r="DQ31" i="1"/>
  <c r="DO49" i="1"/>
  <c r="DM89" i="1"/>
  <c r="DN59" i="1"/>
  <c r="DQ75" i="1"/>
  <c r="DS41" i="1"/>
  <c r="DS26" i="1"/>
  <c r="DT98" i="1"/>
  <c r="DS32" i="1"/>
  <c r="DL89" i="1"/>
  <c r="DQ112" i="1"/>
  <c r="DS95" i="1"/>
  <c r="DN21" i="1"/>
  <c r="DN35" i="1"/>
  <c r="DJ78" i="1"/>
  <c r="DT51" i="1"/>
  <c r="DS34" i="1"/>
  <c r="DS83" i="1"/>
  <c r="DJ43" i="1"/>
  <c r="DT106" i="1"/>
  <c r="DL57" i="1"/>
  <c r="DI80" i="1"/>
  <c r="DO20" i="1"/>
  <c r="DJ11" i="1"/>
  <c r="DT60" i="1"/>
  <c r="DN47" i="1"/>
  <c r="DN111" i="1"/>
  <c r="DI69" i="1"/>
  <c r="DM101" i="1"/>
  <c r="DN97" i="1"/>
  <c r="DR71" i="1"/>
  <c r="DP86" i="1"/>
  <c r="DI48" i="1"/>
  <c r="DL27" i="1"/>
  <c r="DJ109" i="1"/>
  <c r="DR70" i="1"/>
  <c r="DI89" i="1"/>
  <c r="DJ36" i="1"/>
  <c r="DS6" i="1"/>
  <c r="DI73" i="1"/>
  <c r="DL38" i="1"/>
  <c r="DN88" i="1"/>
  <c r="DN76" i="1"/>
  <c r="DN6" i="1"/>
  <c r="DT52" i="1"/>
  <c r="DT56" i="1"/>
  <c r="DM23" i="1"/>
  <c r="DM95" i="1"/>
  <c r="DI111" i="1"/>
  <c r="DS76" i="1"/>
  <c r="DJ38" i="1"/>
  <c r="DN52" i="1"/>
  <c r="DK10" i="1"/>
  <c r="DP14" i="1"/>
  <c r="DS24" i="1"/>
  <c r="DJ67" i="1"/>
  <c r="DS71" i="1"/>
  <c r="DM67" i="1"/>
  <c r="DR37" i="1"/>
  <c r="DT31" i="1"/>
  <c r="DO56" i="1"/>
  <c r="DM55" i="1"/>
  <c r="DM93" i="1"/>
  <c r="DJ103" i="1"/>
  <c r="DT91" i="1"/>
  <c r="DO85" i="1"/>
  <c r="DM74" i="1"/>
  <c r="DP26" i="1"/>
  <c r="DP91" i="1"/>
  <c r="DL90" i="1"/>
  <c r="DI27" i="1"/>
  <c r="DJ46" i="1"/>
  <c r="DM103" i="1"/>
  <c r="DO82" i="1"/>
  <c r="DM28" i="1"/>
  <c r="DM20" i="1"/>
  <c r="DR58" i="1"/>
  <c r="DK77" i="1"/>
  <c r="DK72" i="1"/>
  <c r="DR49" i="1"/>
  <c r="DL61" i="1"/>
  <c r="DJ62" i="1"/>
  <c r="DI38" i="1"/>
  <c r="DL45" i="1"/>
  <c r="DI12" i="1"/>
  <c r="DS42" i="1"/>
  <c r="DK28" i="1"/>
  <c r="DJ24" i="1"/>
  <c r="DK48" i="1"/>
  <c r="DJ65" i="1"/>
  <c r="DS55" i="1"/>
  <c r="DT70" i="1"/>
  <c r="DO22" i="1"/>
  <c r="DT67" i="1"/>
  <c r="DR61" i="1"/>
  <c r="DO115" i="1"/>
  <c r="DO12" i="1"/>
  <c r="DN64" i="1"/>
  <c r="DL76" i="1"/>
  <c r="DJ92" i="1"/>
  <c r="DN63" i="1"/>
  <c r="DM70" i="1"/>
  <c r="DO10" i="1"/>
  <c r="DT58" i="1"/>
  <c r="DS87" i="1"/>
  <c r="DN30" i="1"/>
  <c r="DS12" i="1"/>
  <c r="DP61" i="1"/>
  <c r="DK40" i="1"/>
  <c r="DT26" i="1"/>
  <c r="DM24" i="1"/>
  <c r="DP107" i="1"/>
  <c r="DO106" i="1"/>
  <c r="DQ93" i="1"/>
  <c r="DP141" i="1"/>
  <c r="DQ73" i="1"/>
  <c r="DS85" i="1"/>
  <c r="DN27" i="1"/>
  <c r="DN28" i="1"/>
  <c r="DP104" i="1"/>
  <c r="DN77" i="1"/>
  <c r="DI65" i="1"/>
  <c r="DM90" i="1"/>
  <c r="DI78" i="1"/>
  <c r="DT25" i="1"/>
  <c r="DM114" i="1"/>
  <c r="DK115" i="1"/>
  <c r="DR16" i="1"/>
  <c r="DI76" i="1"/>
  <c r="DQ17" i="1"/>
  <c r="DK97" i="1"/>
  <c r="DP20" i="1"/>
  <c r="DK57" i="1"/>
  <c r="DM105" i="1"/>
  <c r="DI102" i="1"/>
  <c r="DI99" i="1"/>
  <c r="DJ72" i="1"/>
  <c r="DP56" i="1"/>
  <c r="DO61" i="1"/>
  <c r="DR87" i="1"/>
  <c r="DI71" i="1"/>
  <c r="DN18" i="1"/>
  <c r="DP79" i="1"/>
  <c r="DO66" i="1"/>
  <c r="DQ34" i="1"/>
  <c r="DQ94" i="1"/>
  <c r="DQ95" i="1"/>
  <c r="DQ44" i="1"/>
  <c r="DI23" i="1"/>
  <c r="DO37" i="1"/>
  <c r="DT59" i="1"/>
  <c r="DI91" i="1"/>
  <c r="DP32" i="1"/>
  <c r="DI66" i="1"/>
  <c r="DT97" i="1"/>
  <c r="DK19" i="1"/>
  <c r="DM57" i="1"/>
  <c r="DT73" i="1"/>
  <c r="DN74" i="1"/>
  <c r="DS69" i="1"/>
  <c r="DN22" i="1"/>
  <c r="DP87" i="1"/>
  <c r="DL111" i="1"/>
  <c r="DP110" i="1"/>
  <c r="DS105" i="1"/>
  <c r="DI104" i="1"/>
  <c r="DL49" i="1"/>
  <c r="DK113" i="1"/>
  <c r="DP113" i="1"/>
  <c r="DT96" i="1"/>
  <c r="DT71" i="1"/>
  <c r="DR102" i="1"/>
  <c r="DJ59" i="1"/>
  <c r="DM8" i="1"/>
  <c r="DQ10" i="1"/>
  <c r="DP9" i="1"/>
  <c r="DP51" i="1"/>
  <c r="DM85" i="1"/>
  <c r="DM29" i="1"/>
  <c r="DK47" i="1"/>
  <c r="DO28" i="1"/>
  <c r="DN86" i="1"/>
  <c r="DQ24" i="1"/>
  <c r="DS62" i="1"/>
  <c r="DQ21" i="1"/>
  <c r="DS19" i="1"/>
  <c r="DQ20" i="1"/>
  <c r="DM69" i="1"/>
  <c r="DL71" i="1"/>
  <c r="DL85" i="1"/>
  <c r="DT90" i="1"/>
  <c r="DT21" i="1"/>
  <c r="DI46" i="1"/>
  <c r="DO7" i="1"/>
  <c r="DJ87" i="1"/>
  <c r="DT68" i="1"/>
  <c r="DT55" i="1"/>
  <c r="DP64" i="1"/>
  <c r="DM115" i="1"/>
  <c r="DT44" i="1"/>
  <c r="DT83" i="1"/>
  <c r="DT49" i="1"/>
  <c r="DK82" i="1"/>
  <c r="DO68" i="1"/>
  <c r="DR75" i="1"/>
  <c r="DT93" i="1"/>
  <c r="DL77" i="1"/>
  <c r="DN110" i="1"/>
  <c r="DS70" i="1"/>
  <c r="DR42" i="1"/>
  <c r="DR82" i="1"/>
  <c r="DI87" i="1"/>
  <c r="DK101" i="1"/>
  <c r="DM13" i="1"/>
  <c r="DM66" i="1"/>
  <c r="DJ91" i="1"/>
  <c r="DL80" i="1"/>
  <c r="DP115" i="1"/>
  <c r="DL18" i="1"/>
  <c r="DI96" i="1"/>
  <c r="DN8" i="1"/>
  <c r="DM108" i="1"/>
  <c r="DL32" i="1"/>
  <c r="DL84" i="1"/>
  <c r="DL103" i="1"/>
  <c r="DJ98" i="1"/>
  <c r="DO67" i="1"/>
  <c r="DQ22" i="1"/>
  <c r="DI93" i="1"/>
  <c r="DT85" i="1"/>
  <c r="DS17" i="1"/>
  <c r="DL141" i="1"/>
  <c r="DJ14" i="1"/>
  <c r="DP96" i="1"/>
  <c r="DN55" i="1"/>
  <c r="DT32" i="1"/>
  <c r="DL37" i="1"/>
  <c r="DQ100" i="1"/>
  <c r="DO47" i="1"/>
  <c r="DJ49" i="1"/>
  <c r="DQ50" i="1"/>
  <c r="DK31" i="1"/>
  <c r="DP44" i="1"/>
  <c r="DK70" i="1"/>
  <c r="DL110" i="1"/>
  <c r="DM79" i="1"/>
  <c r="DJ107" i="1"/>
  <c r="DJ16" i="1"/>
  <c r="DR23" i="1"/>
  <c r="DT115" i="1"/>
  <c r="DL100" i="1"/>
  <c r="DO60" i="1"/>
  <c r="DK23" i="1"/>
  <c r="DO108" i="1"/>
  <c r="DI9" i="1"/>
  <c r="DO109" i="1"/>
  <c r="DS67" i="1"/>
  <c r="DJ8" i="1"/>
  <c r="DL9" i="1"/>
  <c r="DN7" i="1"/>
  <c r="DS45" i="1"/>
  <c r="DS74" i="1"/>
  <c r="DK26" i="1"/>
  <c r="DL12" i="1"/>
  <c r="DP101" i="1"/>
  <c r="DN25" i="1"/>
  <c r="DN108" i="1"/>
  <c r="DJ31" i="1"/>
  <c r="DT66" i="1"/>
  <c r="DM112" i="1"/>
  <c r="DP38" i="1"/>
  <c r="DK52" i="1"/>
  <c r="DN67" i="1"/>
  <c r="DQ60" i="1"/>
  <c r="DK44" i="1"/>
  <c r="DQ103" i="1"/>
  <c r="DQ80" i="1"/>
  <c r="DI17" i="1"/>
  <c r="DQ25" i="1"/>
  <c r="DL36" i="1"/>
  <c r="DI68" i="1"/>
  <c r="DQ32" i="1"/>
  <c r="DQ86" i="1"/>
  <c r="DL43" i="1"/>
  <c r="DN26" i="1"/>
  <c r="DO86" i="1"/>
  <c r="DQ111" i="1"/>
  <c r="DP30" i="1"/>
  <c r="DR109" i="1"/>
  <c r="DK53" i="1"/>
  <c r="DR18" i="1"/>
  <c r="DR69" i="1"/>
  <c r="DQ63" i="1"/>
  <c r="DQ28" i="1"/>
  <c r="DO52" i="1"/>
  <c r="DS16" i="1"/>
  <c r="DQ85" i="1"/>
  <c r="DQ84" i="1"/>
  <c r="DI16" i="1"/>
  <c r="DR99" i="1"/>
  <c r="DS8" i="1"/>
  <c r="DP24" i="1"/>
  <c r="DI51" i="1"/>
  <c r="DK51" i="1"/>
  <c r="DO45" i="1"/>
  <c r="DQ55" i="1"/>
  <c r="DI60" i="1"/>
  <c r="DS84" i="1"/>
  <c r="DR20" i="1"/>
  <c r="DK71" i="1"/>
  <c r="DP66" i="1"/>
  <c r="DI79" i="1"/>
  <c r="DM58" i="1"/>
  <c r="DS48" i="1"/>
  <c r="DK108" i="1"/>
  <c r="DQ97" i="1"/>
  <c r="DK42" i="1"/>
  <c r="DO141" i="1"/>
  <c r="DP54" i="1"/>
  <c r="DK105" i="1"/>
  <c r="DP90" i="1"/>
  <c r="DR29" i="1"/>
  <c r="DI110" i="1"/>
  <c r="DN43" i="1"/>
  <c r="DR107" i="1"/>
  <c r="DM56" i="1"/>
  <c r="DQ66" i="1"/>
  <c r="DN70" i="1"/>
  <c r="DM36" i="1"/>
  <c r="DI29" i="1"/>
  <c r="DR88" i="1"/>
  <c r="DP78" i="1"/>
  <c r="DO81" i="1"/>
  <c r="DQ41" i="1"/>
  <c r="DR24" i="1"/>
  <c r="DK60" i="1"/>
  <c r="DK91" i="1"/>
  <c r="DQ13" i="1"/>
  <c r="DP58" i="1"/>
  <c r="DR105" i="1"/>
  <c r="DK17" i="1"/>
  <c r="DI56" i="1"/>
  <c r="DK41" i="1"/>
  <c r="DP69" i="1"/>
  <c r="DL98" i="1"/>
  <c r="DS18" i="1"/>
  <c r="DR111" i="1"/>
  <c r="DK22" i="1"/>
  <c r="DO78" i="1"/>
  <c r="DQ36" i="1"/>
  <c r="DP19" i="1"/>
  <c r="DM78" i="1"/>
  <c r="DR47" i="1"/>
  <c r="DN141" i="1"/>
  <c r="DK49" i="1"/>
  <c r="DL95" i="1"/>
  <c r="DO6" i="1"/>
  <c r="DI20" i="1"/>
  <c r="DJ27" i="1"/>
  <c r="DL30" i="1"/>
  <c r="DN50" i="1"/>
  <c r="DS78" i="1"/>
  <c r="DJ53" i="1"/>
  <c r="DL58" i="1"/>
  <c r="DK65" i="1"/>
  <c r="DK106" i="1"/>
  <c r="DP99" i="1"/>
  <c r="DR73" i="1"/>
  <c r="DL99" i="1"/>
  <c r="DN68" i="1"/>
  <c r="DP63" i="1"/>
  <c r="DO8" i="1"/>
  <c r="DT38" i="1"/>
  <c r="DN114" i="1"/>
  <c r="DM51" i="1"/>
  <c r="DI106" i="1"/>
  <c r="DK75" i="1"/>
  <c r="DM32" i="1"/>
  <c r="DN16" i="1"/>
  <c r="DO90" i="1"/>
  <c r="DO30" i="1"/>
  <c r="DS51" i="1"/>
  <c r="DT18" i="1"/>
  <c r="DQ64" i="1"/>
  <c r="DP71" i="1"/>
  <c r="DK100" i="1"/>
  <c r="DR13" i="1"/>
  <c r="DM77" i="1"/>
  <c r="DT16" i="1"/>
  <c r="DS101" i="1"/>
  <c r="DK37" i="1"/>
  <c r="DJ84" i="1"/>
  <c r="DL26" i="1"/>
  <c r="DQ62" i="1"/>
  <c r="DL24" i="1"/>
  <c r="DO93" i="1"/>
  <c r="DP39" i="1"/>
  <c r="DS104" i="1"/>
  <c r="DT110" i="1"/>
  <c r="DK20" i="1"/>
  <c r="DO80" i="1"/>
  <c r="DS53" i="1"/>
  <c r="DT13" i="1"/>
  <c r="DI6" i="1"/>
  <c r="DQ35" i="1"/>
  <c r="DO23" i="1"/>
  <c r="DO100" i="1"/>
  <c r="DL31" i="1"/>
  <c r="DO54" i="1"/>
  <c r="DM100" i="1"/>
  <c r="DM47" i="1"/>
  <c r="DT74" i="1"/>
  <c r="DT79" i="1"/>
  <c r="DJ76" i="1"/>
  <c r="DT7" i="1"/>
  <c r="DQ82" i="1"/>
  <c r="DP53" i="1"/>
  <c r="DK55" i="1"/>
  <c r="DI47" i="1"/>
  <c r="DN71" i="1"/>
  <c r="DT35" i="1"/>
  <c r="DL41" i="1"/>
  <c r="DK45" i="1"/>
  <c r="DR33" i="1"/>
  <c r="DJ86" i="1"/>
  <c r="DS54" i="1"/>
  <c r="DO17" i="1"/>
  <c r="DK88" i="1"/>
  <c r="DK12" i="1"/>
  <c r="DN54" i="1"/>
  <c r="DI88" i="1"/>
  <c r="DM9" i="1"/>
  <c r="DN85" i="1"/>
  <c r="DR27" i="1"/>
  <c r="DQ113" i="1"/>
  <c r="DO27" i="1"/>
  <c r="DN73" i="1"/>
  <c r="DT105" i="1"/>
  <c r="DK98" i="1"/>
  <c r="DT6" i="1"/>
  <c r="DN60" i="1"/>
  <c r="DM111" i="1"/>
  <c r="DM63" i="1"/>
  <c r="DS35" i="1"/>
  <c r="DK39" i="1"/>
  <c r="DO76" i="1"/>
  <c r="DN94" i="1"/>
  <c r="DP72" i="1"/>
  <c r="DJ55" i="1"/>
  <c r="DI13" i="1"/>
  <c r="DQ58" i="1"/>
  <c r="DP112" i="1"/>
  <c r="DR106" i="1"/>
  <c r="DR108" i="1"/>
  <c r="DL35" i="1"/>
  <c r="DL46" i="1"/>
  <c r="DS80" i="1"/>
  <c r="DO110" i="1"/>
  <c r="DL39" i="1"/>
  <c r="DM106" i="1"/>
  <c r="DQ47" i="1"/>
  <c r="DP34" i="1"/>
  <c r="DN87" i="1"/>
  <c r="DJ29" i="1"/>
  <c r="DJ90" i="1"/>
  <c r="DI113" i="1"/>
  <c r="DJ105" i="1"/>
  <c r="DN32" i="1"/>
  <c r="DK86" i="1"/>
  <c r="DT48" i="1"/>
  <c r="DN95" i="1"/>
  <c r="DQ11" i="1"/>
  <c r="DI105" i="1"/>
  <c r="DP65" i="1"/>
  <c r="DR21" i="1"/>
  <c r="DR56" i="1"/>
  <c r="DP12" i="1"/>
  <c r="DP10" i="1"/>
  <c r="DK87" i="1"/>
  <c r="DO58" i="1"/>
  <c r="DR25" i="1"/>
  <c r="DO55" i="1"/>
  <c r="DK85" i="1"/>
  <c r="DO83" i="1"/>
  <c r="DI61" i="1"/>
  <c r="DP97" i="1"/>
  <c r="DJ32" i="1"/>
  <c r="DS110" i="1"/>
  <c r="DT78" i="1"/>
  <c r="DO32" i="1"/>
  <c r="DJ12" i="1"/>
  <c r="DI11" i="1"/>
  <c r="DQ83" i="1"/>
  <c r="DQ72" i="1"/>
  <c r="DJ104" i="1"/>
  <c r="DN33" i="1"/>
  <c r="DQ98" i="1"/>
  <c r="DR38" i="1"/>
  <c r="DO77" i="1"/>
  <c r="DR98" i="1"/>
  <c r="DI43" i="1"/>
  <c r="DO59" i="1"/>
  <c r="DO14" i="1"/>
  <c r="DQ102" i="1"/>
  <c r="DN57" i="1"/>
  <c r="DK109" i="1"/>
  <c r="DK58" i="1"/>
  <c r="DN17" i="1"/>
  <c r="DP81" i="1"/>
  <c r="DR93" i="1"/>
  <c r="DP57" i="1"/>
  <c r="DM53" i="1"/>
  <c r="DR26" i="1"/>
  <c r="DP102" i="1"/>
  <c r="DQ104" i="1"/>
  <c r="DJ95" i="1"/>
  <c r="DO89" i="1"/>
  <c r="DP108" i="1"/>
  <c r="DN96" i="1"/>
  <c r="DR94" i="1"/>
  <c r="DS20" i="1"/>
  <c r="DS61" i="1"/>
  <c r="DQ110" i="1"/>
  <c r="DT20" i="1"/>
  <c r="DR10" i="1"/>
  <c r="DT27" i="1"/>
  <c r="DL19" i="1"/>
  <c r="DR36" i="1"/>
  <c r="DM18" i="1"/>
  <c r="DI53" i="1"/>
  <c r="DM91" i="1"/>
  <c r="DT62" i="1"/>
  <c r="DJ20" i="1"/>
  <c r="DI77" i="1"/>
  <c r="DT8" i="1"/>
  <c r="DS115" i="1"/>
  <c r="DN104" i="1"/>
  <c r="DN37" i="1"/>
  <c r="DN14" i="1"/>
  <c r="DP75" i="1"/>
  <c r="DP92" i="1"/>
  <c r="DM50" i="1"/>
  <c r="DO114" i="1"/>
  <c r="DL62" i="1"/>
  <c r="DO35" i="1"/>
  <c r="DL10" i="1"/>
  <c r="DT17" i="1"/>
  <c r="DS33" i="1"/>
  <c r="DK35" i="1"/>
  <c r="DK16" i="1"/>
  <c r="DN100" i="1"/>
  <c r="DK18" i="1"/>
  <c r="DT141" i="1"/>
  <c r="DS113" i="1"/>
  <c r="DT107" i="1"/>
  <c r="DN38" i="1"/>
  <c r="DN89" i="1"/>
  <c r="DI36" i="1"/>
  <c r="DT92" i="1"/>
  <c r="DM14" i="1"/>
  <c r="DL51" i="1"/>
  <c r="DO69" i="1"/>
  <c r="DM82" i="1"/>
  <c r="DN112" i="1"/>
  <c r="DP70" i="1"/>
  <c r="DI58" i="1"/>
  <c r="DO112" i="1"/>
  <c r="DL72" i="1"/>
  <c r="DT84" i="1"/>
  <c r="DQ107" i="1"/>
  <c r="DI70" i="1"/>
  <c r="DT29" i="1"/>
  <c r="DT24" i="1"/>
  <c r="DK79" i="1"/>
  <c r="DJ22" i="1"/>
  <c r="DN103" i="1"/>
  <c r="DR31" i="1"/>
  <c r="DP68" i="1"/>
  <c r="DT103" i="1"/>
  <c r="DK95" i="1"/>
  <c r="DN58" i="1"/>
  <c r="DJ18" i="1"/>
  <c r="DJ41" i="1"/>
  <c r="DT88" i="1"/>
  <c r="DL66" i="1"/>
  <c r="DR78" i="1"/>
  <c r="DP31" i="1"/>
  <c r="DK46" i="1"/>
  <c r="DJ71" i="1"/>
  <c r="DL6" i="1"/>
  <c r="DL68" i="1"/>
  <c r="DT80" i="1"/>
  <c r="DT61" i="1"/>
  <c r="DS40" i="1"/>
  <c r="DQ46" i="1"/>
  <c r="DQ14" i="1"/>
  <c r="DQ87" i="1"/>
  <c r="DT100" i="1"/>
  <c r="DO101" i="1"/>
  <c r="DR74" i="1"/>
  <c r="DS56" i="1"/>
  <c r="DT36" i="1"/>
  <c r="DP59" i="1"/>
  <c r="DL7" i="1"/>
  <c r="DL50" i="1"/>
  <c r="DM104" i="1"/>
  <c r="DS10" i="1"/>
  <c r="DM88" i="1"/>
  <c r="DJ39" i="1"/>
  <c r="DS94" i="1"/>
  <c r="DL104" i="1"/>
  <c r="DQ71" i="1"/>
  <c r="DL88" i="1"/>
  <c r="DI57" i="1"/>
  <c r="DR95" i="1"/>
  <c r="DL13" i="1"/>
  <c r="DS102" i="1"/>
  <c r="DO38" i="1"/>
  <c r="DS99" i="1"/>
  <c r="DI92" i="1"/>
  <c r="DK90" i="1"/>
  <c r="DL67" i="1"/>
  <c r="DN36" i="1"/>
  <c r="DJ75" i="1"/>
  <c r="DP88" i="1"/>
  <c r="DN66" i="1"/>
  <c r="DJ89" i="1"/>
  <c r="DN29" i="1"/>
  <c r="DR39" i="1"/>
  <c r="DS82" i="1"/>
  <c r="DI18" i="1"/>
  <c r="DI90" i="1"/>
  <c r="DQ43" i="1"/>
  <c r="DS114" i="1"/>
  <c r="DQ18" i="1"/>
  <c r="DR35" i="1"/>
  <c r="DN105" i="1"/>
  <c r="DJ50" i="1"/>
  <c r="DJ79" i="1"/>
  <c r="DK73" i="1"/>
  <c r="DP50" i="1"/>
  <c r="DJ80" i="1"/>
  <c r="DT42" i="1"/>
  <c r="DL55" i="1"/>
  <c r="DP6" i="1"/>
  <c r="DO97" i="1"/>
  <c r="DQ106" i="1"/>
  <c r="DP77" i="1"/>
  <c r="DQ33" i="1"/>
  <c r="DQ6" i="1"/>
  <c r="DM54" i="1"/>
  <c r="DK59" i="1"/>
  <c r="DN65" i="1"/>
  <c r="DJ81" i="1"/>
  <c r="DR115" i="1"/>
  <c r="DP106" i="1"/>
  <c r="DT94" i="1"/>
  <c r="DN46" i="1"/>
  <c r="DO48" i="1"/>
  <c r="DP89" i="1"/>
  <c r="DR52" i="1"/>
  <c r="DO9" i="1"/>
  <c r="DR76" i="1"/>
  <c r="DR64" i="1"/>
  <c r="DT81" i="1"/>
  <c r="DK13" i="1"/>
  <c r="DR30" i="1"/>
  <c r="DQ27" i="1"/>
  <c r="DR46" i="1"/>
  <c r="DN48" i="1"/>
  <c r="DO46" i="1"/>
  <c r="DN99" i="1"/>
  <c r="DJ70" i="1"/>
  <c r="DM76" i="1"/>
  <c r="DR81" i="1"/>
  <c r="DO98" i="1"/>
  <c r="DO72" i="1"/>
  <c r="DQ26" i="1"/>
  <c r="DR48" i="1"/>
  <c r="DN13" i="1"/>
  <c r="DR41" i="1"/>
  <c r="DO43" i="1"/>
  <c r="DP49" i="1"/>
  <c r="DP36" i="1"/>
  <c r="DI45" i="1"/>
  <c r="DR141" i="1"/>
  <c r="DI95" i="1"/>
  <c r="DJ102" i="1"/>
  <c r="DR43" i="1"/>
  <c r="DO64" i="1"/>
  <c r="DM86" i="1"/>
  <c r="DO13" i="1"/>
  <c r="DT23" i="1"/>
  <c r="DI74" i="1"/>
  <c r="DK112" i="1"/>
  <c r="DS65" i="1"/>
  <c r="DS11" i="1"/>
  <c r="DM94" i="1"/>
  <c r="DS47" i="1"/>
  <c r="DO19" i="1"/>
  <c r="DR19" i="1"/>
  <c r="DS141" i="1"/>
  <c r="DS13" i="1"/>
  <c r="DT86" i="1"/>
  <c r="DT50" i="1"/>
  <c r="DP103" i="1"/>
  <c r="DK43" i="1"/>
  <c r="DO84" i="1"/>
  <c r="DN24" i="1"/>
  <c r="DS21" i="1"/>
  <c r="DM12" i="1"/>
  <c r="DM72" i="1"/>
  <c r="DN84" i="1"/>
  <c r="DP94" i="1"/>
  <c r="DP28" i="1"/>
  <c r="DO11" i="1"/>
  <c r="DT46" i="1"/>
  <c r="DI37" i="1"/>
  <c r="DK68" i="1"/>
  <c r="DN115" i="1"/>
  <c r="DQ39" i="1"/>
  <c r="DP67" i="1"/>
  <c r="DI86" i="1"/>
  <c r="DK61" i="1"/>
  <c r="DP21" i="1"/>
  <c r="DR51" i="1"/>
  <c r="DS59" i="1"/>
  <c r="DQ92" i="1"/>
  <c r="DT82" i="1"/>
  <c r="DL28" i="1"/>
  <c r="DM62" i="1"/>
  <c r="DK94" i="1"/>
  <c r="DI34" i="1"/>
  <c r="DJ73" i="1"/>
  <c r="DJ60" i="1"/>
  <c r="DQ52" i="1"/>
  <c r="DQ56" i="1"/>
  <c r="DS58" i="1"/>
  <c r="DT34" i="1"/>
  <c r="DL83" i="1"/>
  <c r="DR53" i="1"/>
  <c r="DJ100" i="1"/>
  <c r="DT14" i="1"/>
  <c r="DN113" i="1"/>
  <c r="DM10" i="1"/>
  <c r="DM25" i="1"/>
  <c r="DM31" i="1"/>
  <c r="DR80" i="1"/>
  <c r="DL73" i="1"/>
  <c r="DL87" i="1"/>
  <c r="DS38" i="1"/>
  <c r="DT11" i="1"/>
  <c r="DN91" i="1"/>
  <c r="DQ109" i="1"/>
  <c r="DP7" i="1"/>
  <c r="DL106" i="1"/>
  <c r="DN34" i="1"/>
  <c r="DR32" i="1"/>
  <c r="DL70" i="1"/>
  <c r="DJ96" i="1"/>
  <c r="DJ44" i="1"/>
  <c r="DL102" i="1"/>
  <c r="DO21" i="1"/>
  <c r="DI54" i="1"/>
  <c r="DJ106" i="1"/>
  <c r="DP60" i="1"/>
  <c r="DK11" i="1"/>
  <c r="DS14" i="1"/>
  <c r="DQ68" i="1"/>
  <c r="DJ21" i="1"/>
  <c r="DJ114" i="1"/>
  <c r="DI84" i="1"/>
  <c r="DI82" i="1"/>
  <c r="DS63" i="1"/>
  <c r="DT10" i="1"/>
  <c r="DK25" i="1"/>
  <c r="DR34" i="1"/>
  <c r="DI98" i="1"/>
  <c r="DJ23" i="1"/>
  <c r="DT104" i="1"/>
  <c r="DO91" i="1"/>
  <c r="DS7" i="1"/>
  <c r="DL93" i="1"/>
  <c r="DJ30" i="1"/>
  <c r="DS50" i="1"/>
  <c r="DK111" i="1"/>
  <c r="DM141" i="1"/>
  <c r="DT9" i="1"/>
  <c r="DK14" i="1"/>
  <c r="DL108" i="1"/>
  <c r="DN10" i="1"/>
  <c r="DS106" i="1"/>
  <c r="DM73" i="1"/>
  <c r="DL22" i="1"/>
  <c r="DL25" i="1"/>
  <c r="DM6" i="1"/>
  <c r="DK64" i="1"/>
  <c r="DL48" i="1"/>
  <c r="DL11" i="1"/>
  <c r="DL34" i="1"/>
  <c r="DN75" i="1"/>
  <c r="DN83" i="1"/>
  <c r="DT64" i="1"/>
  <c r="DT108" i="1"/>
  <c r="DK30" i="1"/>
  <c r="DS90" i="1"/>
  <c r="DS112" i="1"/>
  <c r="DJ17" i="1"/>
  <c r="DM84" i="1"/>
  <c r="DS89" i="1"/>
  <c r="DM102" i="1"/>
  <c r="DN102" i="1"/>
  <c r="DP8" i="1"/>
  <c r="DL96" i="1"/>
  <c r="DL65" i="1"/>
  <c r="DQ141" i="1"/>
  <c r="DJ28" i="1"/>
  <c r="DM110" i="1"/>
  <c r="DJ101" i="1"/>
  <c r="DT114" i="1"/>
  <c r="DP27" i="1"/>
  <c r="DO113" i="1"/>
  <c r="DT53" i="1"/>
  <c r="DS68" i="1"/>
  <c r="DJ115" i="1"/>
  <c r="DI107" i="1"/>
  <c r="DK62" i="1"/>
  <c r="DJ6" i="1"/>
  <c r="DR101" i="1"/>
  <c r="DL112" i="1"/>
  <c r="DI8" i="1"/>
  <c r="DI39" i="1"/>
  <c r="DO95" i="1"/>
  <c r="DQ65" i="1"/>
  <c r="DQ30" i="1"/>
  <c r="DN109" i="1"/>
  <c r="DI94" i="1"/>
  <c r="DI42" i="1"/>
  <c r="DR11" i="1"/>
  <c r="DR12" i="1"/>
  <c r="DN12" i="1"/>
  <c r="DO18" i="1"/>
  <c r="DN40" i="1"/>
  <c r="DS79" i="1"/>
  <c r="DO70" i="1"/>
  <c r="DI59" i="1"/>
  <c r="DR55" i="1"/>
  <c r="DK33" i="1"/>
  <c r="DJ111" i="1"/>
  <c r="DO96" i="1"/>
  <c r="DP55" i="1"/>
  <c r="DL92" i="1"/>
  <c r="DI114" i="1"/>
  <c r="DN62" i="1"/>
  <c r="DO31" i="1"/>
  <c r="DM75" i="1"/>
  <c r="DR9" i="1"/>
  <c r="DR72" i="1"/>
  <c r="DN53" i="1"/>
  <c r="DI97" i="1"/>
  <c r="DR84" i="1"/>
  <c r="DR59" i="1"/>
  <c r="DO53" i="1"/>
  <c r="DP109" i="1"/>
  <c r="DM38" i="1"/>
  <c r="DM61" i="1"/>
  <c r="DM46" i="1"/>
  <c r="DQ29" i="1"/>
  <c r="DN81" i="1"/>
  <c r="DP33" i="1"/>
  <c r="DP48" i="1"/>
  <c r="DP17" i="1"/>
  <c r="DQ96" i="1"/>
  <c r="DR7" i="1"/>
  <c r="DP40" i="1"/>
  <c r="DQ74" i="1"/>
  <c r="DO87" i="1"/>
  <c r="DN72" i="1"/>
  <c r="DR45" i="1"/>
  <c r="DO36" i="1"/>
  <c r="DI30" i="1"/>
  <c r="DM40" i="1"/>
  <c r="DR40" i="1"/>
  <c r="DR54" i="1"/>
  <c r="DP42" i="1"/>
  <c r="DN80" i="1"/>
  <c r="DT30" i="1"/>
  <c r="DS37" i="1"/>
  <c r="DN90" i="1"/>
  <c r="DT102" i="1"/>
  <c r="DN101" i="1"/>
  <c r="DN19" i="1"/>
  <c r="DJ19" i="1"/>
  <c r="DJ35" i="1"/>
  <c r="DL82" i="1"/>
  <c r="DM27" i="1"/>
  <c r="DQ53" i="1"/>
  <c r="DI55" i="1"/>
  <c r="DJ45" i="1"/>
  <c r="DR83" i="1"/>
  <c r="DI7" i="1"/>
  <c r="DQ88" i="1"/>
  <c r="DM41" i="1"/>
  <c r="DM64" i="1"/>
  <c r="DM16" i="1"/>
  <c r="DP16" i="1"/>
  <c r="DM39" i="1"/>
  <c r="DO62" i="1"/>
  <c r="DO104" i="1"/>
  <c r="DI25" i="1"/>
  <c r="DJ94" i="1"/>
  <c r="DM48" i="1"/>
  <c r="DN93" i="1"/>
  <c r="DJ68" i="1"/>
  <c r="DO105" i="1"/>
  <c r="DP83" i="1"/>
  <c r="DN79" i="1"/>
  <c r="DL47" i="1"/>
  <c r="DR91" i="1"/>
  <c r="DR66" i="1"/>
  <c r="DL42" i="1"/>
  <c r="DO111" i="1"/>
  <c r="DJ33" i="1"/>
  <c r="DO102" i="1"/>
  <c r="DS98" i="1"/>
  <c r="DJ66" i="1"/>
  <c r="DP100" i="1"/>
  <c r="DL114" i="1"/>
  <c r="DT37" i="1"/>
  <c r="DS81" i="1"/>
  <c r="DL78" i="1"/>
  <c r="DT77" i="1"/>
  <c r="DS109" i="1"/>
  <c r="DJ47" i="1"/>
  <c r="DI62" i="1"/>
  <c r="DS92" i="1"/>
  <c r="DT99" i="1"/>
  <c r="DR65" i="1"/>
  <c r="DO71" i="1"/>
  <c r="DT89" i="1"/>
  <c r="DJ10" i="1"/>
  <c r="DL105" i="1"/>
  <c r="DJ48" i="1"/>
  <c r="DP62" i="1"/>
  <c r="DL74" i="1"/>
  <c r="DT72" i="1"/>
  <c r="DT69" i="1"/>
  <c r="DT12" i="1"/>
  <c r="DT33" i="1"/>
  <c r="DQ54" i="1"/>
  <c r="DS25" i="1"/>
  <c r="DL33" i="1"/>
  <c r="DK93" i="1"/>
  <c r="DN44" i="1"/>
  <c r="DM26" i="1"/>
  <c r="DS39" i="1"/>
  <c r="DJ64" i="1"/>
  <c r="DJ54" i="1"/>
  <c r="DK7" i="1"/>
  <c r="DK110" i="1"/>
  <c r="DL23" i="1"/>
  <c r="DK89" i="1"/>
  <c r="DK38" i="1"/>
  <c r="DS73" i="1"/>
  <c r="DR110" i="1"/>
  <c r="DT101" i="1"/>
  <c r="DT57" i="1"/>
  <c r="DJ13" i="1"/>
  <c r="DS57" i="1"/>
  <c r="DN39" i="1"/>
  <c r="DR28" i="1"/>
  <c r="DP22" i="1"/>
  <c r="DI112" i="1"/>
  <c r="DM113" i="1"/>
  <c r="DM96" i="1"/>
  <c r="DJ56" i="1"/>
  <c r="DL75" i="1"/>
  <c r="DT95" i="1"/>
  <c r="DL97" i="1"/>
  <c r="DL8" i="1"/>
  <c r="DK27" i="1"/>
  <c r="DT65" i="1"/>
  <c r="DO29" i="1"/>
  <c r="DL53" i="1"/>
  <c r="DL115" i="1"/>
  <c r="DM11" i="1"/>
  <c r="DT45" i="1"/>
  <c r="DI81" i="1"/>
  <c r="DO40" i="1"/>
  <c r="DQ51" i="1"/>
  <c r="DI10" i="1"/>
  <c r="DQ8" i="1"/>
  <c r="DQ70" i="1"/>
  <c r="DJ108" i="1"/>
  <c r="DJ34" i="1"/>
  <c r="DQ78" i="1"/>
  <c r="DI41" i="1"/>
  <c r="DL20" i="1"/>
  <c r="DQ90" i="1"/>
  <c r="DK83" i="1"/>
  <c r="DQ67" i="1"/>
  <c r="DS107" i="1"/>
  <c r="DR17" i="1"/>
  <c r="DN61" i="1"/>
  <c r="DP41" i="1"/>
  <c r="DI63" i="1"/>
  <c r="DK103" i="1"/>
  <c r="DK24" i="1"/>
  <c r="DR67" i="1"/>
  <c r="DQ114" i="1"/>
  <c r="DT63" i="1"/>
  <c r="DJ40" i="1"/>
  <c r="DP23" i="1"/>
  <c r="DS77" i="1"/>
  <c r="DO65" i="1"/>
  <c r="DN11" i="1"/>
  <c r="DR112" i="1"/>
  <c r="DI44" i="1"/>
  <c r="DM52" i="1"/>
  <c r="DK6" i="1"/>
  <c r="DR68" i="1"/>
  <c r="DO41" i="1"/>
  <c r="DI67" i="1"/>
  <c r="DR6" i="1"/>
  <c r="DJ61" i="1"/>
  <c r="DN107" i="1"/>
  <c r="DP47" i="1"/>
  <c r="DM60" i="1"/>
  <c r="DO73" i="1"/>
  <c r="DP52" i="1"/>
  <c r="DR96" i="1"/>
  <c r="DI109" i="1"/>
  <c r="DM71" i="1"/>
  <c r="DO26" i="1"/>
  <c r="DP114" i="1"/>
  <c r="DP84" i="1"/>
  <c r="DO79" i="1"/>
  <c r="DQ57" i="1"/>
  <c r="DN20" i="1"/>
  <c r="DQ81" i="1"/>
  <c r="DN41" i="1"/>
  <c r="DR86" i="1"/>
  <c r="DI21" i="1"/>
  <c r="DS36" i="1"/>
  <c r="DN82" i="1"/>
  <c r="DJ113" i="1"/>
  <c r="DP11" i="1"/>
  <c r="DK99" i="1"/>
  <c r="DQ61" i="1"/>
  <c r="DR14" i="1"/>
  <c r="DO63" i="1"/>
  <c r="DI108" i="1"/>
  <c r="DQ69" i="1"/>
  <c r="DO39" i="1"/>
  <c r="DO51" i="1"/>
  <c r="DR90" i="1"/>
  <c r="DM43" i="1"/>
  <c r="DO33" i="1"/>
  <c r="DI101" i="1"/>
  <c r="DJ63" i="1"/>
  <c r="DM22" i="1"/>
  <c r="DM35" i="1"/>
  <c r="DQ89" i="1"/>
  <c r="DR103" i="1"/>
  <c r="DR8" i="1"/>
  <c r="DS27" i="1"/>
  <c r="DP98" i="1"/>
  <c r="DJ7" i="1"/>
  <c r="DI52" i="1"/>
  <c r="DP95" i="1"/>
  <c r="DR77" i="1"/>
  <c r="DS88" i="1"/>
  <c r="DS31" i="1"/>
  <c r="DJ110" i="1"/>
  <c r="DM19" i="1"/>
  <c r="DQ19" i="1"/>
  <c r="DP80" i="1"/>
  <c r="DJ37" i="1"/>
  <c r="DS103" i="1"/>
  <c r="DT75" i="1"/>
  <c r="DL94" i="1"/>
  <c r="DL69" i="1"/>
  <c r="DN42" i="1"/>
  <c r="DI33" i="1"/>
  <c r="DT22" i="1"/>
  <c r="DI64" i="1"/>
  <c r="DR62" i="1"/>
  <c r="DK92" i="1"/>
  <c r="DS43" i="1"/>
  <c r="DL79" i="1"/>
  <c r="DP29" i="1"/>
  <c r="DJ69" i="1"/>
  <c r="DJ93" i="1"/>
  <c r="DP13" i="1"/>
  <c r="DM87" i="1"/>
  <c r="DL107" i="1"/>
  <c r="DS66" i="1"/>
  <c r="DK50" i="1"/>
  <c r="DL86" i="1"/>
  <c r="DK107" i="1"/>
  <c r="DO25" i="1"/>
  <c r="DO75" i="1"/>
  <c r="DQ37" i="1"/>
  <c r="DN56" i="1"/>
  <c r="DO74" i="1"/>
  <c r="DK74" i="1"/>
  <c r="DM83" i="1"/>
  <c r="DT111" i="1"/>
  <c r="DL21" i="1"/>
  <c r="DL113" i="1"/>
  <c r="DJ97" i="1"/>
  <c r="DK84" i="1"/>
  <c r="DN51" i="1"/>
  <c r="DL63" i="1"/>
  <c r="DP46" i="1"/>
  <c r="DL52" i="1"/>
  <c r="DK114" i="1"/>
  <c r="DQ40" i="1"/>
  <c r="DL40" i="1"/>
  <c r="DT87" i="1"/>
  <c r="DL54" i="1"/>
  <c r="DP76" i="1"/>
  <c r="DI40" i="1"/>
  <c r="DS97" i="1"/>
  <c r="DQ76" i="1"/>
  <c r="DO16" i="1"/>
  <c r="DK96" i="1"/>
  <c r="DS46" i="1"/>
  <c r="DQ45" i="1"/>
  <c r="DT113" i="1"/>
  <c r="DI72" i="1"/>
  <c r="DL60" i="1"/>
  <c r="DI28" i="1"/>
  <c r="DK141" i="1"/>
  <c r="DR79" i="1"/>
  <c r="DS91" i="1"/>
  <c r="DS96" i="1"/>
  <c r="DK32" i="1"/>
  <c r="DJ52" i="1"/>
  <c r="DQ77" i="1"/>
  <c r="DK36" i="1"/>
  <c r="DR97" i="1"/>
  <c r="DS30" i="1"/>
  <c r="DK66" i="1"/>
  <c r="DS28" i="1"/>
  <c r="DO99" i="1"/>
  <c r="DS9" i="1"/>
  <c r="DM21" i="1"/>
  <c r="DQ48" i="1"/>
  <c r="DS29" i="1"/>
  <c r="DJ9" i="1"/>
  <c r="DR63" i="1"/>
  <c r="DN106" i="1"/>
  <c r="DL91" i="1"/>
  <c r="DT76" i="1"/>
  <c r="DS64" i="1"/>
  <c r="DM45" i="1"/>
  <c r="DS49" i="1"/>
  <c r="DM42" i="1"/>
  <c r="DK78" i="1"/>
  <c r="DQ9" i="1"/>
  <c r="DK8" i="1"/>
  <c r="DP35" i="1"/>
  <c r="DS72" i="1"/>
  <c r="DK102" i="1"/>
  <c r="DM37" i="1"/>
  <c r="DT112" i="1"/>
  <c r="DO34" i="1"/>
  <c r="DK67" i="1"/>
  <c r="DM80" i="1"/>
  <c r="DM33" i="1"/>
  <c r="DT41" i="1"/>
  <c r="DJ77" i="1"/>
  <c r="DS60" i="1"/>
  <c r="DK63" i="1"/>
  <c r="DQ99" i="1"/>
  <c r="DM49" i="1"/>
  <c r="DJ112" i="1"/>
  <c r="DQ101" i="1"/>
  <c r="DL44" i="1"/>
  <c r="DI22" i="1"/>
  <c r="DP111" i="1"/>
  <c r="DP74" i="1"/>
  <c r="DQ49" i="1"/>
  <c r="DI24" i="1"/>
  <c r="DK9" i="1"/>
  <c r="DT54" i="1"/>
  <c r="DQ7" i="1"/>
  <c r="DP45" i="1"/>
  <c r="DS108" i="1"/>
  <c r="DP73" i="1"/>
  <c r="DO94" i="1"/>
  <c r="DJ141" i="1"/>
  <c r="DT47" i="1"/>
  <c r="DJ51" i="1"/>
  <c r="DM92" i="1"/>
  <c r="DR104" i="1"/>
  <c r="DK80" i="1"/>
  <c r="DL29" i="1"/>
  <c r="DT40" i="1"/>
  <c r="DM109" i="1"/>
  <c r="DK81" i="1"/>
  <c r="DO103" i="1"/>
  <c r="DJ25" i="1"/>
  <c r="DO88" i="1"/>
  <c r="DP18" i="1"/>
  <c r="DI85" i="1"/>
  <c r="DS52" i="1"/>
  <c r="DI26" i="1"/>
  <c r="DS100" i="1"/>
  <c r="DN69" i="1"/>
  <c r="DR85" i="1"/>
  <c r="DQ23" i="1"/>
  <c r="DO92" i="1"/>
  <c r="DS44" i="1"/>
  <c r="DO107" i="1"/>
  <c r="DJ85" i="1"/>
  <c r="DQ59" i="1"/>
  <c r="DO24" i="1"/>
  <c r="DN31" i="1"/>
  <c r="DP37" i="1"/>
  <c r="DP25" i="1"/>
  <c r="DR89" i="1"/>
  <c r="DR113" i="1"/>
  <c r="DL59" i="1"/>
  <c r="DO44" i="1"/>
  <c r="DN49" i="1"/>
  <c r="DJ42" i="1"/>
  <c r="DQ79" i="1"/>
  <c r="DR50" i="1"/>
  <c r="DI100" i="1"/>
  <c r="DM34" i="1"/>
  <c r="DP82" i="1"/>
  <c r="DK76" i="1"/>
  <c r="DS75" i="1"/>
  <c r="DL101" i="1"/>
  <c r="DK21" i="1"/>
  <c r="DJ58" i="1"/>
  <c r="DJ83" i="1"/>
  <c r="DR60" i="1"/>
  <c r="DM65" i="1"/>
  <c r="DQ16" i="1"/>
  <c r="DO50" i="1"/>
  <c r="DR22" i="1"/>
  <c r="DR114" i="1"/>
  <c r="DM81" i="1"/>
  <c r="DN45" i="1"/>
  <c r="DJ57" i="1"/>
  <c r="DI35" i="1"/>
  <c r="DK34" i="1"/>
  <c r="DM107" i="1"/>
  <c r="DJ99" i="1"/>
  <c r="DP105" i="1"/>
  <c r="DP93" i="1"/>
  <c r="DM30" i="1"/>
  <c r="DI14" i="1"/>
  <c r="DN92" i="1"/>
  <c r="DN23" i="1"/>
  <c r="DL17" i="1"/>
  <c r="DL16" i="1"/>
  <c r="DI75" i="1"/>
  <c r="DI31" i="1"/>
  <c r="DM97" i="1"/>
  <c r="DL14" i="1"/>
  <c r="DI50" i="1"/>
  <c r="DR57" i="1"/>
  <c r="DT19" i="1"/>
  <c r="DI19" i="1"/>
  <c r="DL5" i="1"/>
  <c r="DK5" i="1"/>
  <c r="DQ5" i="1"/>
  <c r="DP5" i="1"/>
  <c r="DS5" i="1"/>
  <c r="DN5" i="1"/>
  <c r="DR5" i="1"/>
  <c r="DM5" i="1"/>
  <c r="DJ5" i="1"/>
  <c r="DT5" i="1"/>
  <c r="DO5" i="1"/>
  <c r="DI5" i="1"/>
  <c r="DI115" i="1"/>
  <c r="DJ74" i="1"/>
  <c r="DJ15" i="1"/>
  <c r="DM15" i="1"/>
  <c r="DQ108" i="1"/>
  <c r="DL15" i="1"/>
  <c r="DR15" i="1"/>
  <c r="DJ26" i="1"/>
  <c r="DL56" i="1"/>
  <c r="DS15" i="1"/>
  <c r="DI15" i="1"/>
  <c r="DN15" i="1"/>
  <c r="DT15" i="1"/>
  <c r="DN98" i="1"/>
  <c r="DN78" i="1"/>
  <c r="DQ42" i="1"/>
  <c r="DT43" i="1"/>
  <c r="DJ82" i="1"/>
  <c r="DK15" i="1"/>
  <c r="DQ115" i="1"/>
  <c r="DP15" i="1"/>
  <c r="DT109" i="1"/>
  <c r="DI32" i="1"/>
  <c r="DK56" i="1"/>
  <c r="DL109" i="1"/>
  <c r="DQ15" i="1"/>
  <c r="DK54" i="1"/>
  <c r="DO15" i="1"/>
  <c r="DI103" i="1"/>
  <c r="DM44" i="1"/>
  <c r="DB9" i="1"/>
  <c r="DE12" i="1"/>
  <c r="DA17" i="1"/>
  <c r="EB133" i="1" l="1"/>
  <c r="EN133" i="1" s="1"/>
  <c r="EB134" i="1"/>
  <c r="EN134" i="1" s="1"/>
  <c r="EB137" i="1"/>
  <c r="EN137" i="1" s="1"/>
  <c r="EB136" i="1"/>
  <c r="EN136" i="1" s="1"/>
  <c r="EB135" i="1"/>
  <c r="EN135" i="1" s="1"/>
  <c r="DU3" i="1"/>
  <c r="DU10" i="1" s="1"/>
  <c r="EG10" i="1" s="1"/>
  <c r="EA3" i="1"/>
  <c r="EA57" i="1" s="1"/>
  <c r="EM57" i="1" s="1"/>
  <c r="DV3" i="1"/>
  <c r="DV19" i="1" s="1"/>
  <c r="EH19" i="1" s="1"/>
  <c r="DW3" i="1"/>
  <c r="DW21" i="1" s="1"/>
  <c r="EI21" i="1" s="1"/>
  <c r="ED3" i="1"/>
  <c r="EE3" i="1"/>
  <c r="EE41" i="1" s="1"/>
  <c r="EQ41" i="1" s="1"/>
  <c r="EC3" i="1"/>
  <c r="DY3" i="1"/>
  <c r="EF3" i="1"/>
  <c r="DX3" i="1"/>
  <c r="DZ3" i="1"/>
  <c r="EB138" i="1"/>
  <c r="EN138" i="1" s="1"/>
  <c r="EB139" i="1"/>
  <c r="EN139" i="1" s="1"/>
  <c r="EB132" i="1"/>
  <c r="EN132" i="1" s="1"/>
  <c r="EB140" i="1"/>
  <c r="EN140" i="1" s="1"/>
  <c r="EB129" i="1"/>
  <c r="EN129" i="1" s="1"/>
  <c r="EB119" i="1"/>
  <c r="EN119" i="1" s="1"/>
  <c r="EB117" i="1"/>
  <c r="EN117" i="1" s="1"/>
  <c r="EB131" i="1"/>
  <c r="EN131" i="1" s="1"/>
  <c r="EB124" i="1"/>
  <c r="EN124" i="1" s="1"/>
  <c r="EB118" i="1"/>
  <c r="EN118" i="1" s="1"/>
  <c r="EB126" i="1"/>
  <c r="EN126" i="1" s="1"/>
  <c r="EB125" i="1"/>
  <c r="EN125" i="1" s="1"/>
  <c r="EB122" i="1"/>
  <c r="EN122" i="1" s="1"/>
  <c r="EB120" i="1"/>
  <c r="EN120" i="1" s="1"/>
  <c r="EB130" i="1"/>
  <c r="EN130" i="1" s="1"/>
  <c r="EB128" i="1"/>
  <c r="EN128" i="1" s="1"/>
  <c r="EB116" i="1"/>
  <c r="EN116" i="1" s="1"/>
  <c r="EB123" i="1"/>
  <c r="EN123" i="1" s="1"/>
  <c r="EB121" i="1"/>
  <c r="EN121" i="1" s="1"/>
  <c r="EB127" i="1"/>
  <c r="EN127" i="1" s="1"/>
  <c r="EB28" i="1"/>
  <c r="EN28" i="1" s="1"/>
  <c r="EB108" i="1"/>
  <c r="EN108" i="1" s="1"/>
  <c r="EB81" i="1"/>
  <c r="EN81" i="1" s="1"/>
  <c r="EB40" i="1"/>
  <c r="EN40" i="1" s="1"/>
  <c r="EB77" i="1"/>
  <c r="EN77" i="1" s="1"/>
  <c r="EB95" i="1"/>
  <c r="EN95" i="1" s="1"/>
  <c r="EB31" i="1"/>
  <c r="EN31" i="1" s="1"/>
  <c r="EB53" i="1"/>
  <c r="EN53" i="1" s="1"/>
  <c r="EB13" i="1"/>
  <c r="EN13" i="1" s="1"/>
  <c r="EB41" i="1"/>
  <c r="EN41" i="1" s="1"/>
  <c r="EB48" i="1"/>
  <c r="EN48" i="1" s="1"/>
  <c r="EB55" i="1"/>
  <c r="EN55" i="1" s="1"/>
  <c r="EB67" i="1"/>
  <c r="EN67" i="1" s="1"/>
  <c r="EB60" i="1"/>
  <c r="EN60" i="1" s="1"/>
  <c r="EB88" i="1"/>
  <c r="EN88" i="1" s="1"/>
  <c r="EB97" i="1"/>
  <c r="EN97" i="1" s="1"/>
  <c r="EB83" i="1"/>
  <c r="EN83" i="1" s="1"/>
  <c r="EB46" i="1"/>
  <c r="EN46" i="1" s="1"/>
  <c r="EB29" i="1"/>
  <c r="EN29" i="1" s="1"/>
  <c r="EB75" i="1"/>
  <c r="EN75" i="1" s="1"/>
  <c r="EB72" i="1"/>
  <c r="EN72" i="1" s="1"/>
  <c r="EB5" i="1"/>
  <c r="EN5" i="1" s="1"/>
  <c r="EB52" i="1"/>
  <c r="EN52" i="1" s="1"/>
  <c r="EB17" i="1"/>
  <c r="EN17" i="1" s="1"/>
  <c r="EB36" i="1"/>
  <c r="EN36" i="1" s="1"/>
  <c r="EB106" i="1"/>
  <c r="EN106" i="1" s="1"/>
  <c r="EB6" i="1"/>
  <c r="EN6" i="1" s="1"/>
  <c r="EB57" i="1"/>
  <c r="EN57" i="1" s="1"/>
  <c r="EB10" i="1"/>
  <c r="EN10" i="1" s="1"/>
  <c r="EB25" i="1"/>
  <c r="EN25" i="1" s="1"/>
  <c r="EB18" i="1"/>
  <c r="EN18" i="1" s="1"/>
  <c r="EB45" i="1"/>
  <c r="EN45" i="1" s="1"/>
  <c r="EB76" i="1"/>
  <c r="EN76" i="1" s="1"/>
  <c r="EB23" i="1"/>
  <c r="EN23" i="1" s="1"/>
  <c r="EB94" i="1"/>
  <c r="EN94" i="1" s="1"/>
  <c r="EB89" i="1"/>
  <c r="EN89" i="1" s="1"/>
  <c r="EB59" i="1"/>
  <c r="EN59" i="1" s="1"/>
  <c r="EB102" i="1"/>
  <c r="EN102" i="1" s="1"/>
  <c r="EB93" i="1"/>
  <c r="EN93" i="1" s="1"/>
  <c r="EB74" i="1"/>
  <c r="EN74" i="1" s="1"/>
  <c r="EB35" i="1"/>
  <c r="EN35" i="1" s="1"/>
  <c r="EB84" i="1"/>
  <c r="EN84" i="1" s="1"/>
  <c r="EB62" i="1"/>
  <c r="EN62" i="1" s="1"/>
  <c r="EB68" i="1"/>
  <c r="EN68" i="1" s="1"/>
  <c r="EB70" i="1"/>
  <c r="EN70" i="1" s="1"/>
  <c r="EB12" i="1"/>
  <c r="EN12" i="1" s="1"/>
  <c r="EB65" i="1"/>
  <c r="EN65" i="1" s="1"/>
  <c r="EB112" i="1"/>
  <c r="EN112" i="1" s="1"/>
  <c r="EB82" i="1"/>
  <c r="EN82" i="1" s="1"/>
  <c r="EB73" i="1"/>
  <c r="EN73" i="1" s="1"/>
  <c r="EB80" i="1"/>
  <c r="EN80" i="1" s="1"/>
  <c r="EB11" i="1"/>
  <c r="EN11" i="1" s="1"/>
  <c r="EB22" i="1"/>
  <c r="EN22" i="1" s="1"/>
  <c r="EB100" i="1"/>
  <c r="EN100" i="1" s="1"/>
  <c r="EB33" i="1"/>
  <c r="EN33" i="1" s="1"/>
  <c r="EB8" i="1"/>
  <c r="EN8" i="1" s="1"/>
  <c r="EB49" i="1"/>
  <c r="EN49" i="1" s="1"/>
  <c r="EB34" i="1"/>
  <c r="EN34" i="1" s="1"/>
  <c r="EB39" i="1"/>
  <c r="EN39" i="1" s="1"/>
  <c r="EB30" i="1"/>
  <c r="EN30" i="1" s="1"/>
  <c r="EB105" i="1"/>
  <c r="EN105" i="1" s="1"/>
  <c r="EB37" i="1"/>
  <c r="EN37" i="1" s="1"/>
  <c r="EB111" i="1"/>
  <c r="EN111" i="1" s="1"/>
  <c r="EB98" i="1"/>
  <c r="EN98" i="1" s="1"/>
  <c r="EB114" i="1"/>
  <c r="EN114" i="1" s="1"/>
  <c r="EB47" i="1"/>
  <c r="EN47" i="1" s="1"/>
  <c r="EB16" i="1"/>
  <c r="EN16" i="1" s="1"/>
  <c r="EB42" i="1"/>
  <c r="EN42" i="1" s="1"/>
  <c r="EB109" i="1"/>
  <c r="EN109" i="1" s="1"/>
  <c r="EB27" i="1"/>
  <c r="EN27" i="1" s="1"/>
  <c r="EB7" i="1"/>
  <c r="EN7" i="1" s="1"/>
  <c r="EB21" i="1"/>
  <c r="EN21" i="1" s="1"/>
  <c r="EB103" i="1"/>
  <c r="EN103" i="1" s="1"/>
  <c r="EB50" i="1"/>
  <c r="EN50" i="1" s="1"/>
  <c r="EB92" i="1"/>
  <c r="EN92" i="1" s="1"/>
  <c r="EB71" i="1"/>
  <c r="EN71" i="1" s="1"/>
  <c r="EB69" i="1"/>
  <c r="EN69" i="1" s="1"/>
  <c r="EB78" i="1"/>
  <c r="EN78" i="1" s="1"/>
  <c r="EB54" i="1"/>
  <c r="EN54" i="1" s="1"/>
  <c r="EB63" i="1"/>
  <c r="EN63" i="1" s="1"/>
  <c r="EB58" i="1"/>
  <c r="EN58" i="1" s="1"/>
  <c r="EB79" i="1"/>
  <c r="EN79" i="1" s="1"/>
  <c r="EB51" i="1"/>
  <c r="EN51" i="1" s="1"/>
  <c r="EB99" i="1"/>
  <c r="EN99" i="1" s="1"/>
  <c r="EB90" i="1"/>
  <c r="EN90" i="1" s="1"/>
  <c r="EB24" i="1"/>
  <c r="EN24" i="1" s="1"/>
  <c r="EB19" i="1"/>
  <c r="EN19" i="1" s="1"/>
  <c r="EB101" i="1"/>
  <c r="EN101" i="1" s="1"/>
  <c r="EB87" i="1"/>
  <c r="EN87" i="1" s="1"/>
  <c r="EB66" i="1"/>
  <c r="EN66" i="1" s="1"/>
  <c r="EB115" i="1"/>
  <c r="EN115" i="1" s="1"/>
  <c r="EB104" i="1"/>
  <c r="EN104" i="1" s="1"/>
  <c r="EB9" i="1"/>
  <c r="EN9" i="1" s="1"/>
  <c r="EB96" i="1"/>
  <c r="EN96" i="1" s="1"/>
  <c r="EB61" i="1"/>
  <c r="EN61" i="1" s="1"/>
  <c r="EB38" i="1"/>
  <c r="EN38" i="1" s="1"/>
  <c r="EB107" i="1"/>
  <c r="EN107" i="1" s="1"/>
  <c r="EB20" i="1"/>
  <c r="EN20" i="1" s="1"/>
  <c r="EB141" i="1"/>
  <c r="EN141" i="1" s="1"/>
  <c r="EB56" i="1"/>
  <c r="EN56" i="1" s="1"/>
  <c r="EB86" i="1"/>
  <c r="EN86" i="1" s="1"/>
  <c r="EB26" i="1"/>
  <c r="EN26" i="1" s="1"/>
  <c r="EB43" i="1"/>
  <c r="EN43" i="1" s="1"/>
  <c r="EB85" i="1"/>
  <c r="EN85" i="1" s="1"/>
  <c r="EB110" i="1"/>
  <c r="EN110" i="1" s="1"/>
  <c r="EB32" i="1"/>
  <c r="EN32" i="1" s="1"/>
  <c r="EB91" i="1"/>
  <c r="EN91" i="1" s="1"/>
  <c r="EB44" i="1"/>
  <c r="EN44" i="1" s="1"/>
  <c r="EB64" i="1"/>
  <c r="EN64" i="1" s="1"/>
  <c r="EB113" i="1"/>
  <c r="EN113" i="1" s="1"/>
  <c r="EB14" i="1"/>
  <c r="EN14" i="1" s="1"/>
  <c r="EN15" i="1"/>
  <c r="DQ12" i="1"/>
  <c r="DM17" i="1"/>
  <c r="DN9" i="1"/>
  <c r="DG3" i="1"/>
  <c r="EA67" i="1" l="1"/>
  <c r="EM67" i="1" s="1"/>
  <c r="EA82" i="1"/>
  <c r="EM82" i="1" s="1"/>
  <c r="EA20" i="1"/>
  <c r="EM20" i="1" s="1"/>
  <c r="EA15" i="1"/>
  <c r="EM15" i="1" s="1"/>
  <c r="EE17" i="1"/>
  <c r="EQ17" i="1" s="1"/>
  <c r="EA66" i="1"/>
  <c r="EM66" i="1" s="1"/>
  <c r="DU83" i="1"/>
  <c r="EG83" i="1" s="1"/>
  <c r="DU91" i="1"/>
  <c r="EG91" i="1" s="1"/>
  <c r="EA12" i="1"/>
  <c r="EM12" i="1" s="1"/>
  <c r="EA108" i="1"/>
  <c r="EM108" i="1" s="1"/>
  <c r="DW79" i="1"/>
  <c r="EI79" i="1" s="1"/>
  <c r="EA85" i="1"/>
  <c r="EM85" i="1" s="1"/>
  <c r="EA61" i="1"/>
  <c r="EM61" i="1" s="1"/>
  <c r="DV11" i="1"/>
  <c r="EH11" i="1" s="1"/>
  <c r="DV95" i="1"/>
  <c r="EH95" i="1" s="1"/>
  <c r="DV68" i="1"/>
  <c r="EH68" i="1" s="1"/>
  <c r="DV54" i="1"/>
  <c r="EH54" i="1" s="1"/>
  <c r="DW115" i="1"/>
  <c r="EI115" i="1" s="1"/>
  <c r="EE15" i="1"/>
  <c r="EQ15" i="1" s="1"/>
  <c r="EE133" i="1"/>
  <c r="EQ133" i="1" s="1"/>
  <c r="EE135" i="1"/>
  <c r="EQ135" i="1" s="1"/>
  <c r="EE134" i="1"/>
  <c r="EQ134" i="1" s="1"/>
  <c r="EE136" i="1"/>
  <c r="EQ136" i="1" s="1"/>
  <c r="EE137" i="1"/>
  <c r="EQ137" i="1" s="1"/>
  <c r="EE19" i="1"/>
  <c r="EQ19" i="1" s="1"/>
  <c r="EE36" i="1"/>
  <c r="EQ36" i="1" s="1"/>
  <c r="EE48" i="1"/>
  <c r="EQ48" i="1" s="1"/>
  <c r="DU111" i="1"/>
  <c r="EG111" i="1" s="1"/>
  <c r="DU80" i="1"/>
  <c r="EG80" i="1" s="1"/>
  <c r="EE45" i="1"/>
  <c r="EQ45" i="1" s="1"/>
  <c r="EE28" i="1"/>
  <c r="EQ28" i="1" s="1"/>
  <c r="DW53" i="1"/>
  <c r="EI53" i="1" s="1"/>
  <c r="DW137" i="1"/>
  <c r="EI137" i="1" s="1"/>
  <c r="DW136" i="1"/>
  <c r="EI136" i="1" s="1"/>
  <c r="DW135" i="1"/>
  <c r="EI135" i="1" s="1"/>
  <c r="DW133" i="1"/>
  <c r="EI133" i="1" s="1"/>
  <c r="DW134" i="1"/>
  <c r="EI134" i="1" s="1"/>
  <c r="EE89" i="1"/>
  <c r="EQ89" i="1" s="1"/>
  <c r="DU108" i="1"/>
  <c r="EG108" i="1" s="1"/>
  <c r="DU64" i="1"/>
  <c r="EG64" i="1" s="1"/>
  <c r="ED111" i="1"/>
  <c r="EP111" i="1" s="1"/>
  <c r="ED133" i="1"/>
  <c r="EP133" i="1" s="1"/>
  <c r="ED134" i="1"/>
  <c r="EP134" i="1" s="1"/>
  <c r="ED135" i="1"/>
  <c r="EP135" i="1" s="1"/>
  <c r="ED137" i="1"/>
  <c r="EP137" i="1" s="1"/>
  <c r="ED136" i="1"/>
  <c r="EP136" i="1" s="1"/>
  <c r="ED71" i="1"/>
  <c r="EP71" i="1" s="1"/>
  <c r="EE71" i="1"/>
  <c r="EQ71" i="1" s="1"/>
  <c r="EE109" i="1"/>
  <c r="EQ109" i="1" s="1"/>
  <c r="EE56" i="1"/>
  <c r="EQ56" i="1" s="1"/>
  <c r="EE72" i="1"/>
  <c r="EQ72" i="1" s="1"/>
  <c r="DZ47" i="1"/>
  <c r="EL47" i="1" s="1"/>
  <c r="DZ133" i="1"/>
  <c r="EL133" i="1" s="1"/>
  <c r="DZ136" i="1"/>
  <c r="EL136" i="1" s="1"/>
  <c r="DZ135" i="1"/>
  <c r="EL135" i="1" s="1"/>
  <c r="DZ137" i="1"/>
  <c r="EL137" i="1" s="1"/>
  <c r="DZ134" i="1"/>
  <c r="EL134" i="1" s="1"/>
  <c r="DV140" i="1"/>
  <c r="EH140" i="1" s="1"/>
  <c r="DV133" i="1"/>
  <c r="EH133" i="1" s="1"/>
  <c r="DV136" i="1"/>
  <c r="EH136" i="1" s="1"/>
  <c r="DV135" i="1"/>
  <c r="EH135" i="1" s="1"/>
  <c r="DV137" i="1"/>
  <c r="EH137" i="1" s="1"/>
  <c r="DV134" i="1"/>
  <c r="EH134" i="1" s="1"/>
  <c r="EE49" i="1"/>
  <c r="EQ49" i="1" s="1"/>
  <c r="EE42" i="1"/>
  <c r="EQ42" i="1" s="1"/>
  <c r="EE103" i="1"/>
  <c r="EQ103" i="1" s="1"/>
  <c r="EE47" i="1"/>
  <c r="EQ47" i="1" s="1"/>
  <c r="EE38" i="1"/>
  <c r="EQ38" i="1" s="1"/>
  <c r="DX102" i="1"/>
  <c r="EJ102" i="1" s="1"/>
  <c r="DX137" i="1"/>
  <c r="EJ137" i="1" s="1"/>
  <c r="DX135" i="1"/>
  <c r="EJ135" i="1" s="1"/>
  <c r="DX134" i="1"/>
  <c r="EJ134" i="1" s="1"/>
  <c r="DX136" i="1"/>
  <c r="EJ136" i="1" s="1"/>
  <c r="DX133" i="1"/>
  <c r="EJ133" i="1" s="1"/>
  <c r="EA42" i="1"/>
  <c r="EM42" i="1" s="1"/>
  <c r="EA137" i="1"/>
  <c r="EM137" i="1" s="1"/>
  <c r="EA134" i="1"/>
  <c r="EM134" i="1" s="1"/>
  <c r="EA136" i="1"/>
  <c r="EM136" i="1" s="1"/>
  <c r="EA133" i="1"/>
  <c r="EM133" i="1" s="1"/>
  <c r="EA135" i="1"/>
  <c r="EM135" i="1" s="1"/>
  <c r="DU115" i="1"/>
  <c r="EG115" i="1" s="1"/>
  <c r="DU135" i="1"/>
  <c r="EG135" i="1" s="1"/>
  <c r="DU137" i="1"/>
  <c r="EG137" i="1" s="1"/>
  <c r="DU136" i="1"/>
  <c r="EG136" i="1" s="1"/>
  <c r="DU134" i="1"/>
  <c r="EG134" i="1" s="1"/>
  <c r="DU133" i="1"/>
  <c r="EG133" i="1" s="1"/>
  <c r="EE26" i="1"/>
  <c r="EQ26" i="1" s="1"/>
  <c r="EE64" i="1"/>
  <c r="EQ64" i="1" s="1"/>
  <c r="EF130" i="1"/>
  <c r="ER130" i="1" s="1"/>
  <c r="EF136" i="1"/>
  <c r="ER136" i="1" s="1"/>
  <c r="EF134" i="1"/>
  <c r="ER134" i="1" s="1"/>
  <c r="EF135" i="1"/>
  <c r="ER135" i="1" s="1"/>
  <c r="EF137" i="1"/>
  <c r="ER137" i="1" s="1"/>
  <c r="EF133" i="1"/>
  <c r="ER133" i="1" s="1"/>
  <c r="EE69" i="1"/>
  <c r="EQ69" i="1" s="1"/>
  <c r="ED15" i="1"/>
  <c r="EP15" i="1" s="1"/>
  <c r="DU78" i="1"/>
  <c r="EG78" i="1" s="1"/>
  <c r="EE29" i="1"/>
  <c r="EQ29" i="1" s="1"/>
  <c r="EE88" i="1"/>
  <c r="EQ88" i="1" s="1"/>
  <c r="DU100" i="1"/>
  <c r="EG100" i="1" s="1"/>
  <c r="DY10" i="1"/>
  <c r="EK10" i="1" s="1"/>
  <c r="DY134" i="1"/>
  <c r="EK134" i="1" s="1"/>
  <c r="DY136" i="1"/>
  <c r="EK136" i="1" s="1"/>
  <c r="DY133" i="1"/>
  <c r="EK133" i="1" s="1"/>
  <c r="DY135" i="1"/>
  <c r="EK135" i="1" s="1"/>
  <c r="DY137" i="1"/>
  <c r="EK137" i="1" s="1"/>
  <c r="EE74" i="1"/>
  <c r="EQ74" i="1" s="1"/>
  <c r="EE30" i="1"/>
  <c r="EQ30" i="1" s="1"/>
  <c r="EE79" i="1"/>
  <c r="EQ79" i="1" s="1"/>
  <c r="EE63" i="1"/>
  <c r="EQ63" i="1" s="1"/>
  <c r="DU40" i="1"/>
  <c r="EG40" i="1" s="1"/>
  <c r="EE53" i="1"/>
  <c r="EQ53" i="1" s="1"/>
  <c r="EE91" i="1"/>
  <c r="EQ91" i="1" s="1"/>
  <c r="DU60" i="1"/>
  <c r="EG60" i="1" s="1"/>
  <c r="EC15" i="1"/>
  <c r="EO15" i="1" s="1"/>
  <c r="EC134" i="1"/>
  <c r="EO134" i="1" s="1"/>
  <c r="EC133" i="1"/>
  <c r="EO133" i="1" s="1"/>
  <c r="EC137" i="1"/>
  <c r="EO137" i="1" s="1"/>
  <c r="EC135" i="1"/>
  <c r="EO135" i="1" s="1"/>
  <c r="EC136" i="1"/>
  <c r="EO136" i="1" s="1"/>
  <c r="EE85" i="1"/>
  <c r="EQ85" i="1" s="1"/>
  <c r="EE54" i="1"/>
  <c r="EQ54" i="1" s="1"/>
  <c r="EE16" i="1"/>
  <c r="EQ16" i="1" s="1"/>
  <c r="EE110" i="1"/>
  <c r="EQ110" i="1" s="1"/>
  <c r="EE14" i="1"/>
  <c r="EQ14" i="1" s="1"/>
  <c r="EE22" i="1"/>
  <c r="EQ22" i="1" s="1"/>
  <c r="EE105" i="1"/>
  <c r="EQ105" i="1" s="1"/>
  <c r="EE34" i="1"/>
  <c r="EQ34" i="1" s="1"/>
  <c r="EE102" i="1"/>
  <c r="EQ102" i="1" s="1"/>
  <c r="EE40" i="1"/>
  <c r="EQ40" i="1" s="1"/>
  <c r="EE115" i="1"/>
  <c r="EQ115" i="1" s="1"/>
  <c r="EE107" i="1"/>
  <c r="EQ107" i="1" s="1"/>
  <c r="EE100" i="1"/>
  <c r="EQ100" i="1" s="1"/>
  <c r="EE83" i="1"/>
  <c r="EQ83" i="1" s="1"/>
  <c r="EE93" i="1"/>
  <c r="EQ93" i="1" s="1"/>
  <c r="EE95" i="1"/>
  <c r="EQ95" i="1" s="1"/>
  <c r="EE58" i="1"/>
  <c r="EQ58" i="1" s="1"/>
  <c r="EE99" i="1"/>
  <c r="EQ99" i="1" s="1"/>
  <c r="EE113" i="1"/>
  <c r="EQ113" i="1" s="1"/>
  <c r="EE97" i="1"/>
  <c r="EQ97" i="1" s="1"/>
  <c r="EE61" i="1"/>
  <c r="EQ61" i="1" s="1"/>
  <c r="EE96" i="1"/>
  <c r="EQ96" i="1" s="1"/>
  <c r="EE60" i="1"/>
  <c r="EQ60" i="1" s="1"/>
  <c r="EA56" i="1"/>
  <c r="EM56" i="1" s="1"/>
  <c r="EA22" i="1"/>
  <c r="EM22" i="1" s="1"/>
  <c r="EE111" i="1"/>
  <c r="EQ111" i="1" s="1"/>
  <c r="EE23" i="1"/>
  <c r="EQ23" i="1" s="1"/>
  <c r="DW26" i="1"/>
  <c r="EI26" i="1" s="1"/>
  <c r="DV115" i="1"/>
  <c r="EH115" i="1" s="1"/>
  <c r="EE12" i="1"/>
  <c r="EQ12" i="1" s="1"/>
  <c r="EE51" i="1"/>
  <c r="EQ51" i="1" s="1"/>
  <c r="EE84" i="1"/>
  <c r="EQ84" i="1" s="1"/>
  <c r="EE9" i="1"/>
  <c r="EQ9" i="1" s="1"/>
  <c r="EE65" i="1"/>
  <c r="EQ65" i="1" s="1"/>
  <c r="EE20" i="1"/>
  <c r="EQ20" i="1" s="1"/>
  <c r="EE68" i="1"/>
  <c r="EQ68" i="1" s="1"/>
  <c r="EA49" i="1"/>
  <c r="EM49" i="1" s="1"/>
  <c r="EA115" i="1"/>
  <c r="EM115" i="1" s="1"/>
  <c r="EE6" i="1"/>
  <c r="EQ6" i="1" s="1"/>
  <c r="EE86" i="1"/>
  <c r="EQ86" i="1" s="1"/>
  <c r="EE87" i="1"/>
  <c r="EQ87" i="1" s="1"/>
  <c r="EE76" i="1"/>
  <c r="EQ76" i="1" s="1"/>
  <c r="EE62" i="1"/>
  <c r="EQ62" i="1" s="1"/>
  <c r="EE35" i="1"/>
  <c r="EQ35" i="1" s="1"/>
  <c r="EE104" i="1"/>
  <c r="EQ104" i="1" s="1"/>
  <c r="EE44" i="1"/>
  <c r="EQ44" i="1" s="1"/>
  <c r="EE106" i="1"/>
  <c r="EQ106" i="1" s="1"/>
  <c r="EE112" i="1"/>
  <c r="EQ112" i="1" s="1"/>
  <c r="EE57" i="1"/>
  <c r="EQ57" i="1" s="1"/>
  <c r="DW58" i="1"/>
  <c r="EI58" i="1" s="1"/>
  <c r="DU59" i="1"/>
  <c r="EG59" i="1" s="1"/>
  <c r="DU95" i="1"/>
  <c r="EG95" i="1" s="1"/>
  <c r="EA7" i="1"/>
  <c r="EM7" i="1" s="1"/>
  <c r="DW38" i="1"/>
  <c r="EI38" i="1" s="1"/>
  <c r="DU21" i="1"/>
  <c r="EG21" i="1" s="1"/>
  <c r="DU120" i="1"/>
  <c r="EG120" i="1" s="1"/>
  <c r="DW94" i="1"/>
  <c r="EI94" i="1" s="1"/>
  <c r="DW47" i="1"/>
  <c r="EI47" i="1" s="1"/>
  <c r="EA68" i="1"/>
  <c r="EM68" i="1" s="1"/>
  <c r="EA10" i="1"/>
  <c r="EM10" i="1" s="1"/>
  <c r="DU47" i="1"/>
  <c r="EG47" i="1" s="1"/>
  <c r="DU102" i="1"/>
  <c r="EG102" i="1" s="1"/>
  <c r="DU65" i="1"/>
  <c r="EG65" i="1" s="1"/>
  <c r="DU16" i="1"/>
  <c r="EG16" i="1" s="1"/>
  <c r="DU82" i="1"/>
  <c r="EG82" i="1" s="1"/>
  <c r="DU61" i="1"/>
  <c r="EG61" i="1" s="1"/>
  <c r="DU41" i="1"/>
  <c r="EG41" i="1" s="1"/>
  <c r="DU98" i="1"/>
  <c r="EG98" i="1" s="1"/>
  <c r="DU139" i="1"/>
  <c r="EG139" i="1" s="1"/>
  <c r="DU97" i="1"/>
  <c r="EG97" i="1" s="1"/>
  <c r="DU11" i="1"/>
  <c r="EG11" i="1" s="1"/>
  <c r="DU92" i="1"/>
  <c r="EG92" i="1" s="1"/>
  <c r="DU50" i="1"/>
  <c r="EG50" i="1" s="1"/>
  <c r="DU117" i="1"/>
  <c r="EG117" i="1" s="1"/>
  <c r="ED138" i="1"/>
  <c r="EP138" i="1" s="1"/>
  <c r="DU62" i="1"/>
  <c r="EG62" i="1" s="1"/>
  <c r="DU25" i="1"/>
  <c r="EG25" i="1" s="1"/>
  <c r="DU9" i="1"/>
  <c r="EG9" i="1" s="1"/>
  <c r="DU88" i="1"/>
  <c r="EG88" i="1" s="1"/>
  <c r="DU74" i="1"/>
  <c r="EG74" i="1" s="1"/>
  <c r="DU28" i="1"/>
  <c r="EG28" i="1" s="1"/>
  <c r="DW70" i="1"/>
  <c r="EI70" i="1" s="1"/>
  <c r="DW60" i="1"/>
  <c r="EI60" i="1" s="1"/>
  <c r="DW61" i="1"/>
  <c r="EI61" i="1" s="1"/>
  <c r="DW132" i="1"/>
  <c r="EI132" i="1" s="1"/>
  <c r="DW12" i="1"/>
  <c r="EI12" i="1" s="1"/>
  <c r="DW51" i="1"/>
  <c r="EI51" i="1" s="1"/>
  <c r="DW18" i="1"/>
  <c r="EI18" i="1" s="1"/>
  <c r="DW33" i="1"/>
  <c r="EI33" i="1" s="1"/>
  <c r="DU112" i="1"/>
  <c r="EG112" i="1" s="1"/>
  <c r="DU31" i="1"/>
  <c r="EG31" i="1" s="1"/>
  <c r="DU127" i="1"/>
  <c r="EG127" i="1" s="1"/>
  <c r="DU129" i="1"/>
  <c r="EG129" i="1" s="1"/>
  <c r="DU118" i="1"/>
  <c r="EG118" i="1" s="1"/>
  <c r="DU140" i="1"/>
  <c r="EG140" i="1" s="1"/>
  <c r="DU87" i="1"/>
  <c r="EG87" i="1" s="1"/>
  <c r="DU12" i="1"/>
  <c r="EG12" i="1" s="1"/>
  <c r="DU69" i="1"/>
  <c r="EG69" i="1" s="1"/>
  <c r="DW72" i="1"/>
  <c r="EI72" i="1" s="1"/>
  <c r="DW29" i="1"/>
  <c r="EI29" i="1" s="1"/>
  <c r="DW11" i="1"/>
  <c r="EI11" i="1" s="1"/>
  <c r="DW30" i="1"/>
  <c r="EI30" i="1" s="1"/>
  <c r="DW74" i="1"/>
  <c r="EI74" i="1" s="1"/>
  <c r="DW78" i="1"/>
  <c r="EI78" i="1" s="1"/>
  <c r="DU104" i="1"/>
  <c r="EG104" i="1" s="1"/>
  <c r="DW71" i="1"/>
  <c r="EI71" i="1" s="1"/>
  <c r="DU85" i="1"/>
  <c r="EG85" i="1" s="1"/>
  <c r="DU43" i="1"/>
  <c r="EG43" i="1" s="1"/>
  <c r="DU35" i="1"/>
  <c r="EG35" i="1" s="1"/>
  <c r="DU94" i="1"/>
  <c r="EG94" i="1" s="1"/>
  <c r="DU53" i="1"/>
  <c r="EG53" i="1" s="1"/>
  <c r="DU33" i="1"/>
  <c r="EG33" i="1" s="1"/>
  <c r="DU44" i="1"/>
  <c r="EG44" i="1" s="1"/>
  <c r="DU13" i="1"/>
  <c r="EG13" i="1" s="1"/>
  <c r="DU90" i="1"/>
  <c r="EG90" i="1" s="1"/>
  <c r="DU81" i="1"/>
  <c r="EG81" i="1" s="1"/>
  <c r="DU116" i="1"/>
  <c r="EG116" i="1" s="1"/>
  <c r="DU15" i="1"/>
  <c r="EG15" i="1" s="1"/>
  <c r="DU71" i="1"/>
  <c r="EG71" i="1" s="1"/>
  <c r="DU103" i="1"/>
  <c r="EG103" i="1" s="1"/>
  <c r="DU27" i="1"/>
  <c r="EG27" i="1" s="1"/>
  <c r="DW14" i="1"/>
  <c r="EI14" i="1" s="1"/>
  <c r="DW83" i="1"/>
  <c r="EI83" i="1" s="1"/>
  <c r="DW8" i="1"/>
  <c r="EI8" i="1" s="1"/>
  <c r="DU32" i="1"/>
  <c r="EG32" i="1" s="1"/>
  <c r="DU38" i="1"/>
  <c r="EG38" i="1" s="1"/>
  <c r="DU93" i="1"/>
  <c r="EG93" i="1" s="1"/>
  <c r="DU17" i="1"/>
  <c r="EG17" i="1" s="1"/>
  <c r="DU77" i="1"/>
  <c r="EG77" i="1" s="1"/>
  <c r="DU67" i="1"/>
  <c r="EG67" i="1" s="1"/>
  <c r="DU75" i="1"/>
  <c r="EG75" i="1" s="1"/>
  <c r="DU58" i="1"/>
  <c r="EG58" i="1" s="1"/>
  <c r="DU18" i="1"/>
  <c r="EG18" i="1" s="1"/>
  <c r="DU113" i="1"/>
  <c r="EG113" i="1" s="1"/>
  <c r="DU19" i="1"/>
  <c r="EG19" i="1" s="1"/>
  <c r="DU36" i="1"/>
  <c r="EG36" i="1" s="1"/>
  <c r="DU7" i="1"/>
  <c r="EG7" i="1" s="1"/>
  <c r="DU42" i="1"/>
  <c r="EG42" i="1" s="1"/>
  <c r="DU72" i="1"/>
  <c r="EG72" i="1" s="1"/>
  <c r="DU119" i="1"/>
  <c r="EG119" i="1" s="1"/>
  <c r="DW15" i="1"/>
  <c r="EI15" i="1" s="1"/>
  <c r="DU49" i="1"/>
  <c r="EG49" i="1" s="1"/>
  <c r="DW56" i="1"/>
  <c r="EI56" i="1" s="1"/>
  <c r="DW62" i="1"/>
  <c r="EI62" i="1" s="1"/>
  <c r="DW99" i="1"/>
  <c r="EI99" i="1" s="1"/>
  <c r="DW69" i="1"/>
  <c r="EI69" i="1" s="1"/>
  <c r="DW31" i="1"/>
  <c r="EI31" i="1" s="1"/>
  <c r="DU73" i="1"/>
  <c r="EG73" i="1" s="1"/>
  <c r="DU51" i="1"/>
  <c r="EG51" i="1" s="1"/>
  <c r="DU79" i="1"/>
  <c r="EG79" i="1" s="1"/>
  <c r="DU110" i="1"/>
  <c r="EG110" i="1" s="1"/>
  <c r="DU54" i="1"/>
  <c r="EG54" i="1" s="1"/>
  <c r="DU63" i="1"/>
  <c r="EG63" i="1" s="1"/>
  <c r="DU109" i="1"/>
  <c r="EG109" i="1" s="1"/>
  <c r="DU5" i="1"/>
  <c r="EG5" i="1" s="1"/>
  <c r="DU52" i="1"/>
  <c r="EG52" i="1" s="1"/>
  <c r="DU6" i="1"/>
  <c r="EG6" i="1" s="1"/>
  <c r="DU37" i="1"/>
  <c r="EG37" i="1" s="1"/>
  <c r="DU55" i="1"/>
  <c r="EG55" i="1" s="1"/>
  <c r="DU26" i="1"/>
  <c r="EG26" i="1" s="1"/>
  <c r="DU130" i="1"/>
  <c r="EG130" i="1" s="1"/>
  <c r="DU121" i="1"/>
  <c r="EG121" i="1" s="1"/>
  <c r="DU124" i="1"/>
  <c r="EG124" i="1" s="1"/>
  <c r="DU131" i="1"/>
  <c r="EG131" i="1" s="1"/>
  <c r="DU132" i="1"/>
  <c r="EG132" i="1" s="1"/>
  <c r="DU89" i="1"/>
  <c r="EG89" i="1" s="1"/>
  <c r="DU96" i="1"/>
  <c r="EG96" i="1" s="1"/>
  <c r="DU48" i="1"/>
  <c r="EG48" i="1" s="1"/>
  <c r="DW28" i="1"/>
  <c r="EI28" i="1" s="1"/>
  <c r="DW32" i="1"/>
  <c r="EI32" i="1" s="1"/>
  <c r="DW106" i="1"/>
  <c r="EI106" i="1" s="1"/>
  <c r="DU23" i="1"/>
  <c r="EG23" i="1" s="1"/>
  <c r="DU20" i="1"/>
  <c r="EG20" i="1" s="1"/>
  <c r="DU105" i="1"/>
  <c r="EG105" i="1" s="1"/>
  <c r="DU29" i="1"/>
  <c r="EG29" i="1" s="1"/>
  <c r="DU57" i="1"/>
  <c r="EG57" i="1" s="1"/>
  <c r="DU34" i="1"/>
  <c r="EG34" i="1" s="1"/>
  <c r="DU24" i="1"/>
  <c r="EG24" i="1" s="1"/>
  <c r="DU70" i="1"/>
  <c r="EG70" i="1" s="1"/>
  <c r="DU114" i="1"/>
  <c r="EG114" i="1" s="1"/>
  <c r="DU128" i="1"/>
  <c r="EG128" i="1" s="1"/>
  <c r="DU122" i="1"/>
  <c r="EG122" i="1" s="1"/>
  <c r="DU138" i="1"/>
  <c r="EG138" i="1" s="1"/>
  <c r="DU141" i="1"/>
  <c r="EG141" i="1" s="1"/>
  <c r="DW113" i="1"/>
  <c r="EI113" i="1" s="1"/>
  <c r="DW17" i="1"/>
  <c r="EI17" i="1" s="1"/>
  <c r="DW77" i="1"/>
  <c r="EI77" i="1" s="1"/>
  <c r="DW57" i="1"/>
  <c r="EI57" i="1" s="1"/>
  <c r="DW66" i="1"/>
  <c r="EI66" i="1" s="1"/>
  <c r="DW37" i="1"/>
  <c r="EI37" i="1" s="1"/>
  <c r="DU46" i="1"/>
  <c r="EG46" i="1" s="1"/>
  <c r="DU76" i="1"/>
  <c r="EG76" i="1" s="1"/>
  <c r="DU66" i="1"/>
  <c r="EG66" i="1" s="1"/>
  <c r="DU106" i="1"/>
  <c r="EG106" i="1" s="1"/>
  <c r="DU99" i="1"/>
  <c r="EG99" i="1" s="1"/>
  <c r="DU107" i="1"/>
  <c r="EG107" i="1" s="1"/>
  <c r="DU101" i="1"/>
  <c r="EG101" i="1" s="1"/>
  <c r="DU30" i="1"/>
  <c r="EG30" i="1" s="1"/>
  <c r="DU8" i="1"/>
  <c r="EG8" i="1" s="1"/>
  <c r="DU68" i="1"/>
  <c r="EG68" i="1" s="1"/>
  <c r="DU86" i="1"/>
  <c r="EG86" i="1" s="1"/>
  <c r="DU56" i="1"/>
  <c r="EG56" i="1" s="1"/>
  <c r="DU39" i="1"/>
  <c r="EG39" i="1" s="1"/>
  <c r="DU84" i="1"/>
  <c r="EG84" i="1" s="1"/>
  <c r="DU14" i="1"/>
  <c r="EG14" i="1" s="1"/>
  <c r="DU45" i="1"/>
  <c r="EG45" i="1" s="1"/>
  <c r="DU22" i="1"/>
  <c r="EG22" i="1" s="1"/>
  <c r="DU126" i="1"/>
  <c r="EG126" i="1" s="1"/>
  <c r="DU123" i="1"/>
  <c r="EG123" i="1" s="1"/>
  <c r="DU125" i="1"/>
  <c r="EG125" i="1" s="1"/>
  <c r="EA93" i="1"/>
  <c r="EM93" i="1" s="1"/>
  <c r="DV97" i="1"/>
  <c r="EH97" i="1" s="1"/>
  <c r="DV99" i="1"/>
  <c r="EH99" i="1" s="1"/>
  <c r="DV102" i="1"/>
  <c r="EH102" i="1" s="1"/>
  <c r="ED61" i="1"/>
  <c r="EP61" i="1" s="1"/>
  <c r="DV43" i="1"/>
  <c r="EH43" i="1" s="1"/>
  <c r="DV90" i="1"/>
  <c r="EH90" i="1" s="1"/>
  <c r="DV67" i="1"/>
  <c r="EH67" i="1" s="1"/>
  <c r="DV105" i="1"/>
  <c r="EH105" i="1" s="1"/>
  <c r="DV22" i="1"/>
  <c r="EH22" i="1" s="1"/>
  <c r="DV25" i="1"/>
  <c r="EH25" i="1" s="1"/>
  <c r="DV27" i="1"/>
  <c r="EH27" i="1" s="1"/>
  <c r="DV33" i="1"/>
  <c r="EH33" i="1" s="1"/>
  <c r="DV81" i="1"/>
  <c r="EH81" i="1" s="1"/>
  <c r="DV26" i="1"/>
  <c r="EH26" i="1" s="1"/>
  <c r="DV50" i="1"/>
  <c r="EH50" i="1" s="1"/>
  <c r="DV7" i="1"/>
  <c r="EH7" i="1" s="1"/>
  <c r="DV64" i="1"/>
  <c r="EH64" i="1" s="1"/>
  <c r="DV42" i="1"/>
  <c r="EH42" i="1" s="1"/>
  <c r="ED70" i="1"/>
  <c r="EP70" i="1" s="1"/>
  <c r="ED87" i="1"/>
  <c r="EP87" i="1" s="1"/>
  <c r="ED92" i="1"/>
  <c r="EP92" i="1" s="1"/>
  <c r="ED102" i="1"/>
  <c r="EP102" i="1" s="1"/>
  <c r="DV82" i="1"/>
  <c r="EH82" i="1" s="1"/>
  <c r="DV36" i="1"/>
  <c r="EH36" i="1" s="1"/>
  <c r="DV109" i="1"/>
  <c r="EH109" i="1" s="1"/>
  <c r="DV88" i="1"/>
  <c r="EH88" i="1" s="1"/>
  <c r="DV18" i="1"/>
  <c r="EH18" i="1" s="1"/>
  <c r="DV52" i="1"/>
  <c r="EH52" i="1" s="1"/>
  <c r="DV70" i="1"/>
  <c r="EH70" i="1" s="1"/>
  <c r="DV49" i="1"/>
  <c r="EH49" i="1" s="1"/>
  <c r="DV59" i="1"/>
  <c r="EH59" i="1" s="1"/>
  <c r="DV86" i="1"/>
  <c r="EH86" i="1" s="1"/>
  <c r="DV21" i="1"/>
  <c r="EH21" i="1" s="1"/>
  <c r="DV13" i="1"/>
  <c r="EH13" i="1" s="1"/>
  <c r="DV58" i="1"/>
  <c r="EH58" i="1" s="1"/>
  <c r="DV98" i="1"/>
  <c r="EH98" i="1" s="1"/>
  <c r="DV32" i="1"/>
  <c r="EH32" i="1" s="1"/>
  <c r="DV111" i="1"/>
  <c r="EH111" i="1" s="1"/>
  <c r="DV66" i="1"/>
  <c r="EH66" i="1" s="1"/>
  <c r="DV107" i="1"/>
  <c r="EH107" i="1" s="1"/>
  <c r="DV96" i="1"/>
  <c r="EH96" i="1" s="1"/>
  <c r="DV83" i="1"/>
  <c r="EH83" i="1" s="1"/>
  <c r="DV65" i="1"/>
  <c r="EH65" i="1" s="1"/>
  <c r="DV29" i="1"/>
  <c r="EH29" i="1" s="1"/>
  <c r="DV60" i="1"/>
  <c r="EH60" i="1" s="1"/>
  <c r="DV10" i="1"/>
  <c r="EH10" i="1" s="1"/>
  <c r="DV16" i="1"/>
  <c r="EH16" i="1" s="1"/>
  <c r="DV101" i="1"/>
  <c r="EH101" i="1" s="1"/>
  <c r="DV112" i="1"/>
  <c r="EH112" i="1" s="1"/>
  <c r="DV30" i="1"/>
  <c r="EH30" i="1" s="1"/>
  <c r="DV39" i="1"/>
  <c r="EH39" i="1" s="1"/>
  <c r="EA39" i="1"/>
  <c r="EM39" i="1" s="1"/>
  <c r="DW67" i="1"/>
  <c r="EI67" i="1" s="1"/>
  <c r="EA78" i="1"/>
  <c r="EM78" i="1" s="1"/>
  <c r="EA52" i="1"/>
  <c r="EM52" i="1" s="1"/>
  <c r="EA90" i="1"/>
  <c r="EM90" i="1" s="1"/>
  <c r="EA74" i="1"/>
  <c r="EM74" i="1" s="1"/>
  <c r="EA25" i="1"/>
  <c r="EM25" i="1" s="1"/>
  <c r="EA55" i="1"/>
  <c r="EM55" i="1" s="1"/>
  <c r="ED109" i="1"/>
  <c r="EP109" i="1" s="1"/>
  <c r="DV139" i="1"/>
  <c r="EH139" i="1" s="1"/>
  <c r="EA77" i="1"/>
  <c r="EM77" i="1" s="1"/>
  <c r="EA88" i="1"/>
  <c r="EM88" i="1" s="1"/>
  <c r="DW126" i="1"/>
  <c r="EI126" i="1" s="1"/>
  <c r="EA138" i="1"/>
  <c r="EM138" i="1" s="1"/>
  <c r="EA23" i="1"/>
  <c r="EM23" i="1" s="1"/>
  <c r="DV38" i="1"/>
  <c r="EH38" i="1" s="1"/>
  <c r="EA27" i="1"/>
  <c r="EM27" i="1" s="1"/>
  <c r="EE124" i="1"/>
  <c r="EQ124" i="1" s="1"/>
  <c r="EA119" i="1"/>
  <c r="EM119" i="1" s="1"/>
  <c r="EA96" i="1"/>
  <c r="EM96" i="1" s="1"/>
  <c r="DV126" i="1"/>
  <c r="EH126" i="1" s="1"/>
  <c r="EA54" i="1"/>
  <c r="EM54" i="1" s="1"/>
  <c r="ED17" i="1"/>
  <c r="EP17" i="1" s="1"/>
  <c r="DV124" i="1"/>
  <c r="EH124" i="1" s="1"/>
  <c r="DV62" i="1"/>
  <c r="EH62" i="1" s="1"/>
  <c r="DV24" i="1"/>
  <c r="EH24" i="1" s="1"/>
  <c r="DV100" i="1"/>
  <c r="EH100" i="1" s="1"/>
  <c r="DV51" i="1"/>
  <c r="EH51" i="1" s="1"/>
  <c r="DV108" i="1"/>
  <c r="EH108" i="1" s="1"/>
  <c r="DV53" i="1"/>
  <c r="EH53" i="1" s="1"/>
  <c r="DV113" i="1"/>
  <c r="EH113" i="1" s="1"/>
  <c r="DV34" i="1"/>
  <c r="EH34" i="1" s="1"/>
  <c r="DV12" i="1"/>
  <c r="EH12" i="1" s="1"/>
  <c r="DV69" i="1"/>
  <c r="EH69" i="1" s="1"/>
  <c r="DV106" i="1"/>
  <c r="EH106" i="1" s="1"/>
  <c r="DV75" i="1"/>
  <c r="EH75" i="1" s="1"/>
  <c r="EE73" i="1"/>
  <c r="EQ73" i="1" s="1"/>
  <c r="EE11" i="1"/>
  <c r="EQ11" i="1" s="1"/>
  <c r="EA28" i="1"/>
  <c r="EM28" i="1" s="1"/>
  <c r="EE82" i="1"/>
  <c r="EQ82" i="1" s="1"/>
  <c r="EE78" i="1"/>
  <c r="EQ78" i="1" s="1"/>
  <c r="ED50" i="1"/>
  <c r="EP50" i="1" s="1"/>
  <c r="EA18" i="1"/>
  <c r="EM18" i="1" s="1"/>
  <c r="ED124" i="1"/>
  <c r="EP124" i="1" s="1"/>
  <c r="EA128" i="1"/>
  <c r="EM128" i="1" s="1"/>
  <c r="EA103" i="1"/>
  <c r="EM103" i="1" s="1"/>
  <c r="DV47" i="1"/>
  <c r="EH47" i="1" s="1"/>
  <c r="DV92" i="1"/>
  <c r="EH92" i="1" s="1"/>
  <c r="DV8" i="1"/>
  <c r="EH8" i="1" s="1"/>
  <c r="DV141" i="1"/>
  <c r="EH141" i="1" s="1"/>
  <c r="DV84" i="1"/>
  <c r="EH84" i="1" s="1"/>
  <c r="DV63" i="1"/>
  <c r="EH63" i="1" s="1"/>
  <c r="DV37" i="1"/>
  <c r="EH37" i="1" s="1"/>
  <c r="DV104" i="1"/>
  <c r="EH104" i="1" s="1"/>
  <c r="DV9" i="1"/>
  <c r="EH9" i="1" s="1"/>
  <c r="DV20" i="1"/>
  <c r="EH20" i="1" s="1"/>
  <c r="EE77" i="1"/>
  <c r="EQ77" i="1" s="1"/>
  <c r="EE21" i="1"/>
  <c r="EQ21" i="1" s="1"/>
  <c r="EE94" i="1"/>
  <c r="EQ94" i="1" s="1"/>
  <c r="EA86" i="1"/>
  <c r="EM86" i="1" s="1"/>
  <c r="EE114" i="1"/>
  <c r="EQ114" i="1" s="1"/>
  <c r="EE80" i="1"/>
  <c r="EQ80" i="1" s="1"/>
  <c r="ED84" i="1"/>
  <c r="EP84" i="1" s="1"/>
  <c r="EA105" i="1"/>
  <c r="EM105" i="1" s="1"/>
  <c r="DV127" i="1"/>
  <c r="EH127" i="1" s="1"/>
  <c r="DV57" i="1"/>
  <c r="EH57" i="1" s="1"/>
  <c r="DV48" i="1"/>
  <c r="EH48" i="1" s="1"/>
  <c r="DV89" i="1"/>
  <c r="EH89" i="1" s="1"/>
  <c r="DV77" i="1"/>
  <c r="EH77" i="1" s="1"/>
  <c r="DV73" i="1"/>
  <c r="EH73" i="1" s="1"/>
  <c r="DV80" i="1"/>
  <c r="EH80" i="1" s="1"/>
  <c r="DV103" i="1"/>
  <c r="EH103" i="1" s="1"/>
  <c r="DV28" i="1"/>
  <c r="EH28" i="1" s="1"/>
  <c r="DV87" i="1"/>
  <c r="EH87" i="1" s="1"/>
  <c r="EE98" i="1"/>
  <c r="EQ98" i="1" s="1"/>
  <c r="EE43" i="1"/>
  <c r="EQ43" i="1" s="1"/>
  <c r="ED53" i="1"/>
  <c r="EP53" i="1" s="1"/>
  <c r="EE7" i="1"/>
  <c r="EQ7" i="1" s="1"/>
  <c r="DV130" i="1"/>
  <c r="EH130" i="1" s="1"/>
  <c r="ED91" i="1"/>
  <c r="EP91" i="1" s="1"/>
  <c r="DV116" i="1"/>
  <c r="EH116" i="1" s="1"/>
  <c r="ED8" i="1"/>
  <c r="EP8" i="1" s="1"/>
  <c r="ED26" i="1"/>
  <c r="EP26" i="1" s="1"/>
  <c r="DV129" i="1"/>
  <c r="EH129" i="1" s="1"/>
  <c r="ED141" i="1"/>
  <c r="EP141" i="1" s="1"/>
  <c r="ED76" i="1"/>
  <c r="EP76" i="1" s="1"/>
  <c r="DV118" i="1"/>
  <c r="EH118" i="1" s="1"/>
  <c r="DV121" i="1"/>
  <c r="EH121" i="1" s="1"/>
  <c r="DV123" i="1"/>
  <c r="EH123" i="1" s="1"/>
  <c r="ED103" i="1"/>
  <c r="EP103" i="1" s="1"/>
  <c r="ED51" i="1"/>
  <c r="EP51" i="1" s="1"/>
  <c r="ED46" i="1"/>
  <c r="EP46" i="1" s="1"/>
  <c r="DV120" i="1"/>
  <c r="EH120" i="1" s="1"/>
  <c r="DV117" i="1"/>
  <c r="EH117" i="1" s="1"/>
  <c r="ED11" i="1"/>
  <c r="EP11" i="1" s="1"/>
  <c r="ED96" i="1"/>
  <c r="EP96" i="1" s="1"/>
  <c r="ED125" i="1"/>
  <c r="EP125" i="1" s="1"/>
  <c r="ED90" i="1"/>
  <c r="EP90" i="1" s="1"/>
  <c r="DV138" i="1"/>
  <c r="EH138" i="1" s="1"/>
  <c r="ED105" i="1"/>
  <c r="EP105" i="1" s="1"/>
  <c r="ED80" i="1"/>
  <c r="EP80" i="1" s="1"/>
  <c r="ED65" i="1"/>
  <c r="EP65" i="1" s="1"/>
  <c r="ED78" i="1"/>
  <c r="EP78" i="1" s="1"/>
  <c r="DV131" i="1"/>
  <c r="EH131" i="1" s="1"/>
  <c r="DV132" i="1"/>
  <c r="EH132" i="1" s="1"/>
  <c r="DW54" i="1"/>
  <c r="EI54" i="1" s="1"/>
  <c r="DW104" i="1"/>
  <c r="EI104" i="1" s="1"/>
  <c r="ED100" i="1"/>
  <c r="EP100" i="1" s="1"/>
  <c r="DW108" i="1"/>
  <c r="EI108" i="1" s="1"/>
  <c r="DW110" i="1"/>
  <c r="EI110" i="1" s="1"/>
  <c r="DW39" i="1"/>
  <c r="EI39" i="1" s="1"/>
  <c r="DW48" i="1"/>
  <c r="EI48" i="1" s="1"/>
  <c r="DV78" i="1"/>
  <c r="EH78" i="1" s="1"/>
  <c r="DW107" i="1"/>
  <c r="EI107" i="1" s="1"/>
  <c r="DW42" i="1"/>
  <c r="EI42" i="1" s="1"/>
  <c r="DV79" i="1"/>
  <c r="EH79" i="1" s="1"/>
  <c r="DV14" i="1"/>
  <c r="EH14" i="1" s="1"/>
  <c r="DV17" i="1"/>
  <c r="EH17" i="1" s="1"/>
  <c r="DV76" i="1"/>
  <c r="EH76" i="1" s="1"/>
  <c r="DV56" i="1"/>
  <c r="EH56" i="1" s="1"/>
  <c r="DV46" i="1"/>
  <c r="EH46" i="1" s="1"/>
  <c r="DV41" i="1"/>
  <c r="EH41" i="1" s="1"/>
  <c r="DV110" i="1"/>
  <c r="EH110" i="1" s="1"/>
  <c r="DV35" i="1"/>
  <c r="EH35" i="1" s="1"/>
  <c r="EA106" i="1"/>
  <c r="EM106" i="1" s="1"/>
  <c r="DV114" i="1"/>
  <c r="EH114" i="1" s="1"/>
  <c r="DV91" i="1"/>
  <c r="EH91" i="1" s="1"/>
  <c r="DV44" i="1"/>
  <c r="EH44" i="1" s="1"/>
  <c r="DV85" i="1"/>
  <c r="EH85" i="1" s="1"/>
  <c r="EA37" i="1"/>
  <c r="EM37" i="1" s="1"/>
  <c r="EE8" i="1"/>
  <c r="EQ8" i="1" s="1"/>
  <c r="EE33" i="1"/>
  <c r="EQ33" i="1" s="1"/>
  <c r="EE75" i="1"/>
  <c r="EQ75" i="1" s="1"/>
  <c r="EE50" i="1"/>
  <c r="EQ50" i="1" s="1"/>
  <c r="EE10" i="1"/>
  <c r="EQ10" i="1" s="1"/>
  <c r="EE90" i="1"/>
  <c r="EQ90" i="1" s="1"/>
  <c r="EE52" i="1"/>
  <c r="EQ52" i="1" s="1"/>
  <c r="EE39" i="1"/>
  <c r="EQ39" i="1" s="1"/>
  <c r="EE5" i="1"/>
  <c r="EQ5" i="1" s="1"/>
  <c r="EE108" i="1"/>
  <c r="EQ108" i="1" s="1"/>
  <c r="EE27" i="1"/>
  <c r="EQ27" i="1" s="1"/>
  <c r="EA45" i="1"/>
  <c r="EM45" i="1" s="1"/>
  <c r="ED85" i="1"/>
  <c r="EP85" i="1" s="1"/>
  <c r="EA94" i="1"/>
  <c r="EM94" i="1" s="1"/>
  <c r="ED83" i="1"/>
  <c r="EP83" i="1" s="1"/>
  <c r="EA43" i="1"/>
  <c r="EM43" i="1" s="1"/>
  <c r="EA38" i="1"/>
  <c r="EM38" i="1" s="1"/>
  <c r="DV122" i="1"/>
  <c r="EH122" i="1" s="1"/>
  <c r="DV119" i="1"/>
  <c r="EH119" i="1" s="1"/>
  <c r="ED121" i="1"/>
  <c r="EP121" i="1" s="1"/>
  <c r="EE32" i="1"/>
  <c r="EQ32" i="1" s="1"/>
  <c r="ED58" i="1"/>
  <c r="EP58" i="1" s="1"/>
  <c r="EE24" i="1"/>
  <c r="EQ24" i="1" s="1"/>
  <c r="DW45" i="1"/>
  <c r="EI45" i="1" s="1"/>
  <c r="DW9" i="1"/>
  <c r="EI9" i="1" s="1"/>
  <c r="DW25" i="1"/>
  <c r="EI25" i="1" s="1"/>
  <c r="DV72" i="1"/>
  <c r="EH72" i="1" s="1"/>
  <c r="DW75" i="1"/>
  <c r="EI75" i="1" s="1"/>
  <c r="DV15" i="1"/>
  <c r="EH15" i="1" s="1"/>
  <c r="DW112" i="1"/>
  <c r="EI112" i="1" s="1"/>
  <c r="DV45" i="1"/>
  <c r="EH45" i="1" s="1"/>
  <c r="DV23" i="1"/>
  <c r="EH23" i="1" s="1"/>
  <c r="DV93" i="1"/>
  <c r="EH93" i="1" s="1"/>
  <c r="DV55" i="1"/>
  <c r="EH55" i="1" s="1"/>
  <c r="DV61" i="1"/>
  <c r="EH61" i="1" s="1"/>
  <c r="DV31" i="1"/>
  <c r="EH31" i="1" s="1"/>
  <c r="DV6" i="1"/>
  <c r="EH6" i="1" s="1"/>
  <c r="DV74" i="1"/>
  <c r="EH74" i="1" s="1"/>
  <c r="DV40" i="1"/>
  <c r="EH40" i="1" s="1"/>
  <c r="EA47" i="1"/>
  <c r="EM47" i="1" s="1"/>
  <c r="DV94" i="1"/>
  <c r="EH94" i="1" s="1"/>
  <c r="DV71" i="1"/>
  <c r="EH71" i="1" s="1"/>
  <c r="DV5" i="1"/>
  <c r="EH5" i="1" s="1"/>
  <c r="EE55" i="1"/>
  <c r="EQ55" i="1" s="1"/>
  <c r="EE70" i="1"/>
  <c r="EQ70" i="1" s="1"/>
  <c r="EA109" i="1"/>
  <c r="EM109" i="1" s="1"/>
  <c r="EE67" i="1"/>
  <c r="EQ67" i="1" s="1"/>
  <c r="EE141" i="1"/>
  <c r="EQ141" i="1" s="1"/>
  <c r="EE101" i="1"/>
  <c r="EQ101" i="1" s="1"/>
  <c r="EE81" i="1"/>
  <c r="EQ81" i="1" s="1"/>
  <c r="EE13" i="1"/>
  <c r="EQ13" i="1" s="1"/>
  <c r="EE25" i="1"/>
  <c r="EQ25" i="1" s="1"/>
  <c r="EE18" i="1"/>
  <c r="EQ18" i="1" s="1"/>
  <c r="EE31" i="1"/>
  <c r="EQ31" i="1" s="1"/>
  <c r="EE59" i="1"/>
  <c r="EQ59" i="1" s="1"/>
  <c r="EA60" i="1"/>
  <c r="EM60" i="1" s="1"/>
  <c r="EA8" i="1"/>
  <c r="EM8" i="1" s="1"/>
  <c r="EE66" i="1"/>
  <c r="EQ66" i="1" s="1"/>
  <c r="EA30" i="1"/>
  <c r="EM30" i="1" s="1"/>
  <c r="EA9" i="1"/>
  <c r="EM9" i="1" s="1"/>
  <c r="ED5" i="1"/>
  <c r="EP5" i="1" s="1"/>
  <c r="EA32" i="1"/>
  <c r="EM32" i="1" s="1"/>
  <c r="ED19" i="1"/>
  <c r="EP19" i="1" s="1"/>
  <c r="ED120" i="1"/>
  <c r="EP120" i="1" s="1"/>
  <c r="DV128" i="1"/>
  <c r="EH128" i="1" s="1"/>
  <c r="DV125" i="1"/>
  <c r="EH125" i="1" s="1"/>
  <c r="EE118" i="1"/>
  <c r="EQ118" i="1" s="1"/>
  <c r="ED116" i="1"/>
  <c r="EP116" i="1" s="1"/>
  <c r="DW105" i="1"/>
  <c r="EI105" i="1" s="1"/>
  <c r="DW141" i="1"/>
  <c r="EI141" i="1" s="1"/>
  <c r="DW100" i="1"/>
  <c r="EI100" i="1" s="1"/>
  <c r="DW103" i="1"/>
  <c r="EI103" i="1" s="1"/>
  <c r="DW40" i="1"/>
  <c r="EI40" i="1" s="1"/>
  <c r="DW109" i="1"/>
  <c r="EI109" i="1" s="1"/>
  <c r="DW55" i="1"/>
  <c r="EI55" i="1" s="1"/>
  <c r="DW7" i="1"/>
  <c r="EI7" i="1" s="1"/>
  <c r="DW46" i="1"/>
  <c r="EI46" i="1" s="1"/>
  <c r="ED44" i="1"/>
  <c r="EP44" i="1" s="1"/>
  <c r="DW36" i="1"/>
  <c r="EI36" i="1" s="1"/>
  <c r="ED69" i="1"/>
  <c r="EP69" i="1" s="1"/>
  <c r="ED20" i="1"/>
  <c r="EP20" i="1" s="1"/>
  <c r="ED25" i="1"/>
  <c r="EP25" i="1" s="1"/>
  <c r="ED28" i="1"/>
  <c r="EP28" i="1" s="1"/>
  <c r="ED36" i="1"/>
  <c r="EP36" i="1" s="1"/>
  <c r="ED54" i="1"/>
  <c r="EP54" i="1" s="1"/>
  <c r="ED56" i="1"/>
  <c r="EP56" i="1" s="1"/>
  <c r="ED30" i="1"/>
  <c r="EP30" i="1" s="1"/>
  <c r="ED114" i="1"/>
  <c r="EP114" i="1" s="1"/>
  <c r="ED62" i="1"/>
  <c r="EP62" i="1" s="1"/>
  <c r="ED6" i="1"/>
  <c r="EP6" i="1" s="1"/>
  <c r="ED59" i="1"/>
  <c r="EP59" i="1" s="1"/>
  <c r="ED129" i="1"/>
  <c r="EP129" i="1" s="1"/>
  <c r="DW140" i="1"/>
  <c r="EI140" i="1" s="1"/>
  <c r="DW102" i="1"/>
  <c r="EI102" i="1" s="1"/>
  <c r="DW20" i="1"/>
  <c r="EI20" i="1" s="1"/>
  <c r="DW80" i="1"/>
  <c r="EI80" i="1" s="1"/>
  <c r="DW35" i="1"/>
  <c r="EI35" i="1" s="1"/>
  <c r="DW10" i="1"/>
  <c r="EI10" i="1" s="1"/>
  <c r="DW92" i="1"/>
  <c r="EI92" i="1" s="1"/>
  <c r="DW97" i="1"/>
  <c r="EI97" i="1" s="1"/>
  <c r="DW16" i="1"/>
  <c r="EI16" i="1" s="1"/>
  <c r="DW88" i="1"/>
  <c r="EI88" i="1" s="1"/>
  <c r="DW50" i="1"/>
  <c r="EI50" i="1" s="1"/>
  <c r="DW73" i="1"/>
  <c r="EI73" i="1" s="1"/>
  <c r="ED37" i="1"/>
  <c r="EP37" i="1" s="1"/>
  <c r="DW90" i="1"/>
  <c r="EI90" i="1" s="1"/>
  <c r="ED18" i="1"/>
  <c r="EP18" i="1" s="1"/>
  <c r="ED73" i="1"/>
  <c r="EP73" i="1" s="1"/>
  <c r="ED67" i="1"/>
  <c r="EP67" i="1" s="1"/>
  <c r="ED101" i="1"/>
  <c r="EP101" i="1" s="1"/>
  <c r="ED95" i="1"/>
  <c r="EP95" i="1" s="1"/>
  <c r="ED38" i="1"/>
  <c r="EP38" i="1" s="1"/>
  <c r="ED34" i="1"/>
  <c r="EP34" i="1" s="1"/>
  <c r="ED31" i="1"/>
  <c r="EP31" i="1" s="1"/>
  <c r="ED57" i="1"/>
  <c r="EP57" i="1" s="1"/>
  <c r="ED74" i="1"/>
  <c r="EP74" i="1" s="1"/>
  <c r="DW121" i="1"/>
  <c r="EI121" i="1" s="1"/>
  <c r="DW19" i="1"/>
  <c r="EI19" i="1" s="1"/>
  <c r="DW84" i="1"/>
  <c r="EI84" i="1" s="1"/>
  <c r="DW82" i="1"/>
  <c r="EI82" i="1" s="1"/>
  <c r="DW89" i="1"/>
  <c r="EI89" i="1" s="1"/>
  <c r="DW87" i="1"/>
  <c r="EI87" i="1" s="1"/>
  <c r="DW101" i="1"/>
  <c r="EI101" i="1" s="1"/>
  <c r="DW13" i="1"/>
  <c r="EI13" i="1" s="1"/>
  <c r="ED49" i="1"/>
  <c r="EP49" i="1" s="1"/>
  <c r="DW65" i="1"/>
  <c r="EI65" i="1" s="1"/>
  <c r="ED42" i="1"/>
  <c r="EP42" i="1" s="1"/>
  <c r="ED23" i="1"/>
  <c r="EP23" i="1" s="1"/>
  <c r="ED33" i="1"/>
  <c r="EP33" i="1" s="1"/>
  <c r="ED115" i="1"/>
  <c r="EP115" i="1" s="1"/>
  <c r="ED68" i="1"/>
  <c r="EP68" i="1" s="1"/>
  <c r="ED112" i="1"/>
  <c r="EP112" i="1" s="1"/>
  <c r="ED81" i="1"/>
  <c r="EP81" i="1" s="1"/>
  <c r="ED89" i="1"/>
  <c r="EP89" i="1" s="1"/>
  <c r="ED55" i="1"/>
  <c r="EP55" i="1" s="1"/>
  <c r="ED12" i="1"/>
  <c r="EP12" i="1" s="1"/>
  <c r="ED39" i="1"/>
  <c r="EP39" i="1" s="1"/>
  <c r="ED32" i="1"/>
  <c r="EP32" i="1" s="1"/>
  <c r="ED79" i="1"/>
  <c r="EP79" i="1" s="1"/>
  <c r="ED22" i="1"/>
  <c r="EP22" i="1" s="1"/>
  <c r="ED130" i="1"/>
  <c r="EP130" i="1" s="1"/>
  <c r="ED119" i="1"/>
  <c r="EP119" i="1" s="1"/>
  <c r="DW6" i="1"/>
  <c r="EI6" i="1" s="1"/>
  <c r="DW44" i="1"/>
  <c r="EI44" i="1" s="1"/>
  <c r="DW96" i="1"/>
  <c r="EI96" i="1" s="1"/>
  <c r="DW23" i="1"/>
  <c r="EI23" i="1" s="1"/>
  <c r="DW27" i="1"/>
  <c r="EI27" i="1" s="1"/>
  <c r="DW85" i="1"/>
  <c r="EI85" i="1" s="1"/>
  <c r="DW49" i="1"/>
  <c r="EI49" i="1" s="1"/>
  <c r="DW68" i="1"/>
  <c r="EI68" i="1" s="1"/>
  <c r="DW52" i="1"/>
  <c r="EI52" i="1" s="1"/>
  <c r="ED88" i="1"/>
  <c r="EP88" i="1" s="1"/>
  <c r="ED24" i="1"/>
  <c r="EP24" i="1" s="1"/>
  <c r="ED52" i="1"/>
  <c r="EP52" i="1" s="1"/>
  <c r="ED14" i="1"/>
  <c r="EP14" i="1" s="1"/>
  <c r="ED43" i="1"/>
  <c r="EP43" i="1" s="1"/>
  <c r="ED77" i="1"/>
  <c r="EP77" i="1" s="1"/>
  <c r="ED94" i="1"/>
  <c r="EP94" i="1" s="1"/>
  <c r="ED66" i="1"/>
  <c r="EP66" i="1" s="1"/>
  <c r="ED72" i="1"/>
  <c r="EP72" i="1" s="1"/>
  <c r="ED48" i="1"/>
  <c r="EP48" i="1" s="1"/>
  <c r="ED64" i="1"/>
  <c r="EP64" i="1" s="1"/>
  <c r="ED97" i="1"/>
  <c r="EP97" i="1" s="1"/>
  <c r="ED9" i="1"/>
  <c r="EP9" i="1" s="1"/>
  <c r="DW125" i="1"/>
  <c r="EI125" i="1" s="1"/>
  <c r="ED131" i="1"/>
  <c r="EP131" i="1" s="1"/>
  <c r="DW43" i="1"/>
  <c r="EI43" i="1" s="1"/>
  <c r="DW76" i="1"/>
  <c r="EI76" i="1" s="1"/>
  <c r="DW41" i="1"/>
  <c r="EI41" i="1" s="1"/>
  <c r="DW81" i="1"/>
  <c r="EI81" i="1" s="1"/>
  <c r="DW91" i="1"/>
  <c r="EI91" i="1" s="1"/>
  <c r="DW64" i="1"/>
  <c r="EI64" i="1" s="1"/>
  <c r="DW98" i="1"/>
  <c r="EI98" i="1" s="1"/>
  <c r="ED75" i="1"/>
  <c r="EP75" i="1" s="1"/>
  <c r="DW59" i="1"/>
  <c r="EI59" i="1" s="1"/>
  <c r="DW63" i="1"/>
  <c r="EI63" i="1" s="1"/>
  <c r="ED82" i="1"/>
  <c r="EP82" i="1" s="1"/>
  <c r="ED29" i="1"/>
  <c r="EP29" i="1" s="1"/>
  <c r="ED47" i="1"/>
  <c r="EP47" i="1" s="1"/>
  <c r="ED13" i="1"/>
  <c r="EP13" i="1" s="1"/>
  <c r="ED98" i="1"/>
  <c r="EP98" i="1" s="1"/>
  <c r="ED108" i="1"/>
  <c r="EP108" i="1" s="1"/>
  <c r="ED7" i="1"/>
  <c r="EP7" i="1" s="1"/>
  <c r="ED106" i="1"/>
  <c r="EP106" i="1" s="1"/>
  <c r="ED40" i="1"/>
  <c r="EP40" i="1" s="1"/>
  <c r="ED122" i="1"/>
  <c r="EP122" i="1" s="1"/>
  <c r="ED123" i="1"/>
  <c r="EP123" i="1" s="1"/>
  <c r="DW128" i="1"/>
  <c r="EI128" i="1" s="1"/>
  <c r="ED128" i="1"/>
  <c r="EP128" i="1" s="1"/>
  <c r="DW111" i="1"/>
  <c r="EI111" i="1" s="1"/>
  <c r="DW5" i="1"/>
  <c r="EI5" i="1" s="1"/>
  <c r="DW86" i="1"/>
  <c r="EI86" i="1" s="1"/>
  <c r="DW22" i="1"/>
  <c r="EI22" i="1" s="1"/>
  <c r="DW93" i="1"/>
  <c r="EI93" i="1" s="1"/>
  <c r="DW95" i="1"/>
  <c r="EI95" i="1" s="1"/>
  <c r="ED16" i="1"/>
  <c r="EP16" i="1" s="1"/>
  <c r="DW34" i="1"/>
  <c r="EI34" i="1" s="1"/>
  <c r="DW24" i="1"/>
  <c r="EI24" i="1" s="1"/>
  <c r="DW114" i="1"/>
  <c r="EI114" i="1" s="1"/>
  <c r="ED99" i="1"/>
  <c r="EP99" i="1" s="1"/>
  <c r="ED107" i="1"/>
  <c r="EP107" i="1" s="1"/>
  <c r="ED110" i="1"/>
  <c r="EP110" i="1" s="1"/>
  <c r="ED35" i="1"/>
  <c r="EP35" i="1" s="1"/>
  <c r="ED21" i="1"/>
  <c r="EP21" i="1" s="1"/>
  <c r="ED45" i="1"/>
  <c r="EP45" i="1" s="1"/>
  <c r="ED27" i="1"/>
  <c r="EP27" i="1" s="1"/>
  <c r="ED63" i="1"/>
  <c r="EP63" i="1" s="1"/>
  <c r="ED93" i="1"/>
  <c r="EP93" i="1" s="1"/>
  <c r="ED60" i="1"/>
  <c r="EP60" i="1" s="1"/>
  <c r="ED86" i="1"/>
  <c r="EP86" i="1" s="1"/>
  <c r="ED41" i="1"/>
  <c r="EP41" i="1" s="1"/>
  <c r="ED117" i="1"/>
  <c r="EP117" i="1" s="1"/>
  <c r="DW116" i="1"/>
  <c r="EI116" i="1" s="1"/>
  <c r="EC90" i="1"/>
  <c r="EO90" i="1" s="1"/>
  <c r="ED104" i="1"/>
  <c r="EP104" i="1" s="1"/>
  <c r="ED118" i="1"/>
  <c r="EP118" i="1" s="1"/>
  <c r="ED127" i="1"/>
  <c r="EP127" i="1" s="1"/>
  <c r="ED126" i="1"/>
  <c r="EP126" i="1" s="1"/>
  <c r="DY50" i="1"/>
  <c r="EK50" i="1" s="1"/>
  <c r="DY47" i="1"/>
  <c r="EK47" i="1" s="1"/>
  <c r="DY112" i="1"/>
  <c r="EK112" i="1" s="1"/>
  <c r="DY67" i="1"/>
  <c r="EK67" i="1" s="1"/>
  <c r="EA141" i="1"/>
  <c r="EM141" i="1" s="1"/>
  <c r="EA59" i="1"/>
  <c r="EM59" i="1" s="1"/>
  <c r="EA80" i="1"/>
  <c r="EM80" i="1" s="1"/>
  <c r="EA11" i="1"/>
  <c r="EM11" i="1" s="1"/>
  <c r="EA71" i="1"/>
  <c r="EM71" i="1" s="1"/>
  <c r="EE92" i="1"/>
  <c r="EQ92" i="1" s="1"/>
  <c r="EA91" i="1"/>
  <c r="EM91" i="1" s="1"/>
  <c r="EA99" i="1"/>
  <c r="EM99" i="1" s="1"/>
  <c r="EA107" i="1"/>
  <c r="EM107" i="1" s="1"/>
  <c r="EA16" i="1"/>
  <c r="EM16" i="1" s="1"/>
  <c r="EA48" i="1"/>
  <c r="EM48" i="1" s="1"/>
  <c r="EE120" i="1"/>
  <c r="EQ120" i="1" s="1"/>
  <c r="EA130" i="1"/>
  <c r="EM130" i="1" s="1"/>
  <c r="EE125" i="1"/>
  <c r="EQ125" i="1" s="1"/>
  <c r="EA124" i="1"/>
  <c r="EM124" i="1" s="1"/>
  <c r="EA126" i="1"/>
  <c r="EM126" i="1" s="1"/>
  <c r="EA113" i="1"/>
  <c r="EM113" i="1" s="1"/>
  <c r="EA21" i="1"/>
  <c r="EM21" i="1" s="1"/>
  <c r="EA24" i="1"/>
  <c r="EM24" i="1" s="1"/>
  <c r="EA19" i="1"/>
  <c r="EM19" i="1" s="1"/>
  <c r="EA29" i="1"/>
  <c r="EM29" i="1" s="1"/>
  <c r="EE46" i="1"/>
  <c r="EQ46" i="1" s="1"/>
  <c r="EA53" i="1"/>
  <c r="EM53" i="1" s="1"/>
  <c r="EA114" i="1"/>
  <c r="EM114" i="1" s="1"/>
  <c r="EA44" i="1"/>
  <c r="EM44" i="1" s="1"/>
  <c r="EA50" i="1"/>
  <c r="EM50" i="1" s="1"/>
  <c r="EA92" i="1"/>
  <c r="EM92" i="1" s="1"/>
  <c r="EA79" i="1"/>
  <c r="EM79" i="1" s="1"/>
  <c r="EA64" i="1"/>
  <c r="EM64" i="1" s="1"/>
  <c r="EA98" i="1"/>
  <c r="EM98" i="1" s="1"/>
  <c r="EA116" i="1"/>
  <c r="EM116" i="1" s="1"/>
  <c r="EA46" i="1"/>
  <c r="EM46" i="1" s="1"/>
  <c r="EA123" i="1"/>
  <c r="EM123" i="1" s="1"/>
  <c r="EA81" i="1"/>
  <c r="EM81" i="1" s="1"/>
  <c r="EA70" i="1"/>
  <c r="EM70" i="1" s="1"/>
  <c r="EA95" i="1"/>
  <c r="EM95" i="1" s="1"/>
  <c r="EA65" i="1"/>
  <c r="EM65" i="1" s="1"/>
  <c r="EE37" i="1"/>
  <c r="EQ37" i="1" s="1"/>
  <c r="EA87" i="1"/>
  <c r="EM87" i="1" s="1"/>
  <c r="EA84" i="1"/>
  <c r="EM84" i="1" s="1"/>
  <c r="EA51" i="1"/>
  <c r="EM51" i="1" s="1"/>
  <c r="EA131" i="1"/>
  <c r="EM131" i="1" s="1"/>
  <c r="EA122" i="1"/>
  <c r="EM122" i="1" s="1"/>
  <c r="EA127" i="1"/>
  <c r="EM127" i="1" s="1"/>
  <c r="EA58" i="1"/>
  <c r="EM58" i="1" s="1"/>
  <c r="EA17" i="1"/>
  <c r="EM17" i="1" s="1"/>
  <c r="EA112" i="1"/>
  <c r="EM112" i="1" s="1"/>
  <c r="EA111" i="1"/>
  <c r="EM111" i="1" s="1"/>
  <c r="EA41" i="1"/>
  <c r="EM41" i="1" s="1"/>
  <c r="EA35" i="1"/>
  <c r="EM35" i="1" s="1"/>
  <c r="EA72" i="1"/>
  <c r="EM72" i="1" s="1"/>
  <c r="EA102" i="1"/>
  <c r="EM102" i="1" s="1"/>
  <c r="EA62" i="1"/>
  <c r="EM62" i="1" s="1"/>
  <c r="EA33" i="1"/>
  <c r="EM33" i="1" s="1"/>
  <c r="EA31" i="1"/>
  <c r="EM31" i="1" s="1"/>
  <c r="EA97" i="1"/>
  <c r="EM97" i="1" s="1"/>
  <c r="EE130" i="1"/>
  <c r="EQ130" i="1" s="1"/>
  <c r="EA121" i="1"/>
  <c r="EM121" i="1" s="1"/>
  <c r="EA139" i="1"/>
  <c r="EM139" i="1" s="1"/>
  <c r="EA14" i="1"/>
  <c r="EM14" i="1" s="1"/>
  <c r="EA76" i="1"/>
  <c r="EM76" i="1" s="1"/>
  <c r="EA69" i="1"/>
  <c r="EM69" i="1" s="1"/>
  <c r="EA26" i="1"/>
  <c r="EM26" i="1" s="1"/>
  <c r="EA101" i="1"/>
  <c r="EM101" i="1" s="1"/>
  <c r="EA73" i="1"/>
  <c r="EM73" i="1" s="1"/>
  <c r="EA40" i="1"/>
  <c r="EM40" i="1" s="1"/>
  <c r="EA36" i="1"/>
  <c r="EM36" i="1" s="1"/>
  <c r="EA125" i="1"/>
  <c r="EM125" i="1" s="1"/>
  <c r="EA129" i="1"/>
  <c r="EM129" i="1" s="1"/>
  <c r="EA120" i="1"/>
  <c r="EM120" i="1" s="1"/>
  <c r="EA6" i="1"/>
  <c r="EM6" i="1" s="1"/>
  <c r="EA100" i="1"/>
  <c r="EM100" i="1" s="1"/>
  <c r="EA110" i="1"/>
  <c r="EM110" i="1" s="1"/>
  <c r="EA63" i="1"/>
  <c r="EM63" i="1" s="1"/>
  <c r="EA75" i="1"/>
  <c r="EM75" i="1" s="1"/>
  <c r="EA13" i="1"/>
  <c r="EM13" i="1" s="1"/>
  <c r="EA5" i="1"/>
  <c r="EM5" i="1" s="1"/>
  <c r="EA83" i="1"/>
  <c r="EM83" i="1" s="1"/>
  <c r="EA89" i="1"/>
  <c r="EM89" i="1" s="1"/>
  <c r="EA104" i="1"/>
  <c r="EM104" i="1" s="1"/>
  <c r="EA34" i="1"/>
  <c r="EM34" i="1" s="1"/>
  <c r="EE123" i="1"/>
  <c r="EQ123" i="1" s="1"/>
  <c r="EA117" i="1"/>
  <c r="EM117" i="1" s="1"/>
  <c r="EA118" i="1"/>
  <c r="EM118" i="1" s="1"/>
  <c r="DW123" i="1"/>
  <c r="EI123" i="1" s="1"/>
  <c r="ED113" i="1"/>
  <c r="EP113" i="1" s="1"/>
  <c r="ED10" i="1"/>
  <c r="EP10" i="1" s="1"/>
  <c r="ED140" i="1"/>
  <c r="EP140" i="1" s="1"/>
  <c r="EA132" i="1"/>
  <c r="EM132" i="1" s="1"/>
  <c r="EA140" i="1"/>
  <c r="EM140" i="1" s="1"/>
  <c r="ED139" i="1"/>
  <c r="EP139" i="1" s="1"/>
  <c r="EE132" i="1"/>
  <c r="EQ132" i="1" s="1"/>
  <c r="ED132" i="1"/>
  <c r="EP132" i="1" s="1"/>
  <c r="DW129" i="1"/>
  <c r="EI129" i="1" s="1"/>
  <c r="DW131" i="1"/>
  <c r="EI131" i="1" s="1"/>
  <c r="DW139" i="1"/>
  <c r="EI139" i="1" s="1"/>
  <c r="DW120" i="1"/>
  <c r="EI120" i="1" s="1"/>
  <c r="DW118" i="1"/>
  <c r="EI118" i="1" s="1"/>
  <c r="DW117" i="1"/>
  <c r="EI117" i="1" s="1"/>
  <c r="DW130" i="1"/>
  <c r="EI130" i="1" s="1"/>
  <c r="DW127" i="1"/>
  <c r="EI127" i="1" s="1"/>
  <c r="DW124" i="1"/>
  <c r="EI124" i="1" s="1"/>
  <c r="DW122" i="1"/>
  <c r="EI122" i="1" s="1"/>
  <c r="DW119" i="1"/>
  <c r="EI119" i="1" s="1"/>
  <c r="DW138" i="1"/>
  <c r="EI138" i="1" s="1"/>
  <c r="EE119" i="1"/>
  <c r="EQ119" i="1" s="1"/>
  <c r="EE122" i="1"/>
  <c r="EQ122" i="1" s="1"/>
  <c r="EE116" i="1"/>
  <c r="EQ116" i="1" s="1"/>
  <c r="EE121" i="1"/>
  <c r="EQ121" i="1" s="1"/>
  <c r="EE126" i="1"/>
  <c r="EQ126" i="1" s="1"/>
  <c r="EE131" i="1"/>
  <c r="EQ131" i="1" s="1"/>
  <c r="EE127" i="1"/>
  <c r="EQ127" i="1" s="1"/>
  <c r="EE128" i="1"/>
  <c r="EQ128" i="1" s="1"/>
  <c r="EE129" i="1"/>
  <c r="EQ129" i="1" s="1"/>
  <c r="EE117" i="1"/>
  <c r="EQ117" i="1" s="1"/>
  <c r="EE138" i="1"/>
  <c r="EQ138" i="1" s="1"/>
  <c r="EE139" i="1"/>
  <c r="EQ139" i="1" s="1"/>
  <c r="EE140" i="1"/>
  <c r="EQ140" i="1" s="1"/>
  <c r="EC12" i="1"/>
  <c r="EO12" i="1" s="1"/>
  <c r="EC115" i="1"/>
  <c r="EO115" i="1" s="1"/>
  <c r="EC100" i="1"/>
  <c r="EO100" i="1" s="1"/>
  <c r="EC24" i="1"/>
  <c r="EO24" i="1" s="1"/>
  <c r="EC38" i="1"/>
  <c r="EO38" i="1" s="1"/>
  <c r="EC42" i="1"/>
  <c r="EO42" i="1" s="1"/>
  <c r="EC112" i="1"/>
  <c r="EO112" i="1" s="1"/>
  <c r="EC105" i="1"/>
  <c r="EO105" i="1" s="1"/>
  <c r="EC113" i="1"/>
  <c r="EO113" i="1" s="1"/>
  <c r="EC8" i="1"/>
  <c r="EO8" i="1" s="1"/>
  <c r="EC23" i="1"/>
  <c r="EO23" i="1" s="1"/>
  <c r="EC91" i="1"/>
  <c r="EO91" i="1" s="1"/>
  <c r="EC80" i="1"/>
  <c r="EO80" i="1" s="1"/>
  <c r="EC104" i="1"/>
  <c r="EO104" i="1" s="1"/>
  <c r="DZ110" i="1"/>
  <c r="EL110" i="1" s="1"/>
  <c r="DZ106" i="1"/>
  <c r="EL106" i="1" s="1"/>
  <c r="DZ15" i="1"/>
  <c r="EL15" i="1" s="1"/>
  <c r="DZ88" i="1"/>
  <c r="EL88" i="1" s="1"/>
  <c r="DZ68" i="1"/>
  <c r="EL68" i="1" s="1"/>
  <c r="DZ141" i="1"/>
  <c r="EL141" i="1" s="1"/>
  <c r="DZ30" i="1"/>
  <c r="EL30" i="1" s="1"/>
  <c r="DZ108" i="1"/>
  <c r="EL108" i="1" s="1"/>
  <c r="DZ22" i="1"/>
  <c r="EL22" i="1" s="1"/>
  <c r="DZ28" i="1"/>
  <c r="EL28" i="1" s="1"/>
  <c r="DZ37" i="1"/>
  <c r="EL37" i="1" s="1"/>
  <c r="DZ27" i="1"/>
  <c r="EL27" i="1" s="1"/>
  <c r="DZ56" i="1"/>
  <c r="EL56" i="1" s="1"/>
  <c r="EC98" i="1"/>
  <c r="EO98" i="1" s="1"/>
  <c r="DZ33" i="1"/>
  <c r="EL33" i="1" s="1"/>
  <c r="DZ54" i="1"/>
  <c r="EL54" i="1" s="1"/>
  <c r="EC31" i="1"/>
  <c r="EO31" i="1" s="1"/>
  <c r="EC95" i="1"/>
  <c r="EO95" i="1" s="1"/>
  <c r="EC36" i="1"/>
  <c r="EO36" i="1" s="1"/>
  <c r="EC102" i="1"/>
  <c r="EO102" i="1" s="1"/>
  <c r="EC59" i="1"/>
  <c r="EO59" i="1" s="1"/>
  <c r="EC92" i="1"/>
  <c r="EO92" i="1" s="1"/>
  <c r="EC6" i="1"/>
  <c r="EO6" i="1" s="1"/>
  <c r="EC10" i="1"/>
  <c r="EO10" i="1" s="1"/>
  <c r="EC50" i="1"/>
  <c r="EO50" i="1" s="1"/>
  <c r="EC17" i="1"/>
  <c r="EO17" i="1" s="1"/>
  <c r="EC73" i="1"/>
  <c r="EO73" i="1" s="1"/>
  <c r="EC28" i="1"/>
  <c r="EO28" i="1" s="1"/>
  <c r="DZ91" i="1"/>
  <c r="EL91" i="1" s="1"/>
  <c r="EC26" i="1"/>
  <c r="EO26" i="1" s="1"/>
  <c r="EC34" i="1"/>
  <c r="EO34" i="1" s="1"/>
  <c r="EC97" i="1"/>
  <c r="EO97" i="1" s="1"/>
  <c r="EC61" i="1"/>
  <c r="EO61" i="1" s="1"/>
  <c r="DZ16" i="1"/>
  <c r="EL16" i="1" s="1"/>
  <c r="DZ100" i="1"/>
  <c r="EL100" i="1" s="1"/>
  <c r="EC75" i="1"/>
  <c r="EO75" i="1" s="1"/>
  <c r="EC108" i="1"/>
  <c r="EO108" i="1" s="1"/>
  <c r="EC60" i="1"/>
  <c r="EO60" i="1" s="1"/>
  <c r="EC52" i="1"/>
  <c r="EO52" i="1" s="1"/>
  <c r="EC71" i="1"/>
  <c r="EO71" i="1" s="1"/>
  <c r="EC51" i="1"/>
  <c r="EO51" i="1" s="1"/>
  <c r="DZ92" i="1"/>
  <c r="EL92" i="1" s="1"/>
  <c r="DZ75" i="1"/>
  <c r="EL75" i="1" s="1"/>
  <c r="DZ114" i="1"/>
  <c r="EL114" i="1" s="1"/>
  <c r="EC88" i="1"/>
  <c r="EO88" i="1" s="1"/>
  <c r="EC111" i="1"/>
  <c r="EO111" i="1" s="1"/>
  <c r="EC35" i="1"/>
  <c r="EO35" i="1" s="1"/>
  <c r="EC87" i="1"/>
  <c r="EO87" i="1" s="1"/>
  <c r="EC33" i="1"/>
  <c r="EO33" i="1" s="1"/>
  <c r="EC5" i="1"/>
  <c r="EO5" i="1" s="1"/>
  <c r="EC65" i="1"/>
  <c r="EO65" i="1" s="1"/>
  <c r="EC47" i="1"/>
  <c r="EO47" i="1" s="1"/>
  <c r="EC89" i="1"/>
  <c r="EO89" i="1" s="1"/>
  <c r="EF94" i="1"/>
  <c r="ER94" i="1" s="1"/>
  <c r="EF75" i="1"/>
  <c r="ER75" i="1" s="1"/>
  <c r="EF24" i="1"/>
  <c r="ER24" i="1" s="1"/>
  <c r="EF109" i="1"/>
  <c r="ER109" i="1" s="1"/>
  <c r="EF60" i="1"/>
  <c r="ER60" i="1" s="1"/>
  <c r="EF25" i="1"/>
  <c r="ER25" i="1" s="1"/>
  <c r="EF97" i="1"/>
  <c r="ER97" i="1" s="1"/>
  <c r="EF44" i="1"/>
  <c r="ER44" i="1" s="1"/>
  <c r="EF48" i="1"/>
  <c r="ER48" i="1" s="1"/>
  <c r="EF114" i="1"/>
  <c r="ER114" i="1" s="1"/>
  <c r="EF81" i="1"/>
  <c r="ER81" i="1" s="1"/>
  <c r="EF38" i="1"/>
  <c r="ER38" i="1" s="1"/>
  <c r="EF100" i="1"/>
  <c r="ER100" i="1" s="1"/>
  <c r="EF56" i="1"/>
  <c r="ER56" i="1" s="1"/>
  <c r="EF86" i="1"/>
  <c r="ER86" i="1" s="1"/>
  <c r="EF59" i="1"/>
  <c r="ER59" i="1" s="1"/>
  <c r="EF89" i="1"/>
  <c r="ER89" i="1" s="1"/>
  <c r="EF21" i="1"/>
  <c r="ER21" i="1" s="1"/>
  <c r="EF14" i="1"/>
  <c r="ER14" i="1" s="1"/>
  <c r="EF51" i="1"/>
  <c r="ER51" i="1" s="1"/>
  <c r="EF16" i="1"/>
  <c r="ER16" i="1" s="1"/>
  <c r="EF34" i="1"/>
  <c r="ER34" i="1" s="1"/>
  <c r="EF92" i="1"/>
  <c r="ER92" i="1" s="1"/>
  <c r="EF53" i="1"/>
  <c r="ER53" i="1" s="1"/>
  <c r="EF37" i="1"/>
  <c r="ER37" i="1" s="1"/>
  <c r="EF13" i="1"/>
  <c r="ER13" i="1" s="1"/>
  <c r="EF82" i="1"/>
  <c r="ER82" i="1" s="1"/>
  <c r="EF66" i="1"/>
  <c r="ER66" i="1" s="1"/>
  <c r="EF9" i="1"/>
  <c r="ER9" i="1" s="1"/>
  <c r="EF50" i="1"/>
  <c r="ER50" i="1" s="1"/>
  <c r="EF57" i="1"/>
  <c r="ER57" i="1" s="1"/>
  <c r="EF103" i="1"/>
  <c r="ER103" i="1" s="1"/>
  <c r="EF108" i="1"/>
  <c r="ER108" i="1" s="1"/>
  <c r="EF41" i="1"/>
  <c r="ER41" i="1" s="1"/>
  <c r="EF15" i="1"/>
  <c r="ER15" i="1" s="1"/>
  <c r="EF98" i="1"/>
  <c r="ER98" i="1" s="1"/>
  <c r="EF85" i="1"/>
  <c r="ER85" i="1" s="1"/>
  <c r="EF110" i="1"/>
  <c r="ER110" i="1" s="1"/>
  <c r="EF31" i="1"/>
  <c r="ER31" i="1" s="1"/>
  <c r="EF84" i="1"/>
  <c r="ER84" i="1" s="1"/>
  <c r="EF95" i="1"/>
  <c r="ER95" i="1" s="1"/>
  <c r="EF65" i="1"/>
  <c r="ER65" i="1" s="1"/>
  <c r="EF74" i="1"/>
  <c r="ER74" i="1" s="1"/>
  <c r="EF30" i="1"/>
  <c r="ER30" i="1" s="1"/>
  <c r="EF52" i="1"/>
  <c r="ER52" i="1" s="1"/>
  <c r="EF77" i="1"/>
  <c r="ER77" i="1" s="1"/>
  <c r="EF26" i="1"/>
  <c r="ER26" i="1" s="1"/>
  <c r="EF88" i="1"/>
  <c r="ER88" i="1" s="1"/>
  <c r="EF102" i="1"/>
  <c r="ER102" i="1" s="1"/>
  <c r="EF78" i="1"/>
  <c r="ER78" i="1" s="1"/>
  <c r="EF22" i="1"/>
  <c r="ER22" i="1" s="1"/>
  <c r="EF113" i="1"/>
  <c r="ER113" i="1" s="1"/>
  <c r="EF105" i="1"/>
  <c r="ER105" i="1" s="1"/>
  <c r="EF55" i="1"/>
  <c r="ER55" i="1" s="1"/>
  <c r="EF29" i="1"/>
  <c r="ER29" i="1" s="1"/>
  <c r="EF63" i="1"/>
  <c r="ER63" i="1" s="1"/>
  <c r="EF5" i="1"/>
  <c r="ER5" i="1" s="1"/>
  <c r="EF35" i="1"/>
  <c r="ER35" i="1" s="1"/>
  <c r="EF101" i="1"/>
  <c r="ER101" i="1" s="1"/>
  <c r="EF70" i="1"/>
  <c r="ER70" i="1" s="1"/>
  <c r="EF72" i="1"/>
  <c r="ER72" i="1" s="1"/>
  <c r="EF49" i="1"/>
  <c r="ER49" i="1" s="1"/>
  <c r="EF112" i="1"/>
  <c r="ER112" i="1" s="1"/>
  <c r="EF91" i="1"/>
  <c r="ER91" i="1" s="1"/>
  <c r="EF73" i="1"/>
  <c r="ER73" i="1" s="1"/>
  <c r="EF27" i="1"/>
  <c r="ER27" i="1" s="1"/>
  <c r="EF83" i="1"/>
  <c r="ER83" i="1" s="1"/>
  <c r="EF46" i="1"/>
  <c r="ER46" i="1" s="1"/>
  <c r="EF76" i="1"/>
  <c r="ER76" i="1" s="1"/>
  <c r="EF61" i="1"/>
  <c r="ER61" i="1" s="1"/>
  <c r="EF6" i="1"/>
  <c r="ER6" i="1" s="1"/>
  <c r="EF45" i="1"/>
  <c r="ER45" i="1" s="1"/>
  <c r="EF71" i="1"/>
  <c r="ER71" i="1" s="1"/>
  <c r="EF33" i="1"/>
  <c r="ER33" i="1" s="1"/>
  <c r="EF115" i="1"/>
  <c r="ER115" i="1" s="1"/>
  <c r="EF19" i="1"/>
  <c r="ER19" i="1" s="1"/>
  <c r="EF47" i="1"/>
  <c r="ER47" i="1" s="1"/>
  <c r="EF39" i="1"/>
  <c r="ER39" i="1" s="1"/>
  <c r="EF28" i="1"/>
  <c r="ER28" i="1" s="1"/>
  <c r="EF11" i="1"/>
  <c r="ER11" i="1" s="1"/>
  <c r="EF18" i="1"/>
  <c r="ER18" i="1" s="1"/>
  <c r="EF10" i="1"/>
  <c r="ER10" i="1" s="1"/>
  <c r="EF20" i="1"/>
  <c r="ER20" i="1" s="1"/>
  <c r="EF90" i="1"/>
  <c r="ER90" i="1" s="1"/>
  <c r="EF62" i="1"/>
  <c r="ER62" i="1" s="1"/>
  <c r="EF111" i="1"/>
  <c r="ER111" i="1" s="1"/>
  <c r="EF17" i="1"/>
  <c r="ER17" i="1" s="1"/>
  <c r="EF87" i="1"/>
  <c r="ER87" i="1" s="1"/>
  <c r="EF36" i="1"/>
  <c r="ER36" i="1" s="1"/>
  <c r="EF104" i="1"/>
  <c r="ER104" i="1" s="1"/>
  <c r="EF32" i="1"/>
  <c r="ER32" i="1" s="1"/>
  <c r="EF99" i="1"/>
  <c r="ER99" i="1" s="1"/>
  <c r="EF42" i="1"/>
  <c r="ER42" i="1" s="1"/>
  <c r="EF7" i="1"/>
  <c r="ER7" i="1" s="1"/>
  <c r="EF69" i="1"/>
  <c r="ER69" i="1" s="1"/>
  <c r="EF106" i="1"/>
  <c r="ER106" i="1" s="1"/>
  <c r="EF67" i="1"/>
  <c r="ER67" i="1" s="1"/>
  <c r="EF96" i="1"/>
  <c r="ER96" i="1" s="1"/>
  <c r="EF58" i="1"/>
  <c r="ER58" i="1" s="1"/>
  <c r="EF12" i="1"/>
  <c r="ER12" i="1" s="1"/>
  <c r="EF79" i="1"/>
  <c r="ER79" i="1" s="1"/>
  <c r="EF64" i="1"/>
  <c r="ER64" i="1" s="1"/>
  <c r="EF8" i="1"/>
  <c r="ER8" i="1" s="1"/>
  <c r="EF93" i="1"/>
  <c r="ER93" i="1" s="1"/>
  <c r="EF141" i="1"/>
  <c r="ER141" i="1" s="1"/>
  <c r="EF54" i="1"/>
  <c r="ER54" i="1" s="1"/>
  <c r="EF80" i="1"/>
  <c r="ER80" i="1" s="1"/>
  <c r="EF40" i="1"/>
  <c r="ER40" i="1" s="1"/>
  <c r="EF23" i="1"/>
  <c r="ER23" i="1" s="1"/>
  <c r="EF68" i="1"/>
  <c r="ER68" i="1" s="1"/>
  <c r="EF107" i="1"/>
  <c r="ER107" i="1" s="1"/>
  <c r="DX99" i="1"/>
  <c r="EJ99" i="1" s="1"/>
  <c r="DX87" i="1"/>
  <c r="EJ87" i="1" s="1"/>
  <c r="DX5" i="1"/>
  <c r="EJ5" i="1" s="1"/>
  <c r="DX108" i="1"/>
  <c r="EJ108" i="1" s="1"/>
  <c r="DX76" i="1"/>
  <c r="EJ76" i="1" s="1"/>
  <c r="DX56" i="1"/>
  <c r="EJ56" i="1" s="1"/>
  <c r="DX72" i="1"/>
  <c r="EJ72" i="1" s="1"/>
  <c r="DX96" i="1"/>
  <c r="EJ96" i="1" s="1"/>
  <c r="DX27" i="1"/>
  <c r="EJ27" i="1" s="1"/>
  <c r="DX61" i="1"/>
  <c r="EJ61" i="1" s="1"/>
  <c r="DX20" i="1"/>
  <c r="EJ20" i="1" s="1"/>
  <c r="DX81" i="1"/>
  <c r="EJ81" i="1" s="1"/>
  <c r="DX45" i="1"/>
  <c r="EJ45" i="1" s="1"/>
  <c r="DX48" i="1"/>
  <c r="EJ48" i="1" s="1"/>
  <c r="EC20" i="1"/>
  <c r="EO20" i="1" s="1"/>
  <c r="EC25" i="1"/>
  <c r="EO25" i="1" s="1"/>
  <c r="EC84" i="1"/>
  <c r="EO84" i="1" s="1"/>
  <c r="EC103" i="1"/>
  <c r="EO103" i="1" s="1"/>
  <c r="EC41" i="1"/>
  <c r="EO41" i="1" s="1"/>
  <c r="EC58" i="1"/>
  <c r="EO58" i="1" s="1"/>
  <c r="EC13" i="1"/>
  <c r="EO13" i="1" s="1"/>
  <c r="EC43" i="1"/>
  <c r="EO43" i="1" s="1"/>
  <c r="EC48" i="1"/>
  <c r="EO48" i="1" s="1"/>
  <c r="EC81" i="1"/>
  <c r="EO81" i="1" s="1"/>
  <c r="EC56" i="1"/>
  <c r="EO56" i="1" s="1"/>
  <c r="EC18" i="1"/>
  <c r="EO18" i="1" s="1"/>
  <c r="EC29" i="1"/>
  <c r="EO29" i="1" s="1"/>
  <c r="EC68" i="1"/>
  <c r="EO68" i="1" s="1"/>
  <c r="EC44" i="1"/>
  <c r="EO44" i="1" s="1"/>
  <c r="EC22" i="1"/>
  <c r="EO22" i="1" s="1"/>
  <c r="EC63" i="1"/>
  <c r="EO63" i="1" s="1"/>
  <c r="EC85" i="1"/>
  <c r="EO85" i="1" s="1"/>
  <c r="EC64" i="1"/>
  <c r="EO64" i="1" s="1"/>
  <c r="EC66" i="1"/>
  <c r="EO66" i="1" s="1"/>
  <c r="EC83" i="1"/>
  <c r="EO83" i="1" s="1"/>
  <c r="EC27" i="1"/>
  <c r="EO27" i="1" s="1"/>
  <c r="EC49" i="1"/>
  <c r="EO49" i="1" s="1"/>
  <c r="EC82" i="1"/>
  <c r="EO82" i="1" s="1"/>
  <c r="EC54" i="1"/>
  <c r="EO54" i="1" s="1"/>
  <c r="EC76" i="1"/>
  <c r="EO76" i="1" s="1"/>
  <c r="EC141" i="1"/>
  <c r="EO141" i="1" s="1"/>
  <c r="EC79" i="1"/>
  <c r="EO79" i="1" s="1"/>
  <c r="EC21" i="1"/>
  <c r="EO21" i="1" s="1"/>
  <c r="EC55" i="1"/>
  <c r="EO55" i="1" s="1"/>
  <c r="EC62" i="1"/>
  <c r="EO62" i="1" s="1"/>
  <c r="EC101" i="1"/>
  <c r="EO101" i="1" s="1"/>
  <c r="EC114" i="1"/>
  <c r="EO114" i="1" s="1"/>
  <c r="EC37" i="1"/>
  <c r="EO37" i="1" s="1"/>
  <c r="EC16" i="1"/>
  <c r="EO16" i="1" s="1"/>
  <c r="EC110" i="1"/>
  <c r="EO110" i="1" s="1"/>
  <c r="EC39" i="1"/>
  <c r="EO39" i="1" s="1"/>
  <c r="EC93" i="1"/>
  <c r="EO93" i="1" s="1"/>
  <c r="EC32" i="1"/>
  <c r="EO32" i="1" s="1"/>
  <c r="EC86" i="1"/>
  <c r="EO86" i="1" s="1"/>
  <c r="EC11" i="1"/>
  <c r="EO11" i="1" s="1"/>
  <c r="EC30" i="1"/>
  <c r="EO30" i="1" s="1"/>
  <c r="EC107" i="1"/>
  <c r="EO107" i="1" s="1"/>
  <c r="EC19" i="1"/>
  <c r="EO19" i="1" s="1"/>
  <c r="EC77" i="1"/>
  <c r="EO77" i="1" s="1"/>
  <c r="EC106" i="1"/>
  <c r="EO106" i="1" s="1"/>
  <c r="EC109" i="1"/>
  <c r="EO109" i="1" s="1"/>
  <c r="EC94" i="1"/>
  <c r="EO94" i="1" s="1"/>
  <c r="EC72" i="1"/>
  <c r="EO72" i="1" s="1"/>
  <c r="EC53" i="1"/>
  <c r="EO53" i="1" s="1"/>
  <c r="EC46" i="1"/>
  <c r="EO46" i="1" s="1"/>
  <c r="EC9" i="1"/>
  <c r="EO9" i="1" s="1"/>
  <c r="EC99" i="1"/>
  <c r="EO99" i="1" s="1"/>
  <c r="EC96" i="1"/>
  <c r="EO96" i="1" s="1"/>
  <c r="EC7" i="1"/>
  <c r="EO7" i="1" s="1"/>
  <c r="EF123" i="1"/>
  <c r="ER123" i="1" s="1"/>
  <c r="EF124" i="1"/>
  <c r="ER124" i="1" s="1"/>
  <c r="EF127" i="1"/>
  <c r="ER127" i="1" s="1"/>
  <c r="EF139" i="1"/>
  <c r="ER139" i="1" s="1"/>
  <c r="EF117" i="1"/>
  <c r="ER117" i="1" s="1"/>
  <c r="EF118" i="1"/>
  <c r="ER118" i="1" s="1"/>
  <c r="DY28" i="1"/>
  <c r="EK28" i="1" s="1"/>
  <c r="DY27" i="1"/>
  <c r="EK27" i="1" s="1"/>
  <c r="DY39" i="1"/>
  <c r="EK39" i="1" s="1"/>
  <c r="DY110" i="1"/>
  <c r="EK110" i="1" s="1"/>
  <c r="DY35" i="1"/>
  <c r="EK35" i="1" s="1"/>
  <c r="DY108" i="1"/>
  <c r="EK108" i="1" s="1"/>
  <c r="DY30" i="1"/>
  <c r="EK30" i="1" s="1"/>
  <c r="DY80" i="1"/>
  <c r="EK80" i="1" s="1"/>
  <c r="DY5" i="1"/>
  <c r="EK5" i="1" s="1"/>
  <c r="DY43" i="1"/>
  <c r="EK43" i="1" s="1"/>
  <c r="DY105" i="1"/>
  <c r="EK105" i="1" s="1"/>
  <c r="DY78" i="1"/>
  <c r="EK78" i="1" s="1"/>
  <c r="DY22" i="1"/>
  <c r="EK22" i="1" s="1"/>
  <c r="DY63" i="1"/>
  <c r="EK63" i="1" s="1"/>
  <c r="DY93" i="1"/>
  <c r="EK93" i="1" s="1"/>
  <c r="DY7" i="1"/>
  <c r="EK7" i="1" s="1"/>
  <c r="DY60" i="1"/>
  <c r="EK60" i="1" s="1"/>
  <c r="DY57" i="1"/>
  <c r="EK57" i="1" s="1"/>
  <c r="DY99" i="1"/>
  <c r="EK99" i="1" s="1"/>
  <c r="DY94" i="1"/>
  <c r="EK94" i="1" s="1"/>
  <c r="DY79" i="1"/>
  <c r="EK79" i="1" s="1"/>
  <c r="DY89" i="1"/>
  <c r="EK89" i="1" s="1"/>
  <c r="DY88" i="1"/>
  <c r="EK88" i="1" s="1"/>
  <c r="DY74" i="1"/>
  <c r="EK74" i="1" s="1"/>
  <c r="DY6" i="1"/>
  <c r="EK6" i="1" s="1"/>
  <c r="DY54" i="1"/>
  <c r="EK54" i="1" s="1"/>
  <c r="DY12" i="1"/>
  <c r="EK12" i="1" s="1"/>
  <c r="DY44" i="1"/>
  <c r="EK44" i="1" s="1"/>
  <c r="DY34" i="1"/>
  <c r="EK34" i="1" s="1"/>
  <c r="DZ98" i="1"/>
  <c r="EL98" i="1" s="1"/>
  <c r="DZ6" i="1"/>
  <c r="EL6" i="1" s="1"/>
  <c r="DZ55" i="1"/>
  <c r="EL55" i="1" s="1"/>
  <c r="DZ26" i="1"/>
  <c r="EL26" i="1" s="1"/>
  <c r="DZ71" i="1"/>
  <c r="EL71" i="1" s="1"/>
  <c r="DZ51" i="1"/>
  <c r="EL51" i="1" s="1"/>
  <c r="DZ42" i="1"/>
  <c r="EL42" i="1" s="1"/>
  <c r="DZ117" i="1"/>
  <c r="EL117" i="1" s="1"/>
  <c r="DZ76" i="1"/>
  <c r="EL76" i="1" s="1"/>
  <c r="DZ21" i="1"/>
  <c r="EL21" i="1" s="1"/>
  <c r="DZ52" i="1"/>
  <c r="EL52" i="1" s="1"/>
  <c r="DZ64" i="1"/>
  <c r="EL64" i="1" s="1"/>
  <c r="DZ7" i="1"/>
  <c r="EL7" i="1" s="1"/>
  <c r="DZ8" i="1"/>
  <c r="EL8" i="1" s="1"/>
  <c r="DZ43" i="1"/>
  <c r="EL43" i="1" s="1"/>
  <c r="DZ85" i="1"/>
  <c r="EL85" i="1" s="1"/>
  <c r="DZ34" i="1"/>
  <c r="EL34" i="1" s="1"/>
  <c r="DZ115" i="1"/>
  <c r="EL115" i="1" s="1"/>
  <c r="EC74" i="1"/>
  <c r="EO74" i="1" s="1"/>
  <c r="EC14" i="1"/>
  <c r="EO14" i="1" s="1"/>
  <c r="DZ77" i="1"/>
  <c r="EL77" i="1" s="1"/>
  <c r="DZ74" i="1"/>
  <c r="EL74" i="1" s="1"/>
  <c r="DZ63" i="1"/>
  <c r="EL63" i="1" s="1"/>
  <c r="DZ70" i="1"/>
  <c r="EL70" i="1" s="1"/>
  <c r="DZ40" i="1"/>
  <c r="EL40" i="1" s="1"/>
  <c r="DZ81" i="1"/>
  <c r="EL81" i="1" s="1"/>
  <c r="DZ87" i="1"/>
  <c r="EL87" i="1" s="1"/>
  <c r="DZ112" i="1"/>
  <c r="EL112" i="1" s="1"/>
  <c r="DZ48" i="1"/>
  <c r="EL48" i="1" s="1"/>
  <c r="DZ38" i="1"/>
  <c r="EL38" i="1" s="1"/>
  <c r="DZ19" i="1"/>
  <c r="EL19" i="1" s="1"/>
  <c r="EC45" i="1"/>
  <c r="EO45" i="1" s="1"/>
  <c r="EC70" i="1"/>
  <c r="EO70" i="1" s="1"/>
  <c r="EC69" i="1"/>
  <c r="EO69" i="1" s="1"/>
  <c r="EF122" i="1"/>
  <c r="ER122" i="1" s="1"/>
  <c r="DZ9" i="1"/>
  <c r="EL9" i="1" s="1"/>
  <c r="DZ86" i="1"/>
  <c r="EL86" i="1" s="1"/>
  <c r="DZ35" i="1"/>
  <c r="EL35" i="1" s="1"/>
  <c r="DZ67" i="1"/>
  <c r="EL67" i="1" s="1"/>
  <c r="DZ73" i="1"/>
  <c r="EL73" i="1" s="1"/>
  <c r="DZ50" i="1"/>
  <c r="EL50" i="1" s="1"/>
  <c r="DZ101" i="1"/>
  <c r="EL101" i="1" s="1"/>
  <c r="DZ24" i="1"/>
  <c r="EL24" i="1" s="1"/>
  <c r="DZ59" i="1"/>
  <c r="EL59" i="1" s="1"/>
  <c r="DZ111" i="1"/>
  <c r="EL111" i="1" s="1"/>
  <c r="DZ58" i="1"/>
  <c r="EL58" i="1" s="1"/>
  <c r="DZ11" i="1"/>
  <c r="EL11" i="1" s="1"/>
  <c r="DZ78" i="1"/>
  <c r="EL78" i="1" s="1"/>
  <c r="DZ97" i="1"/>
  <c r="EL97" i="1" s="1"/>
  <c r="DZ18" i="1"/>
  <c r="EL18" i="1" s="1"/>
  <c r="DZ25" i="1"/>
  <c r="EL25" i="1" s="1"/>
  <c r="DZ105" i="1"/>
  <c r="EL105" i="1" s="1"/>
  <c r="DZ109" i="1"/>
  <c r="EL109" i="1" s="1"/>
  <c r="DZ62" i="1"/>
  <c r="EL62" i="1" s="1"/>
  <c r="DZ93" i="1"/>
  <c r="EL93" i="1" s="1"/>
  <c r="EC40" i="1"/>
  <c r="EO40" i="1" s="1"/>
  <c r="EC67" i="1"/>
  <c r="EO67" i="1" s="1"/>
  <c r="EC78" i="1"/>
  <c r="EO78" i="1" s="1"/>
  <c r="EC57" i="1"/>
  <c r="EO57" i="1" s="1"/>
  <c r="DZ128" i="1"/>
  <c r="EL128" i="1" s="1"/>
  <c r="DZ127" i="1"/>
  <c r="EL127" i="1" s="1"/>
  <c r="EC124" i="1"/>
  <c r="EO124" i="1" s="1"/>
  <c r="EC119" i="1"/>
  <c r="EO119" i="1" s="1"/>
  <c r="EC116" i="1"/>
  <c r="EO116" i="1" s="1"/>
  <c r="DZ132" i="1"/>
  <c r="EL132" i="1" s="1"/>
  <c r="EF128" i="1"/>
  <c r="ER128" i="1" s="1"/>
  <c r="EF116" i="1"/>
  <c r="ER116" i="1" s="1"/>
  <c r="EF126" i="1"/>
  <c r="ER126" i="1" s="1"/>
  <c r="EF119" i="1"/>
  <c r="ER119" i="1" s="1"/>
  <c r="EF43" i="1"/>
  <c r="ER43" i="1" s="1"/>
  <c r="EF121" i="1"/>
  <c r="ER121" i="1" s="1"/>
  <c r="EF120" i="1"/>
  <c r="ER120" i="1" s="1"/>
  <c r="DZ116" i="1"/>
  <c r="EL116" i="1" s="1"/>
  <c r="EF138" i="1"/>
  <c r="ER138" i="1" s="1"/>
  <c r="EF140" i="1"/>
  <c r="ER140" i="1" s="1"/>
  <c r="EF129" i="1"/>
  <c r="ER129" i="1" s="1"/>
  <c r="EF125" i="1"/>
  <c r="ER125" i="1" s="1"/>
  <c r="EF131" i="1"/>
  <c r="ER131" i="1" s="1"/>
  <c r="EF132" i="1"/>
  <c r="ER132" i="1" s="1"/>
  <c r="EC128" i="1"/>
  <c r="EO128" i="1" s="1"/>
  <c r="EC125" i="1"/>
  <c r="EO125" i="1" s="1"/>
  <c r="EC127" i="1"/>
  <c r="EO127" i="1" s="1"/>
  <c r="EC120" i="1"/>
  <c r="EO120" i="1" s="1"/>
  <c r="EC117" i="1"/>
  <c r="EO117" i="1" s="1"/>
  <c r="DY120" i="1"/>
  <c r="EK120" i="1" s="1"/>
  <c r="DY119" i="1"/>
  <c r="EK119" i="1" s="1"/>
  <c r="EC139" i="1"/>
  <c r="EO139" i="1" s="1"/>
  <c r="DZ96" i="1"/>
  <c r="EL96" i="1" s="1"/>
  <c r="DZ102" i="1"/>
  <c r="EL102" i="1" s="1"/>
  <c r="DZ49" i="1"/>
  <c r="EL49" i="1" s="1"/>
  <c r="DZ80" i="1"/>
  <c r="EL80" i="1" s="1"/>
  <c r="DZ84" i="1"/>
  <c r="EL84" i="1" s="1"/>
  <c r="DZ60" i="1"/>
  <c r="EL60" i="1" s="1"/>
  <c r="DZ41" i="1"/>
  <c r="EL41" i="1" s="1"/>
  <c r="DZ94" i="1"/>
  <c r="EL94" i="1" s="1"/>
  <c r="DZ107" i="1"/>
  <c r="EL107" i="1" s="1"/>
  <c r="DZ31" i="1"/>
  <c r="EL31" i="1" s="1"/>
  <c r="DZ20" i="1"/>
  <c r="EL20" i="1" s="1"/>
  <c r="DZ23" i="1"/>
  <c r="EL23" i="1" s="1"/>
  <c r="DZ32" i="1"/>
  <c r="EL32" i="1" s="1"/>
  <c r="DZ72" i="1"/>
  <c r="EL72" i="1" s="1"/>
  <c r="DZ95" i="1"/>
  <c r="EL95" i="1" s="1"/>
  <c r="DZ104" i="1"/>
  <c r="EL104" i="1" s="1"/>
  <c r="DZ36" i="1"/>
  <c r="EL36" i="1" s="1"/>
  <c r="DZ83" i="1"/>
  <c r="EL83" i="1" s="1"/>
  <c r="DZ113" i="1"/>
  <c r="EL113" i="1" s="1"/>
  <c r="DZ45" i="1"/>
  <c r="EL45" i="1" s="1"/>
  <c r="DZ65" i="1"/>
  <c r="EL65" i="1" s="1"/>
  <c r="DX126" i="1"/>
  <c r="EJ126" i="1" s="1"/>
  <c r="DZ99" i="1"/>
  <c r="EL99" i="1" s="1"/>
  <c r="DZ39" i="1"/>
  <c r="EL39" i="1" s="1"/>
  <c r="DZ44" i="1"/>
  <c r="EL44" i="1" s="1"/>
  <c r="DZ66" i="1"/>
  <c r="EL66" i="1" s="1"/>
  <c r="DZ89" i="1"/>
  <c r="EL89" i="1" s="1"/>
  <c r="DZ53" i="1"/>
  <c r="EL53" i="1" s="1"/>
  <c r="DZ103" i="1"/>
  <c r="EL103" i="1" s="1"/>
  <c r="DZ61" i="1"/>
  <c r="EL61" i="1" s="1"/>
  <c r="DZ79" i="1"/>
  <c r="EL79" i="1" s="1"/>
  <c r="DZ10" i="1"/>
  <c r="EL10" i="1" s="1"/>
  <c r="DZ14" i="1"/>
  <c r="EL14" i="1" s="1"/>
  <c r="DZ13" i="1"/>
  <c r="EL13" i="1" s="1"/>
  <c r="DZ5" i="1"/>
  <c r="EL5" i="1" s="1"/>
  <c r="DZ82" i="1"/>
  <c r="EL82" i="1" s="1"/>
  <c r="DZ46" i="1"/>
  <c r="EL46" i="1" s="1"/>
  <c r="DZ29" i="1"/>
  <c r="EL29" i="1" s="1"/>
  <c r="DZ69" i="1"/>
  <c r="EL69" i="1" s="1"/>
  <c r="DZ17" i="1"/>
  <c r="EL17" i="1" s="1"/>
  <c r="DZ12" i="1"/>
  <c r="EL12" i="1" s="1"/>
  <c r="DZ90" i="1"/>
  <c r="EL90" i="1" s="1"/>
  <c r="DZ57" i="1"/>
  <c r="EL57" i="1" s="1"/>
  <c r="DZ118" i="1"/>
  <c r="EL118" i="1" s="1"/>
  <c r="DZ119" i="1"/>
  <c r="EL119" i="1" s="1"/>
  <c r="DZ139" i="1"/>
  <c r="EL139" i="1" s="1"/>
  <c r="DY126" i="1"/>
  <c r="EK126" i="1" s="1"/>
  <c r="DZ122" i="1"/>
  <c r="EL122" i="1" s="1"/>
  <c r="DZ126" i="1"/>
  <c r="EL126" i="1" s="1"/>
  <c r="EC129" i="1"/>
  <c r="EO129" i="1" s="1"/>
  <c r="DZ140" i="1"/>
  <c r="EL140" i="1" s="1"/>
  <c r="EC138" i="1"/>
  <c r="EO138" i="1" s="1"/>
  <c r="EC132" i="1"/>
  <c r="EO132" i="1" s="1"/>
  <c r="EC123" i="1"/>
  <c r="EO123" i="1" s="1"/>
  <c r="EC121" i="1"/>
  <c r="EO121" i="1" s="1"/>
  <c r="DZ138" i="1"/>
  <c r="EL138" i="1" s="1"/>
  <c r="EC140" i="1"/>
  <c r="EO140" i="1" s="1"/>
  <c r="EC122" i="1"/>
  <c r="EO122" i="1" s="1"/>
  <c r="DZ124" i="1"/>
  <c r="EL124" i="1" s="1"/>
  <c r="EC126" i="1"/>
  <c r="EO126" i="1" s="1"/>
  <c r="EC130" i="1"/>
  <c r="EO130" i="1" s="1"/>
  <c r="DZ130" i="1"/>
  <c r="EL130" i="1" s="1"/>
  <c r="DZ125" i="1"/>
  <c r="EL125" i="1" s="1"/>
  <c r="DZ131" i="1"/>
  <c r="EL131" i="1" s="1"/>
  <c r="DZ123" i="1"/>
  <c r="EL123" i="1" s="1"/>
  <c r="EC131" i="1"/>
  <c r="EO131" i="1" s="1"/>
  <c r="DZ129" i="1"/>
  <c r="EL129" i="1" s="1"/>
  <c r="EC118" i="1"/>
  <c r="EO118" i="1" s="1"/>
  <c r="DZ121" i="1"/>
  <c r="EL121" i="1" s="1"/>
  <c r="DZ120" i="1"/>
  <c r="EL120" i="1" s="1"/>
  <c r="DX140" i="1"/>
  <c r="EJ140" i="1" s="1"/>
  <c r="DX139" i="1"/>
  <c r="EJ139" i="1" s="1"/>
  <c r="DX132" i="1"/>
  <c r="EJ132" i="1" s="1"/>
  <c r="DX131" i="1"/>
  <c r="EJ131" i="1" s="1"/>
  <c r="DX123" i="1"/>
  <c r="EJ123" i="1" s="1"/>
  <c r="DX86" i="1"/>
  <c r="EJ86" i="1" s="1"/>
  <c r="DX105" i="1"/>
  <c r="EJ105" i="1" s="1"/>
  <c r="DX53" i="1"/>
  <c r="EJ53" i="1" s="1"/>
  <c r="DX14" i="1"/>
  <c r="EJ14" i="1" s="1"/>
  <c r="DX15" i="1"/>
  <c r="EJ15" i="1" s="1"/>
  <c r="DX94" i="1"/>
  <c r="EJ94" i="1" s="1"/>
  <c r="DX42" i="1"/>
  <c r="EJ42" i="1" s="1"/>
  <c r="DX73" i="1"/>
  <c r="EJ73" i="1" s="1"/>
  <c r="DX51" i="1"/>
  <c r="EJ51" i="1" s="1"/>
  <c r="DX24" i="1"/>
  <c r="EJ24" i="1" s="1"/>
  <c r="DX88" i="1"/>
  <c r="EJ88" i="1" s="1"/>
  <c r="DX50" i="1"/>
  <c r="EJ50" i="1" s="1"/>
  <c r="DX12" i="1"/>
  <c r="EJ12" i="1" s="1"/>
  <c r="DX41" i="1"/>
  <c r="EJ41" i="1" s="1"/>
  <c r="DX55" i="1"/>
  <c r="EJ55" i="1" s="1"/>
  <c r="DX30" i="1"/>
  <c r="EJ30" i="1" s="1"/>
  <c r="DX47" i="1"/>
  <c r="EJ47" i="1" s="1"/>
  <c r="DX104" i="1"/>
  <c r="EJ104" i="1" s="1"/>
  <c r="DX98" i="1"/>
  <c r="EJ98" i="1" s="1"/>
  <c r="DX39" i="1"/>
  <c r="EJ39" i="1" s="1"/>
  <c r="DX84" i="1"/>
  <c r="EJ84" i="1" s="1"/>
  <c r="DX18" i="1"/>
  <c r="EJ18" i="1" s="1"/>
  <c r="DX77" i="1"/>
  <c r="EJ77" i="1" s="1"/>
  <c r="DX141" i="1"/>
  <c r="EJ141" i="1" s="1"/>
  <c r="DX110" i="1"/>
  <c r="EJ110" i="1" s="1"/>
  <c r="DX64" i="1"/>
  <c r="EJ64" i="1" s="1"/>
  <c r="DX111" i="1"/>
  <c r="EJ111" i="1" s="1"/>
  <c r="DX89" i="1"/>
  <c r="EJ89" i="1" s="1"/>
  <c r="DX90" i="1"/>
  <c r="EJ90" i="1" s="1"/>
  <c r="DX109" i="1"/>
  <c r="EJ109" i="1" s="1"/>
  <c r="DX38" i="1"/>
  <c r="EJ38" i="1" s="1"/>
  <c r="DY76" i="1"/>
  <c r="EK76" i="1" s="1"/>
  <c r="DY118" i="1"/>
  <c r="EK118" i="1" s="1"/>
  <c r="DY129" i="1"/>
  <c r="EK129" i="1" s="1"/>
  <c r="DY127" i="1"/>
  <c r="EK127" i="1" s="1"/>
  <c r="DY124" i="1"/>
  <c r="EK124" i="1" s="1"/>
  <c r="DY19" i="1"/>
  <c r="EK19" i="1" s="1"/>
  <c r="DY58" i="1"/>
  <c r="EK58" i="1" s="1"/>
  <c r="DY72" i="1"/>
  <c r="EK72" i="1" s="1"/>
  <c r="DY95" i="1"/>
  <c r="EK95" i="1" s="1"/>
  <c r="DY109" i="1"/>
  <c r="EK109" i="1" s="1"/>
  <c r="DY24" i="1"/>
  <c r="EK24" i="1" s="1"/>
  <c r="DY90" i="1"/>
  <c r="EK90" i="1" s="1"/>
  <c r="DY51" i="1"/>
  <c r="EK51" i="1" s="1"/>
  <c r="DY75" i="1"/>
  <c r="EK75" i="1" s="1"/>
  <c r="DY8" i="1"/>
  <c r="EK8" i="1" s="1"/>
  <c r="DY33" i="1"/>
  <c r="EK33" i="1" s="1"/>
  <c r="DY83" i="1"/>
  <c r="EK83" i="1" s="1"/>
  <c r="DY41" i="1"/>
  <c r="EK41" i="1" s="1"/>
  <c r="DY46" i="1"/>
  <c r="EK46" i="1" s="1"/>
  <c r="DY102" i="1"/>
  <c r="EK102" i="1" s="1"/>
  <c r="DY31" i="1"/>
  <c r="EK31" i="1" s="1"/>
  <c r="DY18" i="1"/>
  <c r="EK18" i="1" s="1"/>
  <c r="DY9" i="1"/>
  <c r="EK9" i="1" s="1"/>
  <c r="DY70" i="1"/>
  <c r="EK70" i="1" s="1"/>
  <c r="DY23" i="1"/>
  <c r="EK23" i="1" s="1"/>
  <c r="DY97" i="1"/>
  <c r="EK97" i="1" s="1"/>
  <c r="DY49" i="1"/>
  <c r="EK49" i="1" s="1"/>
  <c r="DY37" i="1"/>
  <c r="EK37" i="1" s="1"/>
  <c r="DY45" i="1"/>
  <c r="EK45" i="1" s="1"/>
  <c r="DY71" i="1"/>
  <c r="EK71" i="1" s="1"/>
  <c r="DY26" i="1"/>
  <c r="EK26" i="1" s="1"/>
  <c r="DY16" i="1"/>
  <c r="EK16" i="1" s="1"/>
  <c r="DY25" i="1"/>
  <c r="EK25" i="1" s="1"/>
  <c r="DY104" i="1"/>
  <c r="EK104" i="1" s="1"/>
  <c r="DY14" i="1"/>
  <c r="EK14" i="1" s="1"/>
  <c r="DY106" i="1"/>
  <c r="EK106" i="1" s="1"/>
  <c r="DY56" i="1"/>
  <c r="EK56" i="1" s="1"/>
  <c r="DY115" i="1"/>
  <c r="EK115" i="1" s="1"/>
  <c r="DY29" i="1"/>
  <c r="EK29" i="1" s="1"/>
  <c r="DY68" i="1"/>
  <c r="EK68" i="1" s="1"/>
  <c r="DY98" i="1"/>
  <c r="EK98" i="1" s="1"/>
  <c r="DY107" i="1"/>
  <c r="EK107" i="1" s="1"/>
  <c r="DY87" i="1"/>
  <c r="EK87" i="1" s="1"/>
  <c r="DY11" i="1"/>
  <c r="EK11" i="1" s="1"/>
  <c r="DY64" i="1"/>
  <c r="EK64" i="1" s="1"/>
  <c r="DY38" i="1"/>
  <c r="EK38" i="1" s="1"/>
  <c r="DY17" i="1"/>
  <c r="EK17" i="1" s="1"/>
  <c r="DY101" i="1"/>
  <c r="EK101" i="1" s="1"/>
  <c r="DY55" i="1"/>
  <c r="EK55" i="1" s="1"/>
  <c r="DY103" i="1"/>
  <c r="EK103" i="1" s="1"/>
  <c r="DY114" i="1"/>
  <c r="EK114" i="1" s="1"/>
  <c r="DY66" i="1"/>
  <c r="EK66" i="1" s="1"/>
  <c r="DY36" i="1"/>
  <c r="EK36" i="1" s="1"/>
  <c r="DY77" i="1"/>
  <c r="EK77" i="1" s="1"/>
  <c r="DY53" i="1"/>
  <c r="EK53" i="1" s="1"/>
  <c r="DY62" i="1"/>
  <c r="EK62" i="1" s="1"/>
  <c r="DY141" i="1"/>
  <c r="EK141" i="1" s="1"/>
  <c r="DY84" i="1"/>
  <c r="EK84" i="1" s="1"/>
  <c r="DY96" i="1"/>
  <c r="EK96" i="1" s="1"/>
  <c r="DY65" i="1"/>
  <c r="EK65" i="1" s="1"/>
  <c r="DY15" i="1"/>
  <c r="EK15" i="1" s="1"/>
  <c r="DY59" i="1"/>
  <c r="EK59" i="1" s="1"/>
  <c r="DY69" i="1"/>
  <c r="EK69" i="1" s="1"/>
  <c r="DY100" i="1"/>
  <c r="EK100" i="1" s="1"/>
  <c r="DY82" i="1"/>
  <c r="EK82" i="1" s="1"/>
  <c r="DY61" i="1"/>
  <c r="EK61" i="1" s="1"/>
  <c r="DY52" i="1"/>
  <c r="EK52" i="1" s="1"/>
  <c r="DY42" i="1"/>
  <c r="EK42" i="1" s="1"/>
  <c r="DY92" i="1"/>
  <c r="EK92" i="1" s="1"/>
  <c r="DY20" i="1"/>
  <c r="EK20" i="1" s="1"/>
  <c r="DY111" i="1"/>
  <c r="EK111" i="1" s="1"/>
  <c r="DY73" i="1"/>
  <c r="EK73" i="1" s="1"/>
  <c r="DY40" i="1"/>
  <c r="EK40" i="1" s="1"/>
  <c r="DY21" i="1"/>
  <c r="EK21" i="1" s="1"/>
  <c r="DY85" i="1"/>
  <c r="EK85" i="1" s="1"/>
  <c r="DY32" i="1"/>
  <c r="EK32" i="1" s="1"/>
  <c r="DX57" i="1"/>
  <c r="EJ57" i="1" s="1"/>
  <c r="DY81" i="1"/>
  <c r="EK81" i="1" s="1"/>
  <c r="DY13" i="1"/>
  <c r="EK13" i="1" s="1"/>
  <c r="DY113" i="1"/>
  <c r="EK113" i="1" s="1"/>
  <c r="DX49" i="1"/>
  <c r="EJ49" i="1" s="1"/>
  <c r="DX71" i="1"/>
  <c r="EJ71" i="1" s="1"/>
  <c r="DX85" i="1"/>
  <c r="EJ85" i="1" s="1"/>
  <c r="DX103" i="1"/>
  <c r="EJ103" i="1" s="1"/>
  <c r="DX37" i="1"/>
  <c r="EJ37" i="1" s="1"/>
  <c r="DX32" i="1"/>
  <c r="EJ32" i="1" s="1"/>
  <c r="DX80" i="1"/>
  <c r="EJ80" i="1" s="1"/>
  <c r="DY86" i="1"/>
  <c r="EK86" i="1" s="1"/>
  <c r="DX35" i="1"/>
  <c r="EJ35" i="1" s="1"/>
  <c r="DX100" i="1"/>
  <c r="EJ100" i="1" s="1"/>
  <c r="DX92" i="1"/>
  <c r="EJ92" i="1" s="1"/>
  <c r="DX66" i="1"/>
  <c r="EJ66" i="1" s="1"/>
  <c r="DX62" i="1"/>
  <c r="EJ62" i="1" s="1"/>
  <c r="DX106" i="1"/>
  <c r="EJ106" i="1" s="1"/>
  <c r="DX29" i="1"/>
  <c r="EJ29" i="1" s="1"/>
  <c r="DX113" i="1"/>
  <c r="EJ113" i="1" s="1"/>
  <c r="DX21" i="1"/>
  <c r="EJ21" i="1" s="1"/>
  <c r="DX22" i="1"/>
  <c r="EJ22" i="1" s="1"/>
  <c r="DX63" i="1"/>
  <c r="EJ63" i="1" s="1"/>
  <c r="DX112" i="1"/>
  <c r="EJ112" i="1" s="1"/>
  <c r="DX54" i="1"/>
  <c r="EJ54" i="1" s="1"/>
  <c r="DY48" i="1"/>
  <c r="EK48" i="1" s="1"/>
  <c r="DY131" i="1"/>
  <c r="EK131" i="1" s="1"/>
  <c r="DY125" i="1"/>
  <c r="EK125" i="1" s="1"/>
  <c r="DY117" i="1"/>
  <c r="EK117" i="1" s="1"/>
  <c r="DX122" i="1"/>
  <c r="EJ122" i="1" s="1"/>
  <c r="DX130" i="1"/>
  <c r="EJ130" i="1" s="1"/>
  <c r="DY121" i="1"/>
  <c r="EK121" i="1" s="1"/>
  <c r="DX117" i="1"/>
  <c r="EJ117" i="1" s="1"/>
  <c r="DX129" i="1"/>
  <c r="EJ129" i="1" s="1"/>
  <c r="DY91" i="1"/>
  <c r="EK91" i="1" s="1"/>
  <c r="DX68" i="1"/>
  <c r="EJ68" i="1" s="1"/>
  <c r="DX82" i="1"/>
  <c r="EJ82" i="1" s="1"/>
  <c r="DX26" i="1"/>
  <c r="EJ26" i="1" s="1"/>
  <c r="DX10" i="1"/>
  <c r="EJ10" i="1" s="1"/>
  <c r="DX28" i="1"/>
  <c r="EJ28" i="1" s="1"/>
  <c r="DX11" i="1"/>
  <c r="EJ11" i="1" s="1"/>
  <c r="DX78" i="1"/>
  <c r="EJ78" i="1" s="1"/>
  <c r="DX95" i="1"/>
  <c r="EJ95" i="1" s="1"/>
  <c r="DX19" i="1"/>
  <c r="EJ19" i="1" s="1"/>
  <c r="DX67" i="1"/>
  <c r="EJ67" i="1" s="1"/>
  <c r="DX83" i="1"/>
  <c r="EJ83" i="1" s="1"/>
  <c r="DX58" i="1"/>
  <c r="EJ58" i="1" s="1"/>
  <c r="DX46" i="1"/>
  <c r="EJ46" i="1" s="1"/>
  <c r="DX114" i="1"/>
  <c r="EJ114" i="1" s="1"/>
  <c r="DX43" i="1"/>
  <c r="EJ43" i="1" s="1"/>
  <c r="DX6" i="1"/>
  <c r="EJ6" i="1" s="1"/>
  <c r="DX93" i="1"/>
  <c r="EJ93" i="1" s="1"/>
  <c r="DX31" i="1"/>
  <c r="EJ31" i="1" s="1"/>
  <c r="DX13" i="1"/>
  <c r="EJ13" i="1" s="1"/>
  <c r="DX7" i="1"/>
  <c r="EJ7" i="1" s="1"/>
  <c r="DX36" i="1"/>
  <c r="EJ36" i="1" s="1"/>
  <c r="DX9" i="1"/>
  <c r="EJ9" i="1" s="1"/>
  <c r="DX25" i="1"/>
  <c r="EJ25" i="1" s="1"/>
  <c r="DX23" i="1"/>
  <c r="EJ23" i="1" s="1"/>
  <c r="DX74" i="1"/>
  <c r="EJ74" i="1" s="1"/>
  <c r="DX33" i="1"/>
  <c r="EJ33" i="1" s="1"/>
  <c r="DX70" i="1"/>
  <c r="EJ70" i="1" s="1"/>
  <c r="DX75" i="1"/>
  <c r="EJ75" i="1" s="1"/>
  <c r="DX40" i="1"/>
  <c r="EJ40" i="1" s="1"/>
  <c r="DX59" i="1"/>
  <c r="EJ59" i="1" s="1"/>
  <c r="DX52" i="1"/>
  <c r="EJ52" i="1" s="1"/>
  <c r="DX17" i="1"/>
  <c r="EJ17" i="1" s="1"/>
  <c r="DX65" i="1"/>
  <c r="EJ65" i="1" s="1"/>
  <c r="DX69" i="1"/>
  <c r="EJ69" i="1" s="1"/>
  <c r="DX79" i="1"/>
  <c r="EJ79" i="1" s="1"/>
  <c r="DX44" i="1"/>
  <c r="EJ44" i="1" s="1"/>
  <c r="DX16" i="1"/>
  <c r="EJ16" i="1" s="1"/>
  <c r="DX34" i="1"/>
  <c r="EJ34" i="1" s="1"/>
  <c r="DX107" i="1"/>
  <c r="EJ107" i="1" s="1"/>
  <c r="DX101" i="1"/>
  <c r="EJ101" i="1" s="1"/>
  <c r="DX91" i="1"/>
  <c r="EJ91" i="1" s="1"/>
  <c r="DX97" i="1"/>
  <c r="EJ97" i="1" s="1"/>
  <c r="DX60" i="1"/>
  <c r="EJ60" i="1" s="1"/>
  <c r="DX115" i="1"/>
  <c r="EJ115" i="1" s="1"/>
  <c r="DX8" i="1"/>
  <c r="EJ8" i="1" s="1"/>
  <c r="DY122" i="1"/>
  <c r="EK122" i="1" s="1"/>
  <c r="DY130" i="1"/>
  <c r="EK130" i="1" s="1"/>
  <c r="DY116" i="1"/>
  <c r="EK116" i="1" s="1"/>
  <c r="DX127" i="1"/>
  <c r="EJ127" i="1" s="1"/>
  <c r="DX121" i="1"/>
  <c r="EJ121" i="1" s="1"/>
  <c r="DY123" i="1"/>
  <c r="EK123" i="1" s="1"/>
  <c r="DX120" i="1"/>
  <c r="EJ120" i="1" s="1"/>
  <c r="DX116" i="1"/>
  <c r="EJ116" i="1" s="1"/>
  <c r="DY128" i="1"/>
  <c r="EK128" i="1" s="1"/>
  <c r="DX125" i="1"/>
  <c r="EJ125" i="1" s="1"/>
  <c r="DX124" i="1"/>
  <c r="EJ124" i="1" s="1"/>
  <c r="DX119" i="1"/>
  <c r="EJ119" i="1" s="1"/>
  <c r="DX128" i="1"/>
  <c r="EJ128" i="1" s="1"/>
  <c r="DX118" i="1"/>
  <c r="EJ118" i="1" s="1"/>
  <c r="DY139" i="1"/>
  <c r="EK139" i="1" s="1"/>
  <c r="DY138" i="1"/>
  <c r="EK138" i="1" s="1"/>
  <c r="DY132" i="1"/>
  <c r="EK132" i="1" s="1"/>
  <c r="DX138" i="1"/>
  <c r="EJ138" i="1" s="1"/>
  <c r="DY140" i="1"/>
  <c r="EK140" i="1" s="1"/>
  <c r="DS3" i="1"/>
  <c r="EQ3" i="1" l="1"/>
</calcChain>
</file>

<file path=xl/sharedStrings.xml><?xml version="1.0" encoding="utf-8"?>
<sst xmlns="http://schemas.openxmlformats.org/spreadsheetml/2006/main" count="1265" uniqueCount="546">
  <si>
    <t>Metered Energy, MWh</t>
  </si>
  <si>
    <t>Metered Energy × Pool Price, $</t>
  </si>
  <si>
    <t>Original Loss Factor, %</t>
  </si>
  <si>
    <t>Original Losses Charge (Credit), $</t>
  </si>
  <si>
    <t>Total Original Rider E Charges (Credits), $ (Using Original Rider E Below)</t>
  </si>
  <si>
    <t>Recalculated Loss Factor, %</t>
  </si>
  <si>
    <t>Total Metered Energy, MWh</t>
  </si>
  <si>
    <t>Total Metered Energy × Pool Price, $</t>
  </si>
  <si>
    <t>Participant</t>
  </si>
  <si>
    <t>Location (MPID)</t>
  </si>
  <si>
    <t>Facility Name</t>
  </si>
  <si>
    <t>PR1</t>
  </si>
  <si>
    <t>BR3</t>
  </si>
  <si>
    <t>BR4</t>
  </si>
  <si>
    <t>ANC1</t>
  </si>
  <si>
    <t>ABCP</t>
  </si>
  <si>
    <t>APXB</t>
  </si>
  <si>
    <t>AFG1TX</t>
  </si>
  <si>
    <t>311S033N</t>
  </si>
  <si>
    <t>321S009N</t>
  </si>
  <si>
    <t>325S009N</t>
  </si>
  <si>
    <t>372S025N</t>
  </si>
  <si>
    <t>NOVAGEN15M</t>
  </si>
  <si>
    <t>SD3</t>
  </si>
  <si>
    <t>SD4</t>
  </si>
  <si>
    <t>BR5</t>
  </si>
  <si>
    <t>SD1</t>
  </si>
  <si>
    <t>SD2</t>
  </si>
  <si>
    <t>SD5</t>
  </si>
  <si>
    <t>SD6</t>
  </si>
  <si>
    <t>SH1</t>
  </si>
  <si>
    <t>SH2</t>
  </si>
  <si>
    <t>DRW1</t>
  </si>
  <si>
    <t>BSR1</t>
  </si>
  <si>
    <t>CES1</t>
  </si>
  <si>
    <t>CES2</t>
  </si>
  <si>
    <t>CWBC</t>
  </si>
  <si>
    <t>CWMT</t>
  </si>
  <si>
    <t>CWSK</t>
  </si>
  <si>
    <t>CWXB</t>
  </si>
  <si>
    <t>CWXS</t>
  </si>
  <si>
    <t>SHBC</t>
  </si>
  <si>
    <t>SHXB</t>
  </si>
  <si>
    <t>GPEC</t>
  </si>
  <si>
    <t>CMH1</t>
  </si>
  <si>
    <t>CNR5</t>
  </si>
  <si>
    <t>GN1</t>
  </si>
  <si>
    <t>GN2</t>
  </si>
  <si>
    <t>CRR1</t>
  </si>
  <si>
    <t>OMRH</t>
  </si>
  <si>
    <t>PH1</t>
  </si>
  <si>
    <t>RB5</t>
  </si>
  <si>
    <t>RL1</t>
  </si>
  <si>
    <t>VVW1</t>
  </si>
  <si>
    <t>VVW2</t>
  </si>
  <si>
    <t>CRWD</t>
  </si>
  <si>
    <t>PKNE</t>
  </si>
  <si>
    <t>DAI1</t>
  </si>
  <si>
    <t>DOWGEN15M</t>
  </si>
  <si>
    <t>ENC1</t>
  </si>
  <si>
    <t>ENC2</t>
  </si>
  <si>
    <t>ENC3</t>
  </si>
  <si>
    <t>AKE1</t>
  </si>
  <si>
    <t>KH1</t>
  </si>
  <si>
    <t>KH2</t>
  </si>
  <si>
    <t>TAB1</t>
  </si>
  <si>
    <t>EEBC</t>
  </si>
  <si>
    <t>EEXB</t>
  </si>
  <si>
    <t>EGC1</t>
  </si>
  <si>
    <t>CRS1</t>
  </si>
  <si>
    <t>CRS2</t>
  </si>
  <si>
    <t>CRS3</t>
  </si>
  <si>
    <t>CL01</t>
  </si>
  <si>
    <t>EC04</t>
  </si>
  <si>
    <t>ECBC</t>
  </si>
  <si>
    <t>ECMT</t>
  </si>
  <si>
    <t>ECSK</t>
  </si>
  <si>
    <t>EMXB</t>
  </si>
  <si>
    <t>EC01</t>
  </si>
  <si>
    <t>GN3</t>
  </si>
  <si>
    <t>EAGL</t>
  </si>
  <si>
    <t>IOR1</t>
  </si>
  <si>
    <t>NPP1</t>
  </si>
  <si>
    <t>NEP1</t>
  </si>
  <si>
    <t>HAL1</t>
  </si>
  <si>
    <t>CHIN</t>
  </si>
  <si>
    <t>RYMD</t>
  </si>
  <si>
    <t>WEY1</t>
  </si>
  <si>
    <t>KHW1</t>
  </si>
  <si>
    <t>MGXB</t>
  </si>
  <si>
    <t>MASK</t>
  </si>
  <si>
    <t>MEG1</t>
  </si>
  <si>
    <t>HRM</t>
  </si>
  <si>
    <t>MOBC</t>
  </si>
  <si>
    <t>MOMT</t>
  </si>
  <si>
    <t>MOXB</t>
  </si>
  <si>
    <t>MOXS</t>
  </si>
  <si>
    <t>SPBC</t>
  </si>
  <si>
    <t>SPSK</t>
  </si>
  <si>
    <t>SPX7</t>
  </si>
  <si>
    <t>SPXA</t>
  </si>
  <si>
    <t>NPC1</t>
  </si>
  <si>
    <t>NRG3</t>
  </si>
  <si>
    <t>NX01</t>
  </si>
  <si>
    <t>NX02</t>
  </si>
  <si>
    <t>OWF1</t>
  </si>
  <si>
    <t>FNG1</t>
  </si>
  <si>
    <t>PW20</t>
  </si>
  <si>
    <t>PWBC</t>
  </si>
  <si>
    <t>REBC</t>
  </si>
  <si>
    <t>RESK</t>
  </si>
  <si>
    <t>MKR1</t>
  </si>
  <si>
    <t>SCL1</t>
  </si>
  <si>
    <t>SCR1</t>
  </si>
  <si>
    <t>SCR2</t>
  </si>
  <si>
    <t>SCR3</t>
  </si>
  <si>
    <t>SCTG</t>
  </si>
  <si>
    <t>SHCG</t>
  </si>
  <si>
    <t>TAY1</t>
  </si>
  <si>
    <t>GWW1</t>
  </si>
  <si>
    <t>SCR4</t>
  </si>
  <si>
    <t>KH3</t>
  </si>
  <si>
    <t>BAR</t>
  </si>
  <si>
    <t>BIG</t>
  </si>
  <si>
    <t>BPW</t>
  </si>
  <si>
    <t>BRA</t>
  </si>
  <si>
    <t>CAS</t>
  </si>
  <si>
    <t>GHO</t>
  </si>
  <si>
    <t>HSH</t>
  </si>
  <si>
    <t>INT</t>
  </si>
  <si>
    <t>KAN</t>
  </si>
  <si>
    <t>POC</t>
  </si>
  <si>
    <t>RUN</t>
  </si>
  <si>
    <t>SPR</t>
  </si>
  <si>
    <t>THS</t>
  </si>
  <si>
    <t>ESBC</t>
  </si>
  <si>
    <t>ESMT</t>
  </si>
  <si>
    <t>ESXB</t>
  </si>
  <si>
    <t>BCR2</t>
  </si>
  <si>
    <t>BCRK</t>
  </si>
  <si>
    <t>MKRC</t>
  </si>
  <si>
    <t>TC01</t>
  </si>
  <si>
    <t>TC02</t>
  </si>
  <si>
    <t>TIXS</t>
  </si>
  <si>
    <t>TEBC</t>
  </si>
  <si>
    <t>TEE1</t>
  </si>
  <si>
    <t>TEMT</t>
  </si>
  <si>
    <t>TPXS</t>
  </si>
  <si>
    <t>0000001511</t>
  </si>
  <si>
    <t>0000022911</t>
  </si>
  <si>
    <t>0000025611</t>
  </si>
  <si>
    <t>0000027711</t>
  </si>
  <si>
    <t>0000034911</t>
  </si>
  <si>
    <t>0000038511</t>
  </si>
  <si>
    <t>0000039611</t>
  </si>
  <si>
    <t>0000065911</t>
  </si>
  <si>
    <t>0000006711</t>
  </si>
  <si>
    <t>ARD1</t>
  </si>
  <si>
    <t>BTR1</t>
  </si>
  <si>
    <t>CR1</t>
  </si>
  <si>
    <t>CRE3</t>
  </si>
  <si>
    <t>IEW1</t>
  </si>
  <si>
    <t>IEW2</t>
  </si>
  <si>
    <t>SLP1</t>
  </si>
  <si>
    <t>[A]</t>
  </si>
  <si>
    <t>[B]</t>
  </si>
  <si>
    <t>[C] = [B] + 1½%</t>
  </si>
  <si>
    <t>Date</t>
  </si>
  <si>
    <t>BankRate</t>
  </si>
  <si>
    <t>InterestRate</t>
  </si>
  <si>
    <t>MonthlyRate</t>
  </si>
  <si>
    <t>CumulIntRate</t>
  </si>
  <si>
    <t>Decision 790-D04-2016: 80. The Commission finds that it would be reasonable to set the rate of interest equal to the Bank of Canada’s Bank Rate plus</t>
  </si>
  <si>
    <t>one and one half per cent to be applied from the date on which the recalculated loss factors become effective to January 1, 2006 consistent with the</t>
  </si>
  <si>
    <t>guidance provided in sections 3(2)(d) and 3(2)(e) of AUC Rule 023.</t>
  </si>
  <si>
    <t>Asset Short Name</t>
  </si>
  <si>
    <t>Loss Factor (%)</t>
  </si>
  <si>
    <t>0000006511</t>
  </si>
  <si>
    <t>FortisAlberta Reversing POD - Stirling (67S)</t>
  </si>
  <si>
    <t>FortisAlberta Reversing POD - Glenwood (229S)</t>
  </si>
  <si>
    <t>0000012111</t>
  </si>
  <si>
    <t>0000013711</t>
  </si>
  <si>
    <t>0000015811</t>
  </si>
  <si>
    <t>0000019811</t>
  </si>
  <si>
    <t>FortisAlberta Reversing POD - Spring Coulee (385S)</t>
  </si>
  <si>
    <t>FortisAlberta Reversing POD - Pincher Creek (396S)</t>
  </si>
  <si>
    <t>0000025411</t>
  </si>
  <si>
    <t>0000045411</t>
  </si>
  <si>
    <t>FortisAlberta Reversing POD - Buck Lake (454S)</t>
  </si>
  <si>
    <t>0000025711</t>
  </si>
  <si>
    <t>0000079301</t>
  </si>
  <si>
    <t>FortisAlberta DOS - Cochrane EV Partnership (793S)</t>
  </si>
  <si>
    <t>0000089511</t>
  </si>
  <si>
    <t>0000035311</t>
  </si>
  <si>
    <t>321S033</t>
  </si>
  <si>
    <t>ATCO Electric DOS - Daishowa-Marubeni (839S)</t>
  </si>
  <si>
    <t>0000040511</t>
  </si>
  <si>
    <t>McBride Lake Wind Facility</t>
  </si>
  <si>
    <t>312S025N</t>
  </si>
  <si>
    <t>Barrier Hydro Facility</t>
  </si>
  <si>
    <t>Bear Creek #2</t>
  </si>
  <si>
    <t>Bear Creek #1</t>
  </si>
  <si>
    <t>Bighorn Hydro Facility</t>
  </si>
  <si>
    <t>Bearspaw Hydro Facility</t>
  </si>
  <si>
    <t>Battle River #3</t>
  </si>
  <si>
    <t>Battle River #4</t>
  </si>
  <si>
    <t>Battle River #5</t>
  </si>
  <si>
    <t>Brazeau Hydro Facility</t>
  </si>
  <si>
    <t>Cascade Hydro Facility</t>
  </si>
  <si>
    <t>CES1/CES2</t>
  </si>
  <si>
    <t>City of Medicine Hat</t>
  </si>
  <si>
    <t>Castle River #1 Wind Facility</t>
  </si>
  <si>
    <t>Daishowa-Marubeni</t>
  </si>
  <si>
    <t>Dow Hydrocarbon Industrial Complex</t>
  </si>
  <si>
    <t>Drywood #1</t>
  </si>
  <si>
    <t>Cavalier</t>
  </si>
  <si>
    <t>Foster Creek Industrial System</t>
  </si>
  <si>
    <t>Clover Bar #1</t>
  </si>
  <si>
    <t>CRE1</t>
  </si>
  <si>
    <t>Fort Nelson</t>
  </si>
  <si>
    <t>CRE2</t>
  </si>
  <si>
    <t>Ghost Hydro Facility</t>
  </si>
  <si>
    <t>Genesee #1</t>
  </si>
  <si>
    <t>Genesee #2</t>
  </si>
  <si>
    <t>CRR2</t>
  </si>
  <si>
    <t>Genesee #3</t>
  </si>
  <si>
    <t>Soderglen Wind Facility</t>
  </si>
  <si>
    <t>H. R. Milner</t>
  </si>
  <si>
    <t>Horseshoe Hydro Facility</t>
  </si>
  <si>
    <t>Summerview 1 Wind Facility</t>
  </si>
  <si>
    <t>Interlakes Hydro Facility</t>
  </si>
  <si>
    <t>Cold Lake Industrial System</t>
  </si>
  <si>
    <t>IOR3</t>
  </si>
  <si>
    <t>Kananaskis Hydro Facility</t>
  </si>
  <si>
    <t>Keephills #1</t>
  </si>
  <si>
    <t>Keephills #2</t>
  </si>
  <si>
    <t>FH1</t>
  </si>
  <si>
    <t>Kettles Hill Wind Facility</t>
  </si>
  <si>
    <t>Muskeg River Industrial System</t>
  </si>
  <si>
    <t>MacKay River Industrial System</t>
  </si>
  <si>
    <t>Joffre Industrial System</t>
  </si>
  <si>
    <t>Nexen Balzac</t>
  </si>
  <si>
    <t>Nexen Long Lake Industrial System</t>
  </si>
  <si>
    <t>Oldman River Hydro Facility</t>
  </si>
  <si>
    <t>Poplar Hill #1</t>
  </si>
  <si>
    <t>Pocaterra Hydro Facility</t>
  </si>
  <si>
    <t>Rainbow #5</t>
  </si>
  <si>
    <t>Rundle Hydro Facility</t>
  </si>
  <si>
    <t>Syncrude Industrial System</t>
  </si>
  <si>
    <t>Suncor Industrial System</t>
  </si>
  <si>
    <t>Magrath Wind Facility</t>
  </si>
  <si>
    <t>Chin Chute Wind Facility</t>
  </si>
  <si>
    <t>Scotford Industrial System</t>
  </si>
  <si>
    <t>Sundance #1</t>
  </si>
  <si>
    <t>Sundance #2</t>
  </si>
  <si>
    <t>Sundance #3</t>
  </si>
  <si>
    <t>Sundance #4</t>
  </si>
  <si>
    <t>Sundance #5</t>
  </si>
  <si>
    <t>Sundance #6</t>
  </si>
  <si>
    <t>RB1</t>
  </si>
  <si>
    <t>Sheerness #1</t>
  </si>
  <si>
    <t>RB2</t>
  </si>
  <si>
    <t>Sheerness #2</t>
  </si>
  <si>
    <t>RB3</t>
  </si>
  <si>
    <t>Shell Caroline</t>
  </si>
  <si>
    <t>RIV1</t>
  </si>
  <si>
    <t>Spray Hydro Facility</t>
  </si>
  <si>
    <t>Taber Wind Facility</t>
  </si>
  <si>
    <t>Taylor Hydro Facility</t>
  </si>
  <si>
    <t>Carseland Industrial System</t>
  </si>
  <si>
    <t>Redwater Industrial System</t>
  </si>
  <si>
    <t>Three Sisters Hydro Plant</t>
  </si>
  <si>
    <t>Valleyview #1</t>
  </si>
  <si>
    <t>Weyerhaeuser</t>
  </si>
  <si>
    <t>BCHEXP</t>
  </si>
  <si>
    <t>Alberta-BC Intertie - Export</t>
  </si>
  <si>
    <t>BCHIMP</t>
  </si>
  <si>
    <t>Alberta-BC Intertie - Import</t>
  </si>
  <si>
    <t>MTEXP</t>
  </si>
  <si>
    <t>120SIMP</t>
  </si>
  <si>
    <t>SPCEXP</t>
  </si>
  <si>
    <t>Alberta-Saskatchewan Intertie - Export</t>
  </si>
  <si>
    <t>SPCIMP</t>
  </si>
  <si>
    <t>Alberta-Saskatchewan Intertie - Import</t>
  </si>
  <si>
    <t>ST1</t>
  </si>
  <si>
    <t>ST2</t>
  </si>
  <si>
    <t>TAY2</t>
  </si>
  <si>
    <t>WB4</t>
  </si>
  <si>
    <t>WHT1</t>
  </si>
  <si>
    <t>WST1</t>
  </si>
  <si>
    <t>APXM</t>
  </si>
  <si>
    <t>ATXB</t>
  </si>
  <si>
    <t>CAXB</t>
  </si>
  <si>
    <t>CAXS</t>
  </si>
  <si>
    <t>CGXB</t>
  </si>
  <si>
    <t>CSXB</t>
  </si>
  <si>
    <t>CSXM</t>
  </si>
  <si>
    <t>CSXS</t>
  </si>
  <si>
    <t>CWXM</t>
  </si>
  <si>
    <t>DMXB</t>
  </si>
  <si>
    <t>EEXM</t>
  </si>
  <si>
    <t>EEXS</t>
  </si>
  <si>
    <t>EGXB</t>
  </si>
  <si>
    <t>EGXM</t>
  </si>
  <si>
    <t>EMXM</t>
  </si>
  <si>
    <t>EMXS</t>
  </si>
  <si>
    <t>EPXM</t>
  </si>
  <si>
    <t>ESXM</t>
  </si>
  <si>
    <t>ESXS</t>
  </si>
  <si>
    <t>MAXB</t>
  </si>
  <si>
    <t>MAXS</t>
  </si>
  <si>
    <t>MGXM</t>
  </si>
  <si>
    <t>MGXS</t>
  </si>
  <si>
    <t>MLXB</t>
  </si>
  <si>
    <t>MLXS</t>
  </si>
  <si>
    <t>MOSB</t>
  </si>
  <si>
    <t>MOXM</t>
  </si>
  <si>
    <t>MQXB</t>
  </si>
  <si>
    <t>MQXM</t>
  </si>
  <si>
    <t>MQXS</t>
  </si>
  <si>
    <t>MSXB</t>
  </si>
  <si>
    <t>OPXB</t>
  </si>
  <si>
    <t>OPXM</t>
  </si>
  <si>
    <t>OPXS</t>
  </si>
  <si>
    <t>PEXB</t>
  </si>
  <si>
    <t>PEXS</t>
  </si>
  <si>
    <t>PW41</t>
  </si>
  <si>
    <t>PWXM</t>
  </si>
  <si>
    <t>REXB</t>
  </si>
  <si>
    <t>REXM</t>
  </si>
  <si>
    <t>REXS</t>
  </si>
  <si>
    <t>SHXM</t>
  </si>
  <si>
    <t>SHXS</t>
  </si>
  <si>
    <t>SMXB</t>
  </si>
  <si>
    <t>SPXM</t>
  </si>
  <si>
    <t>TCE1</t>
  </si>
  <si>
    <t>TEEA</t>
  </si>
  <si>
    <t>TEXM</t>
  </si>
  <si>
    <t>TIXB</t>
  </si>
  <si>
    <t>TIXM</t>
  </si>
  <si>
    <t>TPXB</t>
  </si>
  <si>
    <t>TPXM</t>
  </si>
  <si>
    <t>TRXB</t>
  </si>
  <si>
    <t>UBXB</t>
  </si>
  <si>
    <t>UBXS</t>
  </si>
  <si>
    <t>APMT</t>
  </si>
  <si>
    <t>ATBC</t>
  </si>
  <si>
    <t>BCIM</t>
  </si>
  <si>
    <t>CABC</t>
  </si>
  <si>
    <t>CASK</t>
  </si>
  <si>
    <t>CEBC</t>
  </si>
  <si>
    <t>CGBC</t>
  </si>
  <si>
    <t>CSBC</t>
  </si>
  <si>
    <t>CSMT</t>
  </si>
  <si>
    <t>CSSK</t>
  </si>
  <si>
    <t>DMBC</t>
  </si>
  <si>
    <t>DMMT</t>
  </si>
  <si>
    <t>EEMT</t>
  </si>
  <si>
    <t>EESK</t>
  </si>
  <si>
    <t>EGBC</t>
  </si>
  <si>
    <t>EGMT</t>
  </si>
  <si>
    <t>EPMT</t>
  </si>
  <si>
    <t>ESSK</t>
  </si>
  <si>
    <t>MABC</t>
  </si>
  <si>
    <t>MGBC</t>
  </si>
  <si>
    <t>MGMT</t>
  </si>
  <si>
    <t>MGSK</t>
  </si>
  <si>
    <t>MLBC</t>
  </si>
  <si>
    <t>MLSK</t>
  </si>
  <si>
    <t>MOSK</t>
  </si>
  <si>
    <t>MQBC</t>
  </si>
  <si>
    <t>MQMT</t>
  </si>
  <si>
    <t>MQSK</t>
  </si>
  <si>
    <t>MTIM</t>
  </si>
  <si>
    <t>NXBC</t>
  </si>
  <si>
    <t>OPBC</t>
  </si>
  <si>
    <t>OPMT</t>
  </si>
  <si>
    <t>OPSK</t>
  </si>
  <si>
    <t>PEBC</t>
  </si>
  <si>
    <t>PESK</t>
  </si>
  <si>
    <t>PWMT</t>
  </si>
  <si>
    <t>PWSK</t>
  </si>
  <si>
    <t>PWSR</t>
  </si>
  <si>
    <t>REMT</t>
  </si>
  <si>
    <t>SEBC</t>
  </si>
  <si>
    <t>SHMT</t>
  </si>
  <si>
    <t>SHSK</t>
  </si>
  <si>
    <t>SKIM</t>
  </si>
  <si>
    <t>SMBC</t>
  </si>
  <si>
    <t>SPMT</t>
  </si>
  <si>
    <t>SYBC</t>
  </si>
  <si>
    <t>TCBC</t>
  </si>
  <si>
    <t>TCSK</t>
  </si>
  <si>
    <t>TESK</t>
  </si>
  <si>
    <t>TIBC</t>
  </si>
  <si>
    <t>TIMT</t>
  </si>
  <si>
    <t>TISK</t>
  </si>
  <si>
    <t>TPBC</t>
  </si>
  <si>
    <t>TPMT</t>
  </si>
  <si>
    <t>TPSK</t>
  </si>
  <si>
    <t>TRBC</t>
  </si>
  <si>
    <t>UBBC</t>
  </si>
  <si>
    <t>UBSK</t>
  </si>
  <si>
    <t>Total Original Losses Charges (Credits), $</t>
  </si>
  <si>
    <t>Recalculated Losses Charge (Credit), $</t>
  </si>
  <si>
    <t>Total Recalculated Losses Charges (Credits), $</t>
  </si>
  <si>
    <t>Module C Adjustment Charge (Refund), $</t>
  </si>
  <si>
    <r>
      <t xml:space="preserve">[Metered Energy × Pool Price </t>
    </r>
    <r>
      <rPr>
        <b/>
        <sz val="11"/>
        <color theme="1"/>
        <rFont val="Calibri"/>
        <family val="2"/>
      </rPr>
      <t>× Original Loss Factor]</t>
    </r>
  </si>
  <si>
    <t>[Metered Energy × Pool Price × Original Rider E]</t>
  </si>
  <si>
    <t>[Metered Energy × Pool Price × Recalculated Loss Factor]</t>
  </si>
  <si>
    <t>[Metered Energy × Pool Price × Recalculated Rider E]</t>
  </si>
  <si>
    <t>Recalculated Rider E, %</t>
  </si>
  <si>
    <t>Recalculated Rider E Charge (Credit), $</t>
  </si>
  <si>
    <t>[(Recalculated Losses Charges – Original Losses Charges – Original Rider E Charges) ÷ (Metered Energy × Pool Price)]</t>
  </si>
  <si>
    <t>Interest Charge (Refund), $ (Using Cumulative Interest Rate Below)</t>
  </si>
  <si>
    <t>Losses Adjustment Charge (Refund), $</t>
  </si>
  <si>
    <t>Total Losses Adjustment Charges (Refunds), $</t>
  </si>
  <si>
    <t>Total Module C Adjustments Charges (Refunds), $</t>
  </si>
  <si>
    <t>https://www.bankofcanada.ca/rates/interest-rates/canadian-interest-rates/</t>
  </si>
  <si>
    <t>Bank Rate determined from Bank of Canada, Data and Statistics Office, series V122530:</t>
  </si>
  <si>
    <t>UNCA</t>
  </si>
  <si>
    <t>EEC</t>
  </si>
  <si>
    <t>VQW</t>
  </si>
  <si>
    <t>TAU</t>
  </si>
  <si>
    <t>TCN</t>
  </si>
  <si>
    <t>ENMP</t>
  </si>
  <si>
    <t>CAEC</t>
  </si>
  <si>
    <t>CMH</t>
  </si>
  <si>
    <t>DAIS</t>
  </si>
  <si>
    <t>DOW</t>
  </si>
  <si>
    <t>BOWA</t>
  </si>
  <si>
    <t>ENCR</t>
  </si>
  <si>
    <t>EEMI</t>
  </si>
  <si>
    <t>PWX</t>
  </si>
  <si>
    <t>MPLP</t>
  </si>
  <si>
    <t>ESSO</t>
  </si>
  <si>
    <t>KHW</t>
  </si>
  <si>
    <t>MANH</t>
  </si>
  <si>
    <t>MSCG</t>
  </si>
  <si>
    <t>APNC</t>
  </si>
  <si>
    <t>NPC</t>
  </si>
  <si>
    <t>NXI</t>
  </si>
  <si>
    <t>CUPC</t>
  </si>
  <si>
    <t>ACRL</t>
  </si>
  <si>
    <t>SCL</t>
  </si>
  <si>
    <t>SCR</t>
  </si>
  <si>
    <t>SEPI</t>
  </si>
  <si>
    <t>SHEL</t>
  </si>
  <si>
    <t>ASTC</t>
  </si>
  <si>
    <t>EPPA</t>
  </si>
  <si>
    <t>NESI</t>
  </si>
  <si>
    <t>TEN</t>
  </si>
  <si>
    <t>WEYR</t>
  </si>
  <si>
    <t>Identifier</t>
  </si>
  <si>
    <t>Cowley Ridge Expansion #1 Wind Facility</t>
  </si>
  <si>
    <t>Cowley Ridge Expansion #2 Wind Facility</t>
  </si>
  <si>
    <t>Cowley North Wind Facility</t>
  </si>
  <si>
    <t>Northstone Power</t>
  </si>
  <si>
    <t>Primrose #1</t>
  </si>
  <si>
    <t>Rainbow #1</t>
  </si>
  <si>
    <t>Rainbow #2</t>
  </si>
  <si>
    <t>Rainbow #3</t>
  </si>
  <si>
    <t>Rainbow Lake #1</t>
  </si>
  <si>
    <t>CRE1/CRE2</t>
  </si>
  <si>
    <r>
      <t xml:space="preserve">[Rate DOS Charge </t>
    </r>
    <r>
      <rPr>
        <b/>
        <sz val="11"/>
        <color theme="1"/>
        <rFont val="Calibri"/>
        <family val="2"/>
      </rPr>
      <t>× Approved Transaction Capacity × Transaction Hours × 75%]</t>
    </r>
  </si>
  <si>
    <t>Contract 1</t>
  </si>
  <si>
    <t>Contract 2</t>
  </si>
  <si>
    <r>
      <t xml:space="preserve">[Metered Energy </t>
    </r>
    <r>
      <rPr>
        <b/>
        <sz val="11"/>
        <color theme="1"/>
        <rFont val="Calibri"/>
        <family val="2"/>
      </rPr>
      <t xml:space="preserve">× </t>
    </r>
    <r>
      <rPr>
        <b/>
        <sz val="11"/>
        <color theme="1"/>
        <rFont val="Calibri"/>
        <family val="2"/>
        <scheme val="minor"/>
      </rPr>
      <t>Rate DOS Charge</t>
    </r>
    <r>
      <rPr>
        <b/>
        <sz val="11"/>
        <color theme="1"/>
        <rFont val="Calibri"/>
        <family val="2"/>
      </rPr>
      <t>]</t>
    </r>
  </si>
  <si>
    <t>Minimum Amount, $</t>
  </si>
  <si>
    <t>Original Amount Billed for Rate DOS, $</t>
  </si>
  <si>
    <r>
      <t>[Greater of (Rate DOS Charge + Losses Charge) or (Minimum Amount)</t>
    </r>
    <r>
      <rPr>
        <b/>
        <sz val="11"/>
        <color theme="1"/>
        <rFont val="Calibri"/>
        <family val="2"/>
      </rPr>
      <t>]</t>
    </r>
  </si>
  <si>
    <t>Recalculated Amount Billed for Rate DOS, $</t>
  </si>
  <si>
    <t>[Greater of (Rate DOS Charge + Recalculated Losses Charge) or (Minimum Amount)]</t>
  </si>
  <si>
    <t>[Recalculated Amount Billed for Rate DOS – Original Amount Billed for Rate DOS]</t>
  </si>
  <si>
    <t>Rate DOS Charge Amount, $</t>
  </si>
  <si>
    <t>[Metered Energy × Pool Price × Recalculated Loss Factor] or [Incremental Amount Billed From DOS Adjustments Detail]</t>
  </si>
  <si>
    <t>Incremental Amount Billed for Rate DOS Adjustment Charge (Refund), $</t>
  </si>
  <si>
    <t>Amount Attributed to Rate DOS Recalculated Losses Charge (Credit), $</t>
  </si>
  <si>
    <t>[Incremental Amount Billed for Rate DOS Adjustment + Original Losses Charge]</t>
  </si>
  <si>
    <t>Grande Prairie EcoPower Industrial System</t>
  </si>
  <si>
    <t>Sturgeon #1</t>
  </si>
  <si>
    <t>Sturgeon #2</t>
  </si>
  <si>
    <t>Contract 3</t>
  </si>
  <si>
    <t>Contract 4</t>
  </si>
  <si>
    <t>Contract 5</t>
  </si>
  <si>
    <t>CHD</t>
  </si>
  <si>
    <t>PCES</t>
  </si>
  <si>
    <t>Notes:</t>
  </si>
  <si>
    <t>2. Actual charge, credit, and refund amounts will be determined through the AESO’s transmission settlement system and will be provided to market participants in preliminary and final settlement statements.</t>
  </si>
  <si>
    <t>3. The actual charge, credit, and refund amounts will be determined using hourly data and may differ slightly from the monthly values presented in the table above due to rounding.</t>
  </si>
  <si>
    <t>4. In the event of any difference between a value in the table above and a value in a final settlement statement, the final settlement statement will be considered the actual amount.</t>
  </si>
  <si>
    <t>5. While the AESO strives to make the information contained in this workbook as accurate as possible, the AESO makes no claims, promises, or guarantees about the accuracy, completeness, or adequacy of the information contained in this workbook, and expressly</t>
  </si>
  <si>
    <t>disclaims liability for errors or omissions. As such, any reliance placed on the information contained in this workbook is at the user’s sole risk.</t>
  </si>
  <si>
    <t>GST Charge (Refund), $</t>
  </si>
  <si>
    <t>[Losses Adjustment Charge × 5%]</t>
  </si>
  <si>
    <t>Total GST Charges (Refunds), $</t>
  </si>
  <si>
    <t>1. Recalculated charge, credit, and refund amounts in the table above reflect the AESO’s best estimates at the time of preparation; those amounts may change in preliminary or final statements if volume or price adjustments occur prior to statements being issued.</t>
  </si>
  <si>
    <t>[Losses Adjustment Charge × Cumulative Interest Rate]</t>
  </si>
  <si>
    <t>[Losses Adjustment Charge + GST + Interest Charge]</t>
  </si>
  <si>
    <t>[D] = [C] ÷ [365|366]</t>
  </si>
  <si>
    <t>[E]</t>
  </si>
  <si>
    <t>[F] = [D] × [E]</t>
  </si>
  <si>
    <t>[G] = SUM ([F])</t>
  </si>
  <si>
    <t>DailyRate</t>
  </si>
  <si>
    <t>DaysInMonth</t>
  </si>
  <si>
    <t>[Recalculated Losses Charge + Recalculated Rider E Charge – Original Losses Charge – Original Rider E Charge]</t>
  </si>
  <si>
    <t>341S025</t>
  </si>
  <si>
    <t>Syncrude Industrial System DOS</t>
  </si>
  <si>
    <t>CETC</t>
  </si>
  <si>
    <t>Contract 6</t>
  </si>
  <si>
    <t>Taylor Wind Facility</t>
  </si>
  <si>
    <t>CONS</t>
  </si>
  <si>
    <t>CGEI</t>
  </si>
  <si>
    <t>AP00</t>
  </si>
  <si>
    <t>Wabamun #4</t>
  </si>
  <si>
    <t>CGEC</t>
  </si>
  <si>
    <t>0000016301</t>
  </si>
  <si>
    <t>FortisAlberta DOS - BP Empress (163S)</t>
  </si>
  <si>
    <t>Contract 7</t>
  </si>
  <si>
    <t>CECO</t>
  </si>
  <si>
    <t>EPDC</t>
  </si>
  <si>
    <t>ASEI</t>
  </si>
  <si>
    <t>STC</t>
  </si>
  <si>
    <t>TCEM</t>
  </si>
  <si>
    <t>FortisAlberta Reversing POD - Plamondon (353S)</t>
  </si>
  <si>
    <t>DOWLOD15M</t>
  </si>
  <si>
    <t>FortisAlberta DOS - DOW Fort Saskatchewan (166S)</t>
  </si>
  <si>
    <t>RG8</t>
  </si>
  <si>
    <t>Rossdale #8</t>
  </si>
  <si>
    <t>RG9</t>
  </si>
  <si>
    <t>Rossdale #9</t>
  </si>
  <si>
    <t>RG10</t>
  </si>
  <si>
    <t>Rossdale #10</t>
  </si>
  <si>
    <t>Contract 8</t>
  </si>
  <si>
    <t>Module C DOS Adjustments Detail - 2007</t>
  </si>
  <si>
    <t>Note: Bank Rate for Jan 2021 to Apr 2021 based on Bank Rate for Dec 2020.</t>
  </si>
  <si>
    <t>AEI</t>
  </si>
  <si>
    <t>AEBC</t>
  </si>
  <si>
    <t>ATPC</t>
  </si>
  <si>
    <t>CPLP</t>
  </si>
  <si>
    <t>GAL</t>
  </si>
  <si>
    <t>MPI</t>
  </si>
  <si>
    <t>MLCC</t>
  </si>
  <si>
    <t>Module C Adjustments - 2007</t>
  </si>
  <si>
    <t>Calgary Energy Centre</t>
  </si>
  <si>
    <t>Estimate - January  26,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</si>
</sst>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_(* #,##0.00_);_(* \(#,##0.00\);_(* &quot;-&quot;??_);_(@_)"/>
    <numFmt numFmtId="165" formatCode="0.00&quot;%&quot;_);[Red]\(0.00&quot;%&quot;\)"/>
    <numFmt numFmtId="166" formatCode="0.00%_);[Red]\(0.00%\)"/>
    <numFmt numFmtId="167" formatCode="_(??0.00%_);[Red]\(??0.00%\)"/>
    <numFmt numFmtId="168" formatCode="mmm\ yyyy;@"/>
    <numFmt numFmtId="169" formatCode="mmm\ yyyy_)"/>
    <numFmt numFmtId="170" formatCode="#,##0.00_);[Red]\(#,##0.00\);@_)"/>
    <numFmt numFmtId="171" formatCode="0.00%_);[Red]\(0.00%\);@_)"/>
    <numFmt numFmtId="172" formatCode="_(??0.0000%_);[Red]\(??0.0000%\)"/>
    <numFmt numFmtId="173" formatCode="#,##0_);[Red]\(#,##0\);@_)"/>
  </numFmts>
  <fonts count="8">
    <font>
      <sz val="11"/>
      <color theme="1"/>
      <name val="Calibri"/>
      <family val="2"/>
      <scheme val="minor"/>
    </font>
    <font>
      <b/>
      <sz val="11"/>
      <color theme="1"/>
      <name val="Calibri"/>
      <family val="2"/>
      <scheme val="minor"/>
    </font>
    <font>
      <sz val="9"/>
      <color theme="1"/>
      <name val="Tahoma"/>
      <family val="2"/>
    </font>
    <font>
      <b/>
      <sz val="11"/>
      <color theme="1"/>
      <name val="Calibri"/>
      <family val="2"/>
    </font>
    <font>
      <u/>
      <sz val="11"/>
      <color theme="10"/>
      <name val="Calibri"/>
      <family val="2"/>
      <scheme val="minor"/>
    </font>
    <font>
      <sz val="11"/>
      <color theme="1"/>
      <name val="Wingdings 2"/>
      <family val="1"/>
      <charset val="2"/>
    </font>
    <font>
      <sz val="11"/>
      <color theme="1"/>
      <name val="Calibri"/>
      <family val="1"/>
      <charset val="2"/>
      <scheme val="minor"/>
    </font>
    <font>
      <sz val="8"/>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s>
  <borders count="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s>
  <cellStyleXfs count="4">
    <xf numFmtId="0" fontId="0" fillId="0" borderId="0"/>
    <xf numFmtId="164" fontId="2" fillId="0" borderId="0" applyFont="0" applyFill="0" applyBorder="0" applyAlignment="0" applyProtection="0"/>
    <xf numFmtId="0" fontId="2" fillId="0" borderId="0"/>
    <xf numFmtId="0" fontId="4" fillId="0" borderId="0" applyNumberFormat="0" applyFill="0" applyBorder="0" applyAlignment="0" applyProtection="0"/>
  </cellStyleXfs>
  <cellXfs count="82">
    <xf numFmtId="0" fontId="0" fillId="0" borderId="0" xfId="0"/>
    <xf numFmtId="49" fontId="0" fillId="0" borderId="0" xfId="0" applyNumberFormat="1"/>
    <xf numFmtId="165" fontId="0" fillId="0" borderId="0" xfId="0" applyNumberFormat="1"/>
    <xf numFmtId="166" fontId="0" fillId="0" borderId="0" xfId="0" applyNumberFormat="1"/>
    <xf numFmtId="165" fontId="1" fillId="0" borderId="0" xfId="0" applyNumberFormat="1" applyFont="1"/>
    <xf numFmtId="166" fontId="1" fillId="2" borderId="0" xfId="0" applyNumberFormat="1" applyFont="1" applyFill="1"/>
    <xf numFmtId="166" fontId="0" fillId="2" borderId="0" xfId="0" applyNumberFormat="1" applyFill="1"/>
    <xf numFmtId="168" fontId="0" fillId="0" borderId="0" xfId="0" applyNumberFormat="1"/>
    <xf numFmtId="169" fontId="0" fillId="0" borderId="0" xfId="0" applyNumberFormat="1"/>
    <xf numFmtId="169" fontId="0" fillId="2" borderId="0" xfId="0" applyNumberFormat="1" applyFill="1"/>
    <xf numFmtId="169" fontId="0" fillId="0" borderId="0" xfId="0" applyNumberFormat="1" applyFill="1"/>
    <xf numFmtId="168" fontId="1" fillId="2" borderId="0" xfId="0" applyNumberFormat="1" applyFont="1" applyFill="1" applyBorder="1" applyAlignment="1">
      <alignment horizontal="center"/>
    </xf>
    <xf numFmtId="167" fontId="1" fillId="2" borderId="0" xfId="0" applyNumberFormat="1" applyFont="1" applyFill="1" applyBorder="1" applyAlignment="1">
      <alignment horizontal="center"/>
    </xf>
    <xf numFmtId="168" fontId="1" fillId="2" borderId="4" xfId="0" applyNumberFormat="1" applyFont="1" applyFill="1" applyBorder="1" applyAlignment="1">
      <alignment horizontal="center"/>
    </xf>
    <xf numFmtId="167" fontId="1" fillId="2" borderId="4" xfId="0" applyNumberFormat="1" applyFont="1" applyFill="1" applyBorder="1" applyAlignment="1">
      <alignment horizontal="center"/>
    </xf>
    <xf numFmtId="168" fontId="0" fillId="0" borderId="0" xfId="0" applyNumberFormat="1" applyAlignment="1">
      <alignment horizontal="center"/>
    </xf>
    <xf numFmtId="167" fontId="0" fillId="0" borderId="0" xfId="0" applyNumberFormat="1" applyAlignment="1">
      <alignment horizontal="center"/>
    </xf>
    <xf numFmtId="167" fontId="0" fillId="0" borderId="0" xfId="0" applyNumberFormat="1" applyFill="1" applyAlignment="1">
      <alignment horizontal="center"/>
    </xf>
    <xf numFmtId="167" fontId="0" fillId="3" borderId="0" xfId="0" applyNumberFormat="1" applyFill="1" applyAlignment="1">
      <alignment horizontal="center"/>
    </xf>
    <xf numFmtId="168" fontId="0" fillId="0" borderId="0" xfId="0" applyNumberFormat="1" applyAlignment="1">
      <alignment horizontal="left"/>
    </xf>
    <xf numFmtId="49" fontId="1" fillId="2" borderId="4" xfId="0" applyNumberFormat="1" applyFont="1" applyFill="1" applyBorder="1" applyAlignment="1">
      <alignment horizontal="center"/>
    </xf>
    <xf numFmtId="166" fontId="1" fillId="2" borderId="4" xfId="0" applyNumberFormat="1" applyFont="1" applyFill="1" applyBorder="1" applyAlignment="1">
      <alignment horizontal="center"/>
    </xf>
    <xf numFmtId="49" fontId="1" fillId="0" borderId="0" xfId="0" applyNumberFormat="1" applyFont="1"/>
    <xf numFmtId="170" fontId="1" fillId="0" borderId="0" xfId="0" applyNumberFormat="1" applyFont="1" applyFill="1" applyAlignment="1">
      <alignment horizontal="right"/>
    </xf>
    <xf numFmtId="170" fontId="1" fillId="2" borderId="0" xfId="0" applyNumberFormat="1" applyFont="1" applyFill="1" applyAlignment="1">
      <alignment horizontal="right"/>
    </xf>
    <xf numFmtId="170" fontId="1" fillId="0" borderId="2" xfId="0" applyNumberFormat="1" applyFont="1" applyFill="1" applyBorder="1" applyAlignment="1">
      <alignment horizontal="right"/>
    </xf>
    <xf numFmtId="168" fontId="4" fillId="0" borderId="0" xfId="3" applyNumberFormat="1" applyAlignment="1">
      <alignment horizontal="center"/>
    </xf>
    <xf numFmtId="168" fontId="4" fillId="0" borderId="0" xfId="3" applyNumberFormat="1" applyAlignment="1">
      <alignment horizontal="left"/>
    </xf>
    <xf numFmtId="171" fontId="0" fillId="0" borderId="0" xfId="0" applyNumberFormat="1" applyAlignment="1">
      <alignment horizontal="right"/>
    </xf>
    <xf numFmtId="0" fontId="1" fillId="0" borderId="0" xfId="0" applyFont="1"/>
    <xf numFmtId="170" fontId="1" fillId="0" borderId="0" xfId="0" applyNumberFormat="1" applyFont="1" applyFill="1" applyBorder="1" applyAlignment="1">
      <alignment horizontal="right"/>
    </xf>
    <xf numFmtId="170" fontId="0" fillId="0" borderId="0" xfId="0" applyNumberFormat="1" applyFill="1"/>
    <xf numFmtId="170" fontId="0" fillId="2" borderId="0" xfId="0" applyNumberFormat="1" applyFill="1"/>
    <xf numFmtId="170" fontId="0" fillId="2" borderId="0" xfId="0" applyNumberFormat="1" applyFill="1" applyAlignment="1">
      <alignment horizontal="right"/>
    </xf>
    <xf numFmtId="170" fontId="0" fillId="0" borderId="0" xfId="0" applyNumberFormat="1" applyAlignment="1">
      <alignment horizontal="right"/>
    </xf>
    <xf numFmtId="170" fontId="1" fillId="2" borderId="0" xfId="0" applyNumberFormat="1" applyFont="1" applyFill="1" applyAlignment="1">
      <alignment horizontal="left"/>
    </xf>
    <xf numFmtId="170" fontId="1" fillId="2" borderId="1" xfId="0" applyNumberFormat="1" applyFont="1" applyFill="1" applyBorder="1" applyAlignment="1">
      <alignment horizontal="left"/>
    </xf>
    <xf numFmtId="169" fontId="0" fillId="2" borderId="0" xfId="0" applyNumberFormat="1" applyFill="1" applyAlignment="1">
      <alignment horizontal="right"/>
    </xf>
    <xf numFmtId="170" fontId="1" fillId="2" borderId="0" xfId="0" applyNumberFormat="1" applyFont="1" applyFill="1" applyBorder="1"/>
    <xf numFmtId="170" fontId="1" fillId="2" borderId="0" xfId="0" applyNumberFormat="1" applyFont="1" applyFill="1" applyBorder="1" applyAlignment="1">
      <alignment horizontal="right"/>
    </xf>
    <xf numFmtId="170" fontId="1" fillId="2" borderId="0" xfId="0" applyNumberFormat="1" applyFont="1" applyFill="1" applyBorder="1" applyAlignment="1"/>
    <xf numFmtId="165" fontId="1" fillId="2" borderId="0" xfId="0" applyNumberFormat="1" applyFont="1" applyFill="1"/>
    <xf numFmtId="165" fontId="0" fillId="2" borderId="0" xfId="0" applyNumberFormat="1" applyFill="1"/>
    <xf numFmtId="165" fontId="0" fillId="2" borderId="5" xfId="0" applyNumberFormat="1" applyFill="1" applyBorder="1"/>
    <xf numFmtId="170" fontId="1" fillId="2" borderId="2" xfId="0" applyNumberFormat="1" applyFont="1" applyFill="1" applyBorder="1" applyAlignment="1">
      <alignment horizontal="right"/>
    </xf>
    <xf numFmtId="172" fontId="1" fillId="2" borderId="0" xfId="0" applyNumberFormat="1" applyFont="1" applyFill="1" applyBorder="1" applyAlignment="1">
      <alignment horizontal="center"/>
    </xf>
    <xf numFmtId="172" fontId="1" fillId="2" borderId="4" xfId="0" applyNumberFormat="1" applyFont="1" applyFill="1" applyBorder="1" applyAlignment="1">
      <alignment horizontal="center"/>
    </xf>
    <xf numFmtId="172" fontId="0" fillId="0" borderId="0" xfId="0" applyNumberFormat="1" applyAlignment="1">
      <alignment horizontal="center"/>
    </xf>
    <xf numFmtId="0" fontId="1" fillId="2" borderId="0" xfId="0" applyFont="1" applyFill="1" applyBorder="1" applyAlignment="1">
      <alignment horizontal="center"/>
    </xf>
    <xf numFmtId="0" fontId="1" fillId="2" borderId="4" xfId="0" applyFont="1" applyFill="1" applyBorder="1" applyAlignment="1">
      <alignment horizontal="center"/>
    </xf>
    <xf numFmtId="0" fontId="0" fillId="0" borderId="0" xfId="0" applyAlignment="1">
      <alignment horizontal="center"/>
    </xf>
    <xf numFmtId="173" fontId="0" fillId="0" borderId="0" xfId="0" applyNumberFormat="1"/>
    <xf numFmtId="173" fontId="1" fillId="0" borderId="0" xfId="0" applyNumberFormat="1" applyFont="1"/>
    <xf numFmtId="173" fontId="1" fillId="0" borderId="1" xfId="0" applyNumberFormat="1" applyFont="1" applyFill="1" applyBorder="1"/>
    <xf numFmtId="173" fontId="1" fillId="0" borderId="2" xfId="0" applyNumberFormat="1" applyFont="1" applyFill="1" applyBorder="1"/>
    <xf numFmtId="170" fontId="0" fillId="0" borderId="0" xfId="0" applyNumberFormat="1"/>
    <xf numFmtId="170" fontId="1" fillId="2" borderId="0" xfId="0" applyNumberFormat="1" applyFont="1" applyFill="1"/>
    <xf numFmtId="170" fontId="1" fillId="2" borderId="1" xfId="0" applyNumberFormat="1" applyFont="1" applyFill="1" applyBorder="1"/>
    <xf numFmtId="170" fontId="1" fillId="2" borderId="2" xfId="0" applyNumberFormat="1" applyFont="1" applyFill="1" applyBorder="1"/>
    <xf numFmtId="170" fontId="1" fillId="0" borderId="1" xfId="0" applyNumberFormat="1" applyFont="1" applyFill="1" applyBorder="1"/>
    <xf numFmtId="170" fontId="1" fillId="0" borderId="2" xfId="0" applyNumberFormat="1" applyFont="1" applyFill="1" applyBorder="1"/>
    <xf numFmtId="170" fontId="1" fillId="0" borderId="0" xfId="0" applyNumberFormat="1" applyFont="1" applyFill="1"/>
    <xf numFmtId="171" fontId="0" fillId="0" borderId="0" xfId="0" applyNumberFormat="1" applyFill="1"/>
    <xf numFmtId="171" fontId="1" fillId="2" borderId="3" xfId="0" applyNumberFormat="1" applyFont="1" applyFill="1" applyBorder="1"/>
    <xf numFmtId="173" fontId="1" fillId="0" borderId="0" xfId="0" applyNumberFormat="1" applyFont="1" applyFill="1" applyBorder="1"/>
    <xf numFmtId="173" fontId="0" fillId="0" borderId="5" xfId="0" applyNumberFormat="1" applyBorder="1"/>
    <xf numFmtId="170" fontId="1" fillId="0" borderId="0" xfId="0" applyNumberFormat="1" applyFont="1" applyFill="1" applyBorder="1"/>
    <xf numFmtId="170" fontId="0" fillId="0" borderId="5" xfId="0" applyNumberFormat="1" applyFill="1" applyBorder="1"/>
    <xf numFmtId="170" fontId="1" fillId="0" borderId="0" xfId="0" applyNumberFormat="1" applyFont="1" applyFill="1" applyBorder="1" applyAlignment="1"/>
    <xf numFmtId="170" fontId="0" fillId="2" borderId="5" xfId="0" applyNumberFormat="1" applyFill="1" applyBorder="1"/>
    <xf numFmtId="166" fontId="0" fillId="2" borderId="5" xfId="0" applyNumberFormat="1" applyFill="1" applyBorder="1"/>
    <xf numFmtId="49" fontId="6" fillId="0" borderId="0" xfId="0" applyNumberFormat="1" applyFont="1"/>
    <xf numFmtId="0" fontId="5" fillId="0" borderId="0" xfId="0" applyFont="1"/>
    <xf numFmtId="170" fontId="1" fillId="2" borderId="2" xfId="0" applyNumberFormat="1" applyFont="1" applyFill="1" applyBorder="1" applyAlignment="1">
      <alignment horizontal="right"/>
    </xf>
    <xf numFmtId="170" fontId="1" fillId="2" borderId="3" xfId="0" applyNumberFormat="1" applyFont="1" applyFill="1" applyBorder="1" applyAlignment="1">
      <alignment horizontal="right"/>
    </xf>
    <xf numFmtId="170" fontId="1" fillId="0" borderId="2" xfId="0" applyNumberFormat="1" applyFont="1" applyFill="1" applyBorder="1" applyAlignment="1">
      <alignment horizontal="right"/>
    </xf>
    <xf numFmtId="170" fontId="1" fillId="0" borderId="3" xfId="0" applyNumberFormat="1" applyFont="1" applyFill="1" applyBorder="1" applyAlignment="1">
      <alignment horizontal="right"/>
    </xf>
    <xf numFmtId="173" fontId="1" fillId="0" borderId="2" xfId="0" applyNumberFormat="1" applyFont="1" applyFill="1" applyBorder="1" applyAlignment="1">
      <alignment horizontal="right"/>
    </xf>
    <xf numFmtId="173" fontId="1" fillId="0" borderId="3" xfId="0" applyNumberFormat="1" applyFont="1" applyFill="1" applyBorder="1" applyAlignment="1">
      <alignment horizontal="right"/>
    </xf>
    <xf numFmtId="170" fontId="1" fillId="2" borderId="0" xfId="0" applyNumberFormat="1" applyFont="1" applyFill="1" applyBorder="1" applyAlignment="1">
      <alignment horizontal="right"/>
    </xf>
    <xf numFmtId="173" fontId="1" fillId="0" borderId="0" xfId="0" applyNumberFormat="1" applyFont="1" applyFill="1" applyBorder="1" applyAlignment="1">
      <alignment horizontal="right"/>
    </xf>
    <xf numFmtId="170" fontId="1" fillId="0" borderId="0" xfId="0" applyNumberFormat="1" applyFont="1" applyFill="1" applyBorder="1" applyAlignment="1">
      <alignment horizontal="right"/>
    </xf>
  </cellXfs>
  <cellStyles count="4">
    <cellStyle name="Comma 2" xfId="1" xr:uid="{00000000-0005-0000-0000-000000000000}"/>
    <cellStyle name="Hyperlink" xfId="3" builtinId="8"/>
    <cellStyle name="Normal" xfId="0" builtinId="0"/>
    <cellStyle name="Normal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bankofcanada.ca/rates/interest-rates/canadian-interest-rates/"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R149"/>
  <sheetViews>
    <sheetView showZeros="0" tabSelected="1" workbookViewId="0">
      <pane xSplit="3" ySplit="4" topLeftCell="D5" activePane="bottomRight" state="frozen"/>
      <selection pane="topRight" activeCell="C1" sqref="C1"/>
      <selection pane="bottomLeft" activeCell="A5" sqref="A5"/>
      <selection pane="bottomRight" activeCell="D5" sqref="D5"/>
    </sheetView>
  </sheetViews>
  <sheetFormatPr defaultColWidth="12.7109375" defaultRowHeight="15"/>
  <cols>
    <col min="2" max="2" width="15.140625" style="1" bestFit="1" customWidth="1"/>
    <col min="3" max="3" width="15.140625" customWidth="1"/>
    <col min="4" max="4" width="47" bestFit="1" customWidth="1"/>
    <col min="5" max="16" width="12.7109375" style="51" customWidth="1"/>
    <col min="17" max="28" width="12.7109375" style="55" customWidth="1"/>
    <col min="29" max="40" width="12.7109375" style="2" customWidth="1"/>
    <col min="41" max="52" width="12.7109375" style="34" customWidth="1"/>
    <col min="53" max="64" width="12.7109375" style="31" customWidth="1"/>
    <col min="65" max="76" width="12.7109375" style="3" customWidth="1"/>
    <col min="77" max="88" width="12.7109375" style="31" customWidth="1"/>
    <col min="89" max="100" width="12.7109375" style="31"/>
    <col min="101" max="112" width="12.7109375" style="55"/>
    <col min="113" max="136" width="12.7109375" style="31"/>
    <col min="137" max="142" width="12.85546875" style="55" bestFit="1" customWidth="1"/>
    <col min="143" max="143" width="13.28515625" style="55" bestFit="1" customWidth="1"/>
    <col min="144" max="147" width="12.85546875" style="55" bestFit="1" customWidth="1"/>
    <col min="148" max="148" width="12.7109375" style="55" customWidth="1"/>
  </cols>
  <sheetData>
    <row r="1" spans="1:148">
      <c r="A1" s="22" t="s">
        <v>543</v>
      </c>
      <c r="BY1" s="55"/>
    </row>
    <row r="2" spans="1:148">
      <c r="A2" s="29" t="s">
        <v>545</v>
      </c>
      <c r="B2" s="22"/>
      <c r="E2" s="52" t="s">
        <v>0</v>
      </c>
      <c r="Q2" s="56" t="s">
        <v>1</v>
      </c>
      <c r="R2" s="32"/>
      <c r="S2" s="32"/>
      <c r="T2" s="32"/>
      <c r="U2" s="32"/>
      <c r="V2" s="32"/>
      <c r="W2" s="32"/>
      <c r="X2" s="32"/>
      <c r="Y2" s="32"/>
      <c r="Z2" s="32"/>
      <c r="AA2" s="32"/>
      <c r="AB2" s="32"/>
      <c r="AC2" s="4" t="s">
        <v>2</v>
      </c>
      <c r="AO2" s="35" t="s">
        <v>3</v>
      </c>
      <c r="AP2" s="33"/>
      <c r="AQ2" s="33"/>
      <c r="AR2" s="33"/>
      <c r="AS2" s="33"/>
      <c r="AT2" s="33"/>
      <c r="AU2" s="33"/>
      <c r="AV2" s="33"/>
      <c r="AW2" s="33"/>
      <c r="AX2" s="33"/>
      <c r="AY2" s="33"/>
      <c r="AZ2" s="24" t="s">
        <v>407</v>
      </c>
      <c r="BA2" s="59" t="s">
        <v>4</v>
      </c>
      <c r="BB2" s="60"/>
      <c r="BC2" s="60"/>
      <c r="BD2" s="60"/>
      <c r="BE2" s="60"/>
      <c r="BF2" s="60"/>
      <c r="BG2" s="60"/>
      <c r="BH2" s="60"/>
      <c r="BI2" s="60"/>
      <c r="BJ2" s="25" t="s">
        <v>408</v>
      </c>
      <c r="BK2" s="75">
        <f>SUM(BA5:BL141)</f>
        <v>-17195753.870000001</v>
      </c>
      <c r="BL2" s="76"/>
      <c r="BM2" s="5" t="s">
        <v>5</v>
      </c>
      <c r="BN2" s="5"/>
      <c r="BO2" s="5"/>
      <c r="BP2" s="5"/>
      <c r="BQ2" s="5"/>
      <c r="BR2" s="5"/>
      <c r="BS2" s="5"/>
      <c r="BT2" s="5"/>
      <c r="BU2" s="5"/>
      <c r="BV2" s="5"/>
      <c r="BW2" s="5"/>
      <c r="BX2" s="5"/>
      <c r="BY2" s="61" t="s">
        <v>404</v>
      </c>
      <c r="CJ2" s="23" t="s">
        <v>475</v>
      </c>
      <c r="CK2" s="56" t="s">
        <v>412</v>
      </c>
      <c r="CL2" s="32"/>
      <c r="CM2" s="32"/>
      <c r="CN2" s="32"/>
      <c r="CO2" s="32"/>
      <c r="CP2" s="32"/>
      <c r="CQ2" s="32"/>
      <c r="CR2" s="32"/>
      <c r="CS2" s="32"/>
      <c r="CT2" s="32"/>
      <c r="CU2" s="32"/>
      <c r="CV2" s="24" t="s">
        <v>410</v>
      </c>
      <c r="CW2" s="61" t="s">
        <v>415</v>
      </c>
      <c r="CX2" s="61"/>
      <c r="CY2" s="61"/>
      <c r="CZ2" s="61"/>
      <c r="DA2" s="61"/>
      <c r="DB2" s="61"/>
      <c r="DC2" s="61"/>
      <c r="DD2" s="61"/>
      <c r="DE2" s="61"/>
      <c r="DF2" s="61"/>
      <c r="DG2" s="61"/>
      <c r="DH2" s="23" t="s">
        <v>505</v>
      </c>
      <c r="DI2" s="56" t="s">
        <v>493</v>
      </c>
      <c r="DJ2" s="56"/>
      <c r="DK2" s="56"/>
      <c r="DL2" s="56"/>
      <c r="DM2" s="56"/>
      <c r="DN2" s="56"/>
      <c r="DO2" s="56"/>
      <c r="DP2" s="56"/>
      <c r="DQ2" s="56"/>
      <c r="DR2" s="56"/>
      <c r="DS2" s="56"/>
      <c r="DT2" s="24" t="s">
        <v>494</v>
      </c>
      <c r="DU2" s="61" t="s">
        <v>414</v>
      </c>
      <c r="DV2" s="61"/>
      <c r="DW2" s="61"/>
      <c r="DX2" s="61"/>
      <c r="DY2" s="61"/>
      <c r="DZ2" s="61"/>
      <c r="EA2" s="61"/>
      <c r="EB2" s="61"/>
      <c r="EC2" s="61"/>
      <c r="ED2" s="61"/>
      <c r="EE2" s="61"/>
      <c r="EF2" s="23" t="s">
        <v>497</v>
      </c>
      <c r="EG2" s="56" t="s">
        <v>406</v>
      </c>
      <c r="EH2" s="32"/>
      <c r="EI2" s="32"/>
      <c r="EJ2" s="32"/>
      <c r="EK2" s="32"/>
      <c r="EL2" s="32"/>
      <c r="EM2" s="32"/>
      <c r="EN2" s="32"/>
      <c r="EO2" s="32"/>
      <c r="EP2" s="32"/>
      <c r="EQ2" s="32"/>
      <c r="ER2" s="24" t="s">
        <v>498</v>
      </c>
    </row>
    <row r="3" spans="1:148">
      <c r="E3" s="53" t="s">
        <v>6</v>
      </c>
      <c r="F3" s="54"/>
      <c r="G3" s="54"/>
      <c r="H3" s="54"/>
      <c r="I3" s="54"/>
      <c r="J3" s="54"/>
      <c r="K3" s="54"/>
      <c r="L3" s="54"/>
      <c r="M3" s="54"/>
      <c r="N3" s="54"/>
      <c r="O3" s="77">
        <f>SUM(E5:P141)</f>
        <v>58319278.598800004</v>
      </c>
      <c r="P3" s="78"/>
      <c r="Q3" s="57" t="s">
        <v>7</v>
      </c>
      <c r="R3" s="58"/>
      <c r="S3" s="58"/>
      <c r="T3" s="58"/>
      <c r="U3" s="58"/>
      <c r="V3" s="58"/>
      <c r="W3" s="58"/>
      <c r="X3" s="58"/>
      <c r="Y3" s="58"/>
      <c r="Z3" s="58"/>
      <c r="AA3" s="73">
        <f>SUM(Q5:AB141)</f>
        <v>4006928273.0599971</v>
      </c>
      <c r="AB3" s="74"/>
      <c r="AD3" s="4"/>
      <c r="AE3" s="4"/>
      <c r="AF3" s="4"/>
      <c r="AG3" s="4"/>
      <c r="AH3" s="4"/>
      <c r="AI3" s="4"/>
      <c r="AJ3" s="4"/>
      <c r="AK3" s="4"/>
      <c r="AL3" s="4"/>
      <c r="AM3" s="4"/>
      <c r="AN3" s="4"/>
      <c r="AO3" s="36" t="s">
        <v>403</v>
      </c>
      <c r="AP3" s="44"/>
      <c r="AQ3" s="44"/>
      <c r="AR3" s="44"/>
      <c r="AS3" s="44"/>
      <c r="AT3" s="44"/>
      <c r="AU3" s="44"/>
      <c r="AV3" s="44"/>
      <c r="AW3" s="44"/>
      <c r="AX3" s="44"/>
      <c r="AY3" s="73">
        <f>SUM(AO5:AZ141)</f>
        <v>203870163.53000015</v>
      </c>
      <c r="AZ3" s="74"/>
      <c r="BA3" s="62">
        <v>-1.1999999999999999E-3</v>
      </c>
      <c r="BB3" s="62">
        <v>-1.1999999999999999E-3</v>
      </c>
      <c r="BC3" s="62">
        <v>-1.1999999999999999E-3</v>
      </c>
      <c r="BD3" s="62">
        <v>-4.7999999999999996E-3</v>
      </c>
      <c r="BE3" s="62">
        <v>-4.7999999999999996E-3</v>
      </c>
      <c r="BF3" s="62">
        <v>-4.7999999999999996E-3</v>
      </c>
      <c r="BG3" s="62">
        <v>-7.1000000000000004E-3</v>
      </c>
      <c r="BH3" s="62">
        <v>-7.1000000000000004E-3</v>
      </c>
      <c r="BI3" s="62">
        <v>-7.1000000000000004E-3</v>
      </c>
      <c r="BJ3" s="62">
        <v>-3.0000000000000001E-3</v>
      </c>
      <c r="BK3" s="62">
        <v>-3.0000000000000001E-3</v>
      </c>
      <c r="BL3" s="62">
        <v>-3.0000000000000001E-3</v>
      </c>
      <c r="BM3" s="6"/>
      <c r="BN3" s="6"/>
      <c r="BO3" s="6"/>
      <c r="BP3" s="6"/>
      <c r="BQ3" s="6"/>
      <c r="BR3" s="6"/>
      <c r="BS3" s="6"/>
      <c r="BT3" s="6"/>
      <c r="BU3" s="6"/>
      <c r="BV3" s="6"/>
      <c r="BW3" s="6"/>
      <c r="BX3" s="6"/>
      <c r="BY3" s="59" t="s">
        <v>405</v>
      </c>
      <c r="BZ3" s="60"/>
      <c r="CA3" s="60"/>
      <c r="CB3" s="60"/>
      <c r="CC3" s="60"/>
      <c r="CD3" s="60"/>
      <c r="CE3" s="60"/>
      <c r="CF3" s="60"/>
      <c r="CG3" s="60"/>
      <c r="CH3" s="60"/>
      <c r="CI3" s="75">
        <f ca="1">SUM(BY5:CJ141)</f>
        <v>181402799.21000001</v>
      </c>
      <c r="CJ3" s="76"/>
      <c r="CK3" s="57" t="s">
        <v>411</v>
      </c>
      <c r="CL3" s="58"/>
      <c r="CM3" s="58"/>
      <c r="CN3" s="58"/>
      <c r="CO3" s="58"/>
      <c r="CP3" s="58"/>
      <c r="CQ3" s="58"/>
      <c r="CR3" s="58"/>
      <c r="CS3" s="58"/>
      <c r="CT3" s="44"/>
      <c r="CU3" s="44" t="s">
        <v>413</v>
      </c>
      <c r="CV3" s="63">
        <f ca="1">ROUND(-(CI3-AY3-BK2)/AA3,4)</f>
        <v>1.2999999999999999E-3</v>
      </c>
      <c r="CW3" s="59" t="s">
        <v>416</v>
      </c>
      <c r="CX3" s="60"/>
      <c r="CY3" s="60"/>
      <c r="CZ3" s="60"/>
      <c r="DA3" s="60"/>
      <c r="DB3" s="60"/>
      <c r="DC3" s="60"/>
      <c r="DD3" s="60"/>
      <c r="DE3" s="60"/>
      <c r="DF3" s="60"/>
      <c r="DG3" s="75">
        <f ca="1">SUM(CW5:DH141)</f>
        <v>-62603.879999979043</v>
      </c>
      <c r="DH3" s="76"/>
      <c r="DI3" s="57" t="s">
        <v>495</v>
      </c>
      <c r="DJ3" s="58"/>
      <c r="DK3" s="58"/>
      <c r="DL3" s="58"/>
      <c r="DM3" s="58"/>
      <c r="DN3" s="58"/>
      <c r="DO3" s="58"/>
      <c r="DP3" s="58"/>
      <c r="DQ3" s="58"/>
      <c r="DR3" s="58"/>
      <c r="DS3" s="73">
        <f ca="1">SUM(DI5:DT141)</f>
        <v>-3130.3399999999629</v>
      </c>
      <c r="DT3" s="74"/>
      <c r="DU3" s="62">
        <f t="shared" ref="DU3:EF3" ca="1" si="0">VLOOKUP(DU4,CumulativeInterestRate,7,FALSE)</f>
        <v>0.43026047982633447</v>
      </c>
      <c r="DV3" s="62">
        <f t="shared" ca="1" si="0"/>
        <v>0.4251645894153756</v>
      </c>
      <c r="DW3" s="62">
        <f t="shared" ca="1" si="0"/>
        <v>0.42056184968934823</v>
      </c>
      <c r="DX3" s="62">
        <f t="shared" ca="1" si="0"/>
        <v>0.41546595927838931</v>
      </c>
      <c r="DY3" s="62">
        <f t="shared" ca="1" si="0"/>
        <v>0.41053445242907421</v>
      </c>
      <c r="DZ3" s="62">
        <f t="shared" ca="1" si="0"/>
        <v>0.40543856201811534</v>
      </c>
      <c r="EA3" s="62">
        <f t="shared" ca="1" si="0"/>
        <v>0.40050705516880025</v>
      </c>
      <c r="EB3" s="62">
        <f t="shared" ca="1" si="0"/>
        <v>0.39519883599071803</v>
      </c>
      <c r="EC3" s="62">
        <f t="shared" ca="1" si="0"/>
        <v>0.38989061681263582</v>
      </c>
      <c r="ED3" s="62">
        <f t="shared" ca="1" si="0"/>
        <v>0.38475363051126599</v>
      </c>
      <c r="EE3" s="62">
        <f t="shared" ca="1" si="0"/>
        <v>0.37944541133318388</v>
      </c>
      <c r="EF3" s="62">
        <f t="shared" ca="1" si="0"/>
        <v>0.37430842503181405</v>
      </c>
      <c r="EG3" s="57" t="s">
        <v>417</v>
      </c>
      <c r="EH3" s="58"/>
      <c r="EI3" s="58"/>
      <c r="EJ3" s="58"/>
      <c r="EK3" s="58"/>
      <c r="EL3" s="58"/>
      <c r="EM3" s="58"/>
      <c r="EN3" s="58"/>
      <c r="EO3" s="58"/>
      <c r="EP3" s="58"/>
      <c r="EQ3" s="73">
        <f ca="1">SUM(EG5:ER141)</f>
        <v>-115842.91999997009</v>
      </c>
      <c r="ER3" s="74"/>
    </row>
    <row r="4" spans="1:148" s="7" customFormat="1">
      <c r="A4" s="7" t="s">
        <v>8</v>
      </c>
      <c r="B4" s="1" t="s">
        <v>453</v>
      </c>
      <c r="C4" s="7" t="s">
        <v>9</v>
      </c>
      <c r="D4" s="7" t="s">
        <v>10</v>
      </c>
      <c r="E4" s="8">
        <v>39083</v>
      </c>
      <c r="F4" s="8">
        <v>39114</v>
      </c>
      <c r="G4" s="8">
        <v>39142</v>
      </c>
      <c r="H4" s="8">
        <v>39173</v>
      </c>
      <c r="I4" s="8">
        <v>39203</v>
      </c>
      <c r="J4" s="8">
        <v>39234</v>
      </c>
      <c r="K4" s="8">
        <v>39264</v>
      </c>
      <c r="L4" s="8">
        <v>39295</v>
      </c>
      <c r="M4" s="8">
        <v>39326</v>
      </c>
      <c r="N4" s="8">
        <v>39356</v>
      </c>
      <c r="O4" s="8">
        <v>39387</v>
      </c>
      <c r="P4" s="8">
        <v>39417</v>
      </c>
      <c r="Q4" s="9">
        <v>39083</v>
      </c>
      <c r="R4" s="9">
        <v>39114</v>
      </c>
      <c r="S4" s="9">
        <v>39142</v>
      </c>
      <c r="T4" s="9">
        <v>39173</v>
      </c>
      <c r="U4" s="9">
        <v>39203</v>
      </c>
      <c r="V4" s="9">
        <v>39234</v>
      </c>
      <c r="W4" s="9">
        <v>39264</v>
      </c>
      <c r="X4" s="9">
        <v>39295</v>
      </c>
      <c r="Y4" s="9">
        <v>39326</v>
      </c>
      <c r="Z4" s="9">
        <v>39356</v>
      </c>
      <c r="AA4" s="9">
        <v>39387</v>
      </c>
      <c r="AB4" s="9">
        <v>39417</v>
      </c>
      <c r="AC4" s="8">
        <v>39083</v>
      </c>
      <c r="AD4" s="8">
        <v>39114</v>
      </c>
      <c r="AE4" s="8">
        <v>39142</v>
      </c>
      <c r="AF4" s="8">
        <v>39173</v>
      </c>
      <c r="AG4" s="8">
        <v>39203</v>
      </c>
      <c r="AH4" s="8">
        <v>39234</v>
      </c>
      <c r="AI4" s="8">
        <v>39264</v>
      </c>
      <c r="AJ4" s="8">
        <v>39295</v>
      </c>
      <c r="AK4" s="8">
        <v>39326</v>
      </c>
      <c r="AL4" s="8">
        <v>39356</v>
      </c>
      <c r="AM4" s="8">
        <v>39387</v>
      </c>
      <c r="AN4" s="8">
        <v>39417</v>
      </c>
      <c r="AO4" s="37">
        <v>39083</v>
      </c>
      <c r="AP4" s="37">
        <v>39114</v>
      </c>
      <c r="AQ4" s="37">
        <v>39142</v>
      </c>
      <c r="AR4" s="37">
        <v>39173</v>
      </c>
      <c r="AS4" s="37">
        <v>39203</v>
      </c>
      <c r="AT4" s="37">
        <v>39234</v>
      </c>
      <c r="AU4" s="37">
        <v>39264</v>
      </c>
      <c r="AV4" s="37">
        <v>39295</v>
      </c>
      <c r="AW4" s="37">
        <v>39326</v>
      </c>
      <c r="AX4" s="37">
        <v>39356</v>
      </c>
      <c r="AY4" s="37">
        <v>39387</v>
      </c>
      <c r="AZ4" s="37">
        <v>39417</v>
      </c>
      <c r="BA4" s="10">
        <v>39083</v>
      </c>
      <c r="BB4" s="10">
        <v>39114</v>
      </c>
      <c r="BC4" s="10">
        <v>39142</v>
      </c>
      <c r="BD4" s="10">
        <v>39173</v>
      </c>
      <c r="BE4" s="10">
        <v>39203</v>
      </c>
      <c r="BF4" s="10">
        <v>39234</v>
      </c>
      <c r="BG4" s="10">
        <v>39264</v>
      </c>
      <c r="BH4" s="10">
        <v>39295</v>
      </c>
      <c r="BI4" s="10">
        <v>39326</v>
      </c>
      <c r="BJ4" s="10">
        <v>39356</v>
      </c>
      <c r="BK4" s="10">
        <v>39387</v>
      </c>
      <c r="BL4" s="10">
        <v>39417</v>
      </c>
      <c r="BM4" s="9">
        <v>39083</v>
      </c>
      <c r="BN4" s="9">
        <v>39114</v>
      </c>
      <c r="BO4" s="9">
        <v>39142</v>
      </c>
      <c r="BP4" s="9">
        <v>39173</v>
      </c>
      <c r="BQ4" s="9">
        <v>39203</v>
      </c>
      <c r="BR4" s="9">
        <v>39234</v>
      </c>
      <c r="BS4" s="9">
        <v>39264</v>
      </c>
      <c r="BT4" s="9">
        <v>39295</v>
      </c>
      <c r="BU4" s="9">
        <v>39326</v>
      </c>
      <c r="BV4" s="9">
        <v>39356</v>
      </c>
      <c r="BW4" s="9">
        <v>39387</v>
      </c>
      <c r="BX4" s="9">
        <v>39417</v>
      </c>
      <c r="BY4" s="10">
        <v>39083</v>
      </c>
      <c r="BZ4" s="10">
        <v>39114</v>
      </c>
      <c r="CA4" s="10">
        <v>39142</v>
      </c>
      <c r="CB4" s="10">
        <v>39173</v>
      </c>
      <c r="CC4" s="10">
        <v>39203</v>
      </c>
      <c r="CD4" s="10">
        <v>39234</v>
      </c>
      <c r="CE4" s="10">
        <v>39264</v>
      </c>
      <c r="CF4" s="10">
        <v>39295</v>
      </c>
      <c r="CG4" s="10">
        <v>39326</v>
      </c>
      <c r="CH4" s="10">
        <v>39356</v>
      </c>
      <c r="CI4" s="10">
        <v>39387</v>
      </c>
      <c r="CJ4" s="10">
        <v>39417</v>
      </c>
      <c r="CK4" s="9">
        <v>39083</v>
      </c>
      <c r="CL4" s="9">
        <v>39114</v>
      </c>
      <c r="CM4" s="9">
        <v>39142</v>
      </c>
      <c r="CN4" s="9">
        <v>39173</v>
      </c>
      <c r="CO4" s="9">
        <v>39203</v>
      </c>
      <c r="CP4" s="9">
        <v>39234</v>
      </c>
      <c r="CQ4" s="9">
        <v>39264</v>
      </c>
      <c r="CR4" s="9">
        <v>39295</v>
      </c>
      <c r="CS4" s="9">
        <v>39326</v>
      </c>
      <c r="CT4" s="9">
        <v>39356</v>
      </c>
      <c r="CU4" s="9">
        <v>39387</v>
      </c>
      <c r="CV4" s="9">
        <v>39417</v>
      </c>
      <c r="CW4" s="10">
        <v>39083</v>
      </c>
      <c r="CX4" s="10">
        <v>39114</v>
      </c>
      <c r="CY4" s="10">
        <v>39142</v>
      </c>
      <c r="CZ4" s="10">
        <v>39173</v>
      </c>
      <c r="DA4" s="10">
        <v>39203</v>
      </c>
      <c r="DB4" s="10">
        <v>39234</v>
      </c>
      <c r="DC4" s="10">
        <v>39264</v>
      </c>
      <c r="DD4" s="10">
        <v>39295</v>
      </c>
      <c r="DE4" s="10">
        <v>39326</v>
      </c>
      <c r="DF4" s="10">
        <v>39356</v>
      </c>
      <c r="DG4" s="10">
        <v>39387</v>
      </c>
      <c r="DH4" s="10">
        <v>39417</v>
      </c>
      <c r="DI4" s="9">
        <v>39083</v>
      </c>
      <c r="DJ4" s="9">
        <v>39114</v>
      </c>
      <c r="DK4" s="9">
        <v>39142</v>
      </c>
      <c r="DL4" s="9">
        <v>39173</v>
      </c>
      <c r="DM4" s="9">
        <v>39203</v>
      </c>
      <c r="DN4" s="9">
        <v>39234</v>
      </c>
      <c r="DO4" s="9">
        <v>39264</v>
      </c>
      <c r="DP4" s="9">
        <v>39295</v>
      </c>
      <c r="DQ4" s="9">
        <v>39326</v>
      </c>
      <c r="DR4" s="9">
        <v>39356</v>
      </c>
      <c r="DS4" s="9">
        <v>39387</v>
      </c>
      <c r="DT4" s="9">
        <v>39417</v>
      </c>
      <c r="DU4" s="10">
        <v>39083</v>
      </c>
      <c r="DV4" s="10">
        <v>39114</v>
      </c>
      <c r="DW4" s="10">
        <v>39142</v>
      </c>
      <c r="DX4" s="10">
        <v>39173</v>
      </c>
      <c r="DY4" s="10">
        <v>39203</v>
      </c>
      <c r="DZ4" s="10">
        <v>39234</v>
      </c>
      <c r="EA4" s="10">
        <v>39264</v>
      </c>
      <c r="EB4" s="10">
        <v>39295</v>
      </c>
      <c r="EC4" s="10">
        <v>39326</v>
      </c>
      <c r="ED4" s="10">
        <v>39356</v>
      </c>
      <c r="EE4" s="10">
        <v>39387</v>
      </c>
      <c r="EF4" s="10">
        <v>39417</v>
      </c>
      <c r="EG4" s="9">
        <v>39083</v>
      </c>
      <c r="EH4" s="9">
        <v>39114</v>
      </c>
      <c r="EI4" s="9">
        <v>39142</v>
      </c>
      <c r="EJ4" s="9">
        <v>39173</v>
      </c>
      <c r="EK4" s="9">
        <v>39203</v>
      </c>
      <c r="EL4" s="9">
        <v>39234</v>
      </c>
      <c r="EM4" s="9">
        <v>39264</v>
      </c>
      <c r="EN4" s="9">
        <v>39295</v>
      </c>
      <c r="EO4" s="9">
        <v>39326</v>
      </c>
      <c r="EP4" s="9">
        <v>39356</v>
      </c>
      <c r="EQ4" s="9">
        <v>39387</v>
      </c>
      <c r="ER4" s="9">
        <v>39417</v>
      </c>
    </row>
    <row r="5" spans="1:148">
      <c r="A5" t="s">
        <v>420</v>
      </c>
      <c r="B5" s="1" t="s">
        <v>156</v>
      </c>
      <c r="C5" t="str">
        <f t="shared" ref="C5:C19" ca="1" si="1">VLOOKUP($B5,LocationLookup,2,FALSE)</f>
        <v>0000006711</v>
      </c>
      <c r="D5" t="str">
        <f t="shared" ref="D5:D40" ca="1" si="2">VLOOKUP($C5,LossFactorLookup,2,FALSE)</f>
        <v>FortisAlberta Reversing POD - Stirling (67S)</v>
      </c>
      <c r="E5" s="51">
        <v>0</v>
      </c>
      <c r="F5" s="51">
        <v>0</v>
      </c>
      <c r="G5" s="51">
        <v>0</v>
      </c>
      <c r="H5" s="51">
        <v>0</v>
      </c>
      <c r="I5" s="51">
        <v>552.02049999999997</v>
      </c>
      <c r="J5" s="51">
        <v>569.38660000000004</v>
      </c>
      <c r="K5" s="51">
        <v>132.21289999999999</v>
      </c>
      <c r="L5" s="51">
        <v>666.82299999999998</v>
      </c>
      <c r="M5" s="51">
        <v>337.22489999999999</v>
      </c>
      <c r="N5" s="51">
        <v>24.488600000000002</v>
      </c>
      <c r="O5" s="51">
        <v>0</v>
      </c>
      <c r="P5" s="51">
        <v>0</v>
      </c>
      <c r="Q5" s="32">
        <v>0</v>
      </c>
      <c r="R5" s="32">
        <v>0</v>
      </c>
      <c r="S5" s="32">
        <v>0</v>
      </c>
      <c r="T5" s="32">
        <v>0</v>
      </c>
      <c r="U5" s="32">
        <v>21190.1</v>
      </c>
      <c r="V5" s="32">
        <v>19184.060000000001</v>
      </c>
      <c r="W5" s="32">
        <v>3593.72</v>
      </c>
      <c r="X5" s="32">
        <v>27083.64</v>
      </c>
      <c r="Y5" s="32">
        <v>11940.16</v>
      </c>
      <c r="Z5" s="32">
        <v>902.44</v>
      </c>
      <c r="AA5" s="32">
        <v>0</v>
      </c>
      <c r="AB5" s="32">
        <v>0</v>
      </c>
      <c r="AC5" s="2">
        <v>1.73</v>
      </c>
      <c r="AD5" s="2">
        <v>1.73</v>
      </c>
      <c r="AE5" s="2">
        <v>1.73</v>
      </c>
      <c r="AF5" s="2">
        <v>1.73</v>
      </c>
      <c r="AG5" s="2">
        <v>1.73</v>
      </c>
      <c r="AH5" s="2">
        <v>1.73</v>
      </c>
      <c r="AI5" s="2">
        <v>1.73</v>
      </c>
      <c r="AJ5" s="2">
        <v>1.73</v>
      </c>
      <c r="AK5" s="2">
        <v>1.73</v>
      </c>
      <c r="AL5" s="2">
        <v>1.73</v>
      </c>
      <c r="AM5" s="2">
        <v>1.73</v>
      </c>
      <c r="AN5" s="2">
        <v>1.73</v>
      </c>
      <c r="AO5" s="33">
        <v>0</v>
      </c>
      <c r="AP5" s="33">
        <v>0</v>
      </c>
      <c r="AQ5" s="33">
        <v>0</v>
      </c>
      <c r="AR5" s="33">
        <v>0</v>
      </c>
      <c r="AS5" s="33">
        <v>366.59</v>
      </c>
      <c r="AT5" s="33">
        <v>331.88</v>
      </c>
      <c r="AU5" s="33">
        <v>62.17</v>
      </c>
      <c r="AV5" s="33">
        <v>468.55</v>
      </c>
      <c r="AW5" s="33">
        <v>206.56</v>
      </c>
      <c r="AX5" s="33">
        <v>15.61</v>
      </c>
      <c r="AY5" s="33">
        <v>0</v>
      </c>
      <c r="AZ5" s="33">
        <v>0</v>
      </c>
      <c r="BA5" s="31">
        <f t="shared" ref="BA5" si="3">ROUND(Q5*BA$3,2)</f>
        <v>0</v>
      </c>
      <c r="BB5" s="31">
        <f t="shared" ref="BB5" si="4">ROUND(R5*BB$3,2)</f>
        <v>0</v>
      </c>
      <c r="BC5" s="31">
        <f t="shared" ref="BC5" si="5">ROUND(S5*BC$3,2)</f>
        <v>0</v>
      </c>
      <c r="BD5" s="31">
        <f t="shared" ref="BD5" si="6">ROUND(T5*BD$3,2)</f>
        <v>0</v>
      </c>
      <c r="BE5" s="31">
        <f t="shared" ref="BE5" si="7">ROUND(U5*BE$3,2)</f>
        <v>-101.71</v>
      </c>
      <c r="BF5" s="31">
        <f t="shared" ref="BF5" si="8">ROUND(V5*BF$3,2)</f>
        <v>-92.08</v>
      </c>
      <c r="BG5" s="31">
        <f t="shared" ref="BG5" si="9">ROUND(W5*BG$3,2)</f>
        <v>-25.52</v>
      </c>
      <c r="BH5" s="31">
        <f t="shared" ref="BH5" si="10">ROUND(X5*BH$3,2)</f>
        <v>-192.29</v>
      </c>
      <c r="BI5" s="31">
        <f t="shared" ref="BI5" si="11">ROUND(Y5*BI$3,2)</f>
        <v>-84.78</v>
      </c>
      <c r="BJ5" s="31">
        <f t="shared" ref="BJ5" si="12">ROUND(Z5*BJ$3,2)</f>
        <v>-2.71</v>
      </c>
      <c r="BK5" s="31">
        <f t="shared" ref="BK5" si="13">ROUND(AA5*BK$3,2)</f>
        <v>0</v>
      </c>
      <c r="BL5" s="31">
        <f t="shared" ref="BL5" si="14">ROUND(AB5*BL$3,2)</f>
        <v>0</v>
      </c>
      <c r="BM5" s="6">
        <f t="shared" ref="BM5:BX15" ca="1" si="15">VLOOKUP($C5,LossFactorLookup,3,FALSE)</f>
        <v>-3.4000000000000002E-2</v>
      </c>
      <c r="BN5" s="6">
        <f t="shared" ca="1" si="15"/>
        <v>-3.4000000000000002E-2</v>
      </c>
      <c r="BO5" s="6">
        <f t="shared" ca="1" si="15"/>
        <v>-3.4000000000000002E-2</v>
      </c>
      <c r="BP5" s="6">
        <f t="shared" ca="1" si="15"/>
        <v>-3.4000000000000002E-2</v>
      </c>
      <c r="BQ5" s="6">
        <f t="shared" ca="1" si="15"/>
        <v>-3.4000000000000002E-2</v>
      </c>
      <c r="BR5" s="6">
        <f t="shared" ca="1" si="15"/>
        <v>-3.4000000000000002E-2</v>
      </c>
      <c r="BS5" s="6">
        <f t="shared" ca="1" si="15"/>
        <v>-3.4000000000000002E-2</v>
      </c>
      <c r="BT5" s="6">
        <f t="shared" ca="1" si="15"/>
        <v>-3.4000000000000002E-2</v>
      </c>
      <c r="BU5" s="6">
        <f t="shared" ca="1" si="15"/>
        <v>-3.4000000000000002E-2</v>
      </c>
      <c r="BV5" s="6">
        <f t="shared" ca="1" si="15"/>
        <v>-3.4000000000000002E-2</v>
      </c>
      <c r="BW5" s="6">
        <f t="shared" ca="1" si="15"/>
        <v>-3.4000000000000002E-2</v>
      </c>
      <c r="BX5" s="6">
        <f t="shared" ca="1" si="15"/>
        <v>-3.4000000000000002E-2</v>
      </c>
      <c r="BY5" s="31">
        <f t="shared" ref="BY5:BY36" ca="1" si="16">IFERROR(VLOOKUP($C5,DOSDetail,CELL("col",BY$4)+58,FALSE),ROUND(Q5*BM5,2))</f>
        <v>0</v>
      </c>
      <c r="BZ5" s="31">
        <f t="shared" ref="BZ5:BZ36" ca="1" si="17">IFERROR(VLOOKUP($C5,DOSDetail,CELL("col",BZ$4)+58,FALSE),ROUND(R5*BN5,2))</f>
        <v>0</v>
      </c>
      <c r="CA5" s="31">
        <f t="shared" ref="CA5:CA36" ca="1" si="18">IFERROR(VLOOKUP($C5,DOSDetail,CELL("col",CA$4)+58,FALSE),ROUND(S5*BO5,2))</f>
        <v>0</v>
      </c>
      <c r="CB5" s="31">
        <f t="shared" ref="CB5:CB36" ca="1" si="19">IFERROR(VLOOKUP($C5,DOSDetail,CELL("col",CB$4)+58,FALSE),ROUND(T5*BP5,2))</f>
        <v>0</v>
      </c>
      <c r="CC5" s="31">
        <f t="shared" ref="CC5:CC36" ca="1" si="20">IFERROR(VLOOKUP($C5,DOSDetail,CELL("col",CC$4)+58,FALSE),ROUND(U5*BQ5,2))</f>
        <v>-720.46</v>
      </c>
      <c r="CD5" s="31">
        <f t="shared" ref="CD5:CD36" ca="1" si="21">IFERROR(VLOOKUP($C5,DOSDetail,CELL("col",CD$4)+58,FALSE),ROUND(V5*BR5,2))</f>
        <v>-652.26</v>
      </c>
      <c r="CE5" s="31">
        <f t="shared" ref="CE5:CE36" ca="1" si="22">IFERROR(VLOOKUP($C5,DOSDetail,CELL("col",CE$4)+58,FALSE),ROUND(W5*BS5,2))</f>
        <v>-122.19</v>
      </c>
      <c r="CF5" s="31">
        <f t="shared" ref="CF5:CF36" ca="1" si="23">IFERROR(VLOOKUP($C5,DOSDetail,CELL("col",CF$4)+58,FALSE),ROUND(X5*BT5,2))</f>
        <v>-920.84</v>
      </c>
      <c r="CG5" s="31">
        <f t="shared" ref="CG5:CG36" ca="1" si="24">IFERROR(VLOOKUP($C5,DOSDetail,CELL("col",CG$4)+58,FALSE),ROUND(Y5*BU5,2))</f>
        <v>-405.97</v>
      </c>
      <c r="CH5" s="31">
        <f t="shared" ref="CH5:CH36" ca="1" si="25">IFERROR(VLOOKUP($C5,DOSDetail,CELL("col",CH$4)+58,FALSE),ROUND(Z5*BV5,2))</f>
        <v>-30.68</v>
      </c>
      <c r="CI5" s="31">
        <f t="shared" ref="CI5:CI36" ca="1" si="26">IFERROR(VLOOKUP($C5,DOSDetail,CELL("col",CI$4)+58,FALSE),ROUND(AA5*BW5,2))</f>
        <v>0</v>
      </c>
      <c r="CJ5" s="31">
        <f t="shared" ref="CJ5:CJ36" ca="1" si="27">IFERROR(VLOOKUP($C5,DOSDetail,CELL("col",CJ$4)+58,FALSE),ROUND(AB5*BX5,2))</f>
        <v>0</v>
      </c>
      <c r="CK5" s="32">
        <f t="shared" ref="CK5" ca="1" si="28">ROUND(Q5*$CV$3,2)</f>
        <v>0</v>
      </c>
      <c r="CL5" s="32">
        <f t="shared" ref="CL5" ca="1" si="29">ROUND(R5*$CV$3,2)</f>
        <v>0</v>
      </c>
      <c r="CM5" s="32">
        <f t="shared" ref="CM5" ca="1" si="30">ROUND(S5*$CV$3,2)</f>
        <v>0</v>
      </c>
      <c r="CN5" s="32">
        <f t="shared" ref="CN5" ca="1" si="31">ROUND(T5*$CV$3,2)</f>
        <v>0</v>
      </c>
      <c r="CO5" s="32">
        <f t="shared" ref="CO5" ca="1" si="32">ROUND(U5*$CV$3,2)</f>
        <v>27.55</v>
      </c>
      <c r="CP5" s="32">
        <f t="shared" ref="CP5" ca="1" si="33">ROUND(V5*$CV$3,2)</f>
        <v>24.94</v>
      </c>
      <c r="CQ5" s="32">
        <f t="shared" ref="CQ5" ca="1" si="34">ROUND(W5*$CV$3,2)</f>
        <v>4.67</v>
      </c>
      <c r="CR5" s="32">
        <f t="shared" ref="CR5" ca="1" si="35">ROUND(X5*$CV$3,2)</f>
        <v>35.21</v>
      </c>
      <c r="CS5" s="32">
        <f t="shared" ref="CS5" ca="1" si="36">ROUND(Y5*$CV$3,2)</f>
        <v>15.52</v>
      </c>
      <c r="CT5" s="32">
        <f t="shared" ref="CT5" ca="1" si="37">ROUND(Z5*$CV$3,2)</f>
        <v>1.17</v>
      </c>
      <c r="CU5" s="32">
        <f t="shared" ref="CU5" ca="1" si="38">ROUND(AA5*$CV$3,2)</f>
        <v>0</v>
      </c>
      <c r="CV5" s="32">
        <f t="shared" ref="CV5" ca="1" si="39">ROUND(AB5*$CV$3,2)</f>
        <v>0</v>
      </c>
      <c r="CW5" s="31">
        <f t="shared" ref="CW5:DH14" ca="1" si="40">BY5+CK5-AO5-BA5</f>
        <v>0</v>
      </c>
      <c r="CX5" s="31">
        <f t="shared" ca="1" si="40"/>
        <v>0</v>
      </c>
      <c r="CY5" s="31">
        <f t="shared" ca="1" si="40"/>
        <v>0</v>
      </c>
      <c r="CZ5" s="31">
        <f t="shared" ca="1" si="40"/>
        <v>0</v>
      </c>
      <c r="DA5" s="31">
        <f t="shared" ca="1" si="40"/>
        <v>-957.79</v>
      </c>
      <c r="DB5" s="31">
        <f t="shared" ca="1" si="40"/>
        <v>-867.11999999999989</v>
      </c>
      <c r="DC5" s="31">
        <f t="shared" ca="1" si="40"/>
        <v>-154.16999999999999</v>
      </c>
      <c r="DD5" s="31">
        <f t="shared" ca="1" si="40"/>
        <v>-1161.8900000000001</v>
      </c>
      <c r="DE5" s="31">
        <f t="shared" ca="1" si="40"/>
        <v>-512.23</v>
      </c>
      <c r="DF5" s="31">
        <f t="shared" ca="1" si="40"/>
        <v>-42.41</v>
      </c>
      <c r="DG5" s="31">
        <f t="shared" ca="1" si="40"/>
        <v>0</v>
      </c>
      <c r="DH5" s="31">
        <f t="shared" ca="1" si="40"/>
        <v>0</v>
      </c>
      <c r="DI5" s="32">
        <f ca="1">ROUND(CW5*5%,2)</f>
        <v>0</v>
      </c>
      <c r="DJ5" s="32">
        <f t="shared" ref="DJ5:DT5" ca="1" si="41">ROUND(CX5*5%,2)</f>
        <v>0</v>
      </c>
      <c r="DK5" s="32">
        <f t="shared" ca="1" si="41"/>
        <v>0</v>
      </c>
      <c r="DL5" s="32">
        <f t="shared" ca="1" si="41"/>
        <v>0</v>
      </c>
      <c r="DM5" s="32">
        <f t="shared" ca="1" si="41"/>
        <v>-47.89</v>
      </c>
      <c r="DN5" s="32">
        <f t="shared" ca="1" si="41"/>
        <v>-43.36</v>
      </c>
      <c r="DO5" s="32">
        <f t="shared" ca="1" si="41"/>
        <v>-7.71</v>
      </c>
      <c r="DP5" s="32">
        <f t="shared" ca="1" si="41"/>
        <v>-58.09</v>
      </c>
      <c r="DQ5" s="32">
        <f t="shared" ca="1" si="41"/>
        <v>-25.61</v>
      </c>
      <c r="DR5" s="32">
        <f t="shared" ca="1" si="41"/>
        <v>-2.12</v>
      </c>
      <c r="DS5" s="32">
        <f t="shared" ca="1" si="41"/>
        <v>0</v>
      </c>
      <c r="DT5" s="32">
        <f t="shared" ca="1" si="41"/>
        <v>0</v>
      </c>
      <c r="DU5" s="31">
        <f ca="1">ROUND(CW5*DU$3,2)</f>
        <v>0</v>
      </c>
      <c r="DV5" s="31">
        <f t="shared" ref="DV5:EF5" ca="1" si="42">ROUND(CX5*DV$3,2)</f>
        <v>0</v>
      </c>
      <c r="DW5" s="31">
        <f t="shared" ca="1" si="42"/>
        <v>0</v>
      </c>
      <c r="DX5" s="31">
        <f t="shared" ca="1" si="42"/>
        <v>0</v>
      </c>
      <c r="DY5" s="31">
        <f t="shared" ca="1" si="42"/>
        <v>-393.21</v>
      </c>
      <c r="DZ5" s="31">
        <f t="shared" ca="1" si="42"/>
        <v>-351.56</v>
      </c>
      <c r="EA5" s="31">
        <f t="shared" ca="1" si="42"/>
        <v>-61.75</v>
      </c>
      <c r="EB5" s="31">
        <f t="shared" ca="1" si="42"/>
        <v>-459.18</v>
      </c>
      <c r="EC5" s="31">
        <f t="shared" ca="1" si="42"/>
        <v>-199.71</v>
      </c>
      <c r="ED5" s="31">
        <f t="shared" ca="1" si="42"/>
        <v>-16.32</v>
      </c>
      <c r="EE5" s="31">
        <f t="shared" ca="1" si="42"/>
        <v>0</v>
      </c>
      <c r="EF5" s="31">
        <f t="shared" ca="1" si="42"/>
        <v>0</v>
      </c>
      <c r="EG5" s="32">
        <f ca="1">CW5+DI5+DU5</f>
        <v>0</v>
      </c>
      <c r="EH5" s="32">
        <f t="shared" ref="EH5:ER5" ca="1" si="43">CX5+DJ5+DV5</f>
        <v>0</v>
      </c>
      <c r="EI5" s="32">
        <f t="shared" ca="1" si="43"/>
        <v>0</v>
      </c>
      <c r="EJ5" s="32">
        <f t="shared" ca="1" si="43"/>
        <v>0</v>
      </c>
      <c r="EK5" s="32">
        <f t="shared" ca="1" si="43"/>
        <v>-1398.8899999999999</v>
      </c>
      <c r="EL5" s="32">
        <f t="shared" ca="1" si="43"/>
        <v>-1262.04</v>
      </c>
      <c r="EM5" s="32">
        <f t="shared" ca="1" si="43"/>
        <v>-223.63</v>
      </c>
      <c r="EN5" s="32">
        <f t="shared" ca="1" si="43"/>
        <v>-1679.16</v>
      </c>
      <c r="EO5" s="32">
        <f t="shared" ca="1" si="43"/>
        <v>-737.55000000000007</v>
      </c>
      <c r="EP5" s="32">
        <f t="shared" ca="1" si="43"/>
        <v>-60.849999999999994</v>
      </c>
      <c r="EQ5" s="32">
        <f t="shared" ca="1" si="43"/>
        <v>0</v>
      </c>
      <c r="ER5" s="32">
        <f t="shared" ca="1" si="43"/>
        <v>0</v>
      </c>
    </row>
    <row r="6" spans="1:148">
      <c r="A6" t="s">
        <v>420</v>
      </c>
      <c r="B6" s="1" t="s">
        <v>516</v>
      </c>
      <c r="C6" t="str">
        <f t="shared" ca="1" si="1"/>
        <v>0000016301</v>
      </c>
      <c r="D6" t="str">
        <f t="shared" ca="1" si="2"/>
        <v>FortisAlberta DOS - BP Empress (163S)</v>
      </c>
      <c r="E6" s="51">
        <v>5994.4390000000003</v>
      </c>
      <c r="F6" s="51">
        <v>7316.5524000000014</v>
      </c>
      <c r="G6" s="51">
        <v>1337.8173000000002</v>
      </c>
      <c r="H6" s="51">
        <v>1060.0558000000001</v>
      </c>
      <c r="I6" s="51">
        <v>377.65790000000004</v>
      </c>
      <c r="J6" s="51">
        <v>13189.204299999998</v>
      </c>
      <c r="K6" s="51">
        <v>511.25640000000004</v>
      </c>
      <c r="L6" s="51">
        <v>0</v>
      </c>
      <c r="M6" s="51">
        <v>0</v>
      </c>
      <c r="N6" s="51">
        <v>0</v>
      </c>
      <c r="O6" s="51">
        <v>0</v>
      </c>
      <c r="P6" s="51">
        <v>0</v>
      </c>
      <c r="Q6" s="32">
        <v>384949.24</v>
      </c>
      <c r="R6" s="32">
        <v>562039.69999999995</v>
      </c>
      <c r="S6" s="32">
        <v>93897.39</v>
      </c>
      <c r="T6" s="32">
        <v>40261.21</v>
      </c>
      <c r="U6" s="32">
        <v>17976.45</v>
      </c>
      <c r="V6" s="32">
        <v>657354.70000000007</v>
      </c>
      <c r="W6" s="32">
        <v>40981.72</v>
      </c>
      <c r="X6" s="32">
        <v>0</v>
      </c>
      <c r="Y6" s="32">
        <v>0</v>
      </c>
      <c r="Z6" s="32">
        <v>0</v>
      </c>
      <c r="AA6" s="32">
        <v>0</v>
      </c>
      <c r="AB6" s="32">
        <v>0</v>
      </c>
      <c r="AC6" s="2">
        <v>2.2200000000000002</v>
      </c>
      <c r="AD6" s="2">
        <v>2.2200000000000002</v>
      </c>
      <c r="AE6" s="2">
        <v>2.2200000000000002</v>
      </c>
      <c r="AF6" s="2">
        <v>2.2200000000000002</v>
      </c>
      <c r="AG6" s="2">
        <v>2.2200000000000002</v>
      </c>
      <c r="AH6" s="2">
        <v>2.2200000000000002</v>
      </c>
      <c r="AI6" s="2">
        <v>2.2200000000000002</v>
      </c>
      <c r="AJ6" s="2">
        <v>2.2200000000000002</v>
      </c>
      <c r="AK6" s="2">
        <v>2.2200000000000002</v>
      </c>
      <c r="AL6" s="2">
        <v>2.2200000000000002</v>
      </c>
      <c r="AM6" s="2">
        <v>2.2200000000000002</v>
      </c>
      <c r="AN6" s="2">
        <v>2.2200000000000002</v>
      </c>
      <c r="AO6" s="33">
        <v>8545.869999999999</v>
      </c>
      <c r="AP6" s="33">
        <v>12477.289999999997</v>
      </c>
      <c r="AQ6" s="33">
        <v>2084.5299999999997</v>
      </c>
      <c r="AR6" s="33">
        <v>893.8</v>
      </c>
      <c r="AS6" s="33">
        <v>399.08</v>
      </c>
      <c r="AT6" s="33">
        <v>14593.269999999999</v>
      </c>
      <c r="AU6" s="33">
        <v>909.8</v>
      </c>
      <c r="AV6" s="33">
        <v>0</v>
      </c>
      <c r="AW6" s="33">
        <v>0</v>
      </c>
      <c r="AX6" s="33">
        <v>0</v>
      </c>
      <c r="AY6" s="33">
        <v>0</v>
      </c>
      <c r="AZ6" s="33">
        <v>0</v>
      </c>
      <c r="BA6" s="31">
        <f t="shared" ref="BA6:BA71" si="44">ROUND(Q6*BA$3,2)</f>
        <v>-461.94</v>
      </c>
      <c r="BB6" s="31">
        <f t="shared" ref="BB6:BB71" si="45">ROUND(R6*BB$3,2)</f>
        <v>-674.45</v>
      </c>
      <c r="BC6" s="31">
        <f t="shared" ref="BC6:BC71" si="46">ROUND(S6*BC$3,2)</f>
        <v>-112.68</v>
      </c>
      <c r="BD6" s="31">
        <f t="shared" ref="BD6:BD71" si="47">ROUND(T6*BD$3,2)</f>
        <v>-193.25</v>
      </c>
      <c r="BE6" s="31">
        <f t="shared" ref="BE6:BE71" si="48">ROUND(U6*BE$3,2)</f>
        <v>-86.29</v>
      </c>
      <c r="BF6" s="31">
        <f t="shared" ref="BF6:BF71" si="49">ROUND(V6*BF$3,2)</f>
        <v>-3155.3</v>
      </c>
      <c r="BG6" s="31">
        <f t="shared" ref="BG6:BG71" si="50">ROUND(W6*BG$3,2)</f>
        <v>-290.97000000000003</v>
      </c>
      <c r="BH6" s="31">
        <f t="shared" ref="BH6:BH71" si="51">ROUND(X6*BH$3,2)</f>
        <v>0</v>
      </c>
      <c r="BI6" s="31">
        <f t="shared" ref="BI6:BI71" si="52">ROUND(Y6*BI$3,2)</f>
        <v>0</v>
      </c>
      <c r="BJ6" s="31">
        <f t="shared" ref="BJ6:BJ71" si="53">ROUND(Z6*BJ$3,2)</f>
        <v>0</v>
      </c>
      <c r="BK6" s="31">
        <f t="shared" ref="BK6:BK71" si="54">ROUND(AA6*BK$3,2)</f>
        <v>0</v>
      </c>
      <c r="BL6" s="31">
        <f t="shared" ref="BL6:BL71" si="55">ROUND(AB6*BL$3,2)</f>
        <v>0</v>
      </c>
      <c r="BM6" s="6">
        <f t="shared" ca="1" si="15"/>
        <v>9.8799999999999999E-2</v>
      </c>
      <c r="BN6" s="6">
        <f t="shared" ca="1" si="15"/>
        <v>9.8799999999999999E-2</v>
      </c>
      <c r="BO6" s="6">
        <f t="shared" ca="1" si="15"/>
        <v>9.8799999999999999E-2</v>
      </c>
      <c r="BP6" s="6">
        <f t="shared" ca="1" si="15"/>
        <v>9.8799999999999999E-2</v>
      </c>
      <c r="BQ6" s="6">
        <f t="shared" ca="1" si="15"/>
        <v>9.8799999999999999E-2</v>
      </c>
      <c r="BR6" s="6">
        <f t="shared" ca="1" si="15"/>
        <v>9.8799999999999999E-2</v>
      </c>
      <c r="BS6" s="6">
        <f t="shared" ca="1" si="15"/>
        <v>9.8799999999999999E-2</v>
      </c>
      <c r="BT6" s="6">
        <f t="shared" ca="1" si="15"/>
        <v>9.8799999999999999E-2</v>
      </c>
      <c r="BU6" s="6">
        <f t="shared" ca="1" si="15"/>
        <v>9.8799999999999999E-2</v>
      </c>
      <c r="BV6" s="6">
        <f t="shared" ca="1" si="15"/>
        <v>9.8799999999999999E-2</v>
      </c>
      <c r="BW6" s="6">
        <f t="shared" ca="1" si="15"/>
        <v>9.8799999999999999E-2</v>
      </c>
      <c r="BX6" s="6">
        <f t="shared" ca="1" si="15"/>
        <v>9.8799999999999999E-2</v>
      </c>
      <c r="BY6" s="31">
        <f t="shared" ca="1" si="16"/>
        <v>37197.660000000003</v>
      </c>
      <c r="BZ6" s="31">
        <f t="shared" ca="1" si="17"/>
        <v>52564.330000000009</v>
      </c>
      <c r="CA6" s="31">
        <f t="shared" ca="1" si="18"/>
        <v>2084.5299999999997</v>
      </c>
      <c r="CB6" s="31">
        <f t="shared" ca="1" si="19"/>
        <v>2211.23</v>
      </c>
      <c r="CC6" s="31">
        <f t="shared" ca="1" si="20"/>
        <v>399.08</v>
      </c>
      <c r="CD6" s="31">
        <f t="shared" ca="1" si="21"/>
        <v>61024.319999999992</v>
      </c>
      <c r="CE6" s="31">
        <f t="shared" ca="1" si="22"/>
        <v>2986.2</v>
      </c>
      <c r="CF6" s="31">
        <f t="shared" ca="1" si="23"/>
        <v>0</v>
      </c>
      <c r="CG6" s="31">
        <f t="shared" ca="1" si="24"/>
        <v>0</v>
      </c>
      <c r="CH6" s="31">
        <f t="shared" ca="1" si="25"/>
        <v>0</v>
      </c>
      <c r="CI6" s="31">
        <f t="shared" ca="1" si="26"/>
        <v>0</v>
      </c>
      <c r="CJ6" s="31">
        <f t="shared" ca="1" si="27"/>
        <v>0</v>
      </c>
      <c r="CK6" s="32">
        <f t="shared" ref="CK6:CK71" ca="1" si="56">ROUND(Q6*$CV$3,2)</f>
        <v>500.43</v>
      </c>
      <c r="CL6" s="32">
        <f t="shared" ref="CL6:CL71" ca="1" si="57">ROUND(R6*$CV$3,2)</f>
        <v>730.65</v>
      </c>
      <c r="CM6" s="32">
        <f t="shared" ref="CM6:CM71" ca="1" si="58">ROUND(S6*$CV$3,2)</f>
        <v>122.07</v>
      </c>
      <c r="CN6" s="32">
        <f t="shared" ref="CN6:CN71" ca="1" si="59">ROUND(T6*$CV$3,2)</f>
        <v>52.34</v>
      </c>
      <c r="CO6" s="32">
        <f t="shared" ref="CO6:CO71" ca="1" si="60">ROUND(U6*$CV$3,2)</f>
        <v>23.37</v>
      </c>
      <c r="CP6" s="32">
        <f t="shared" ref="CP6:CP71" ca="1" si="61">ROUND(V6*$CV$3,2)</f>
        <v>854.56</v>
      </c>
      <c r="CQ6" s="32">
        <f t="shared" ref="CQ6:CQ71" ca="1" si="62">ROUND(W6*$CV$3,2)</f>
        <v>53.28</v>
      </c>
      <c r="CR6" s="32">
        <f t="shared" ref="CR6:CR71" ca="1" si="63">ROUND(X6*$CV$3,2)</f>
        <v>0</v>
      </c>
      <c r="CS6" s="32">
        <f t="shared" ref="CS6:CS71" ca="1" si="64">ROUND(Y6*$CV$3,2)</f>
        <v>0</v>
      </c>
      <c r="CT6" s="32">
        <f t="shared" ref="CT6:CT71" ca="1" si="65">ROUND(Z6*$CV$3,2)</f>
        <v>0</v>
      </c>
      <c r="CU6" s="32">
        <f t="shared" ref="CU6:CU71" ca="1" si="66">ROUND(AA6*$CV$3,2)</f>
        <v>0</v>
      </c>
      <c r="CV6" s="32">
        <f t="shared" ref="CV6:CV71" ca="1" si="67">ROUND(AB6*$CV$3,2)</f>
        <v>0</v>
      </c>
      <c r="CW6" s="31">
        <f t="shared" ca="1" si="40"/>
        <v>29614.160000000003</v>
      </c>
      <c r="CX6" s="31">
        <f t="shared" ca="1" si="40"/>
        <v>41492.140000000014</v>
      </c>
      <c r="CY6" s="31">
        <f t="shared" ca="1" si="40"/>
        <v>234.75000000000017</v>
      </c>
      <c r="CZ6" s="31">
        <f t="shared" ca="1" si="40"/>
        <v>1563.0200000000002</v>
      </c>
      <c r="DA6" s="31">
        <f t="shared" ca="1" si="40"/>
        <v>109.66000000000001</v>
      </c>
      <c r="DB6" s="31">
        <f t="shared" ca="1" si="40"/>
        <v>50440.909999999996</v>
      </c>
      <c r="DC6" s="31">
        <f t="shared" ca="1" si="40"/>
        <v>2420.6500000000005</v>
      </c>
      <c r="DD6" s="31">
        <f t="shared" ca="1" si="40"/>
        <v>0</v>
      </c>
      <c r="DE6" s="31">
        <f t="shared" ca="1" si="40"/>
        <v>0</v>
      </c>
      <c r="DF6" s="31">
        <f t="shared" ca="1" si="40"/>
        <v>0</v>
      </c>
      <c r="DG6" s="31">
        <f t="shared" ca="1" si="40"/>
        <v>0</v>
      </c>
      <c r="DH6" s="31">
        <f t="shared" ca="1" si="40"/>
        <v>0</v>
      </c>
      <c r="DI6" s="32">
        <f t="shared" ref="DI6:DI69" ca="1" si="68">ROUND(CW6*5%,2)</f>
        <v>1480.71</v>
      </c>
      <c r="DJ6" s="32">
        <f t="shared" ref="DJ6:DJ69" ca="1" si="69">ROUND(CX6*5%,2)</f>
        <v>2074.61</v>
      </c>
      <c r="DK6" s="32">
        <f t="shared" ref="DK6:DK69" ca="1" si="70">ROUND(CY6*5%,2)</f>
        <v>11.74</v>
      </c>
      <c r="DL6" s="32">
        <f t="shared" ref="DL6:DL69" ca="1" si="71">ROUND(CZ6*5%,2)</f>
        <v>78.150000000000006</v>
      </c>
      <c r="DM6" s="32">
        <f t="shared" ref="DM6:DM69" ca="1" si="72">ROUND(DA6*5%,2)</f>
        <v>5.48</v>
      </c>
      <c r="DN6" s="32">
        <f t="shared" ref="DN6:DN69" ca="1" si="73">ROUND(DB6*5%,2)</f>
        <v>2522.0500000000002</v>
      </c>
      <c r="DO6" s="32">
        <f t="shared" ref="DO6:DO69" ca="1" si="74">ROUND(DC6*5%,2)</f>
        <v>121.03</v>
      </c>
      <c r="DP6" s="32">
        <f t="shared" ref="DP6:DP69" ca="1" si="75">ROUND(DD6*5%,2)</f>
        <v>0</v>
      </c>
      <c r="DQ6" s="32">
        <f t="shared" ref="DQ6:DQ69" ca="1" si="76">ROUND(DE6*5%,2)</f>
        <v>0</v>
      </c>
      <c r="DR6" s="32">
        <f t="shared" ref="DR6:DR69" ca="1" si="77">ROUND(DF6*5%,2)</f>
        <v>0</v>
      </c>
      <c r="DS6" s="32">
        <f t="shared" ref="DS6:DS69" ca="1" si="78">ROUND(DG6*5%,2)</f>
        <v>0</v>
      </c>
      <c r="DT6" s="32">
        <f t="shared" ref="DT6:DT69" ca="1" si="79">ROUND(DH6*5%,2)</f>
        <v>0</v>
      </c>
      <c r="DU6" s="31">
        <f t="shared" ref="DU6:DU69" ca="1" si="80">ROUND(CW6*DU$3,2)</f>
        <v>12741.8</v>
      </c>
      <c r="DV6" s="31">
        <f t="shared" ref="DV6:DV69" ca="1" si="81">ROUND(CX6*DV$3,2)</f>
        <v>17640.990000000002</v>
      </c>
      <c r="DW6" s="31">
        <f t="shared" ref="DW6:DW69" ca="1" si="82">ROUND(CY6*DW$3,2)</f>
        <v>98.73</v>
      </c>
      <c r="DX6" s="31">
        <f t="shared" ref="DX6:DX69" ca="1" si="83">ROUND(CZ6*DX$3,2)</f>
        <v>649.38</v>
      </c>
      <c r="DY6" s="31">
        <f t="shared" ref="DY6:DY69" ca="1" si="84">ROUND(DA6*DY$3,2)</f>
        <v>45.02</v>
      </c>
      <c r="DZ6" s="31">
        <f t="shared" ref="DZ6:DZ69" ca="1" si="85">ROUND(DB6*DZ$3,2)</f>
        <v>20450.689999999999</v>
      </c>
      <c r="EA6" s="31">
        <f t="shared" ref="EA6:EA69" ca="1" si="86">ROUND(DC6*EA$3,2)</f>
        <v>969.49</v>
      </c>
      <c r="EB6" s="31">
        <f t="shared" ref="EB6:EB69" ca="1" si="87">ROUND(DD6*EB$3,2)</f>
        <v>0</v>
      </c>
      <c r="EC6" s="31">
        <f t="shared" ref="EC6:EC69" ca="1" si="88">ROUND(DE6*EC$3,2)</f>
        <v>0</v>
      </c>
      <c r="ED6" s="31">
        <f t="shared" ref="ED6:ED69" ca="1" si="89">ROUND(DF6*ED$3,2)</f>
        <v>0</v>
      </c>
      <c r="EE6" s="31">
        <f t="shared" ref="EE6:EE69" ca="1" si="90">ROUND(DG6*EE$3,2)</f>
        <v>0</v>
      </c>
      <c r="EF6" s="31">
        <f t="shared" ref="EF6:EF69" ca="1" si="91">ROUND(DH6*EF$3,2)</f>
        <v>0</v>
      </c>
      <c r="EG6" s="32">
        <f t="shared" ref="EG6:EG69" ca="1" si="92">CW6+DI6+DU6</f>
        <v>43836.67</v>
      </c>
      <c r="EH6" s="32">
        <f t="shared" ref="EH6:EH69" ca="1" si="93">CX6+DJ6+DV6</f>
        <v>61207.74000000002</v>
      </c>
      <c r="EI6" s="32">
        <f t="shared" ref="EI6:EI69" ca="1" si="94">CY6+DK6+DW6</f>
        <v>345.2200000000002</v>
      </c>
      <c r="EJ6" s="32">
        <f t="shared" ref="EJ6:EJ69" ca="1" si="95">CZ6+DL6+DX6</f>
        <v>2290.5500000000002</v>
      </c>
      <c r="EK6" s="32">
        <f t="shared" ref="EK6:EK69" ca="1" si="96">DA6+DM6+DY6</f>
        <v>160.16000000000003</v>
      </c>
      <c r="EL6" s="32">
        <f t="shared" ref="EL6:EL69" ca="1" si="97">DB6+DN6+DZ6</f>
        <v>73413.649999999994</v>
      </c>
      <c r="EM6" s="32">
        <f t="shared" ref="EM6:EM69" ca="1" si="98">DC6+DO6+EA6</f>
        <v>3511.170000000001</v>
      </c>
      <c r="EN6" s="32">
        <f t="shared" ref="EN6:EN69" ca="1" si="99">DD6+DP6+EB6</f>
        <v>0</v>
      </c>
      <c r="EO6" s="32">
        <f t="shared" ref="EO6:EO69" ca="1" si="100">DE6+DQ6+EC6</f>
        <v>0</v>
      </c>
      <c r="EP6" s="32">
        <f t="shared" ref="EP6:EP69" ca="1" si="101">DF6+DR6+ED6</f>
        <v>0</v>
      </c>
      <c r="EQ6" s="32">
        <f t="shared" ref="EQ6:EQ69" ca="1" si="102">DG6+DS6+EE6</f>
        <v>0</v>
      </c>
      <c r="ER6" s="32">
        <f t="shared" ref="ER6:ER69" ca="1" si="103">DH6+DT6+EF6</f>
        <v>0</v>
      </c>
    </row>
    <row r="7" spans="1:148">
      <c r="A7" t="s">
        <v>420</v>
      </c>
      <c r="B7" s="1" t="s">
        <v>149</v>
      </c>
      <c r="C7" t="str">
        <f t="shared" ca="1" si="1"/>
        <v>0000022911</v>
      </c>
      <c r="D7" t="str">
        <f t="shared" ca="1" si="2"/>
        <v>FortisAlberta Reversing POD - Glenwood (229S)</v>
      </c>
      <c r="E7" s="51">
        <v>26.953600000000002</v>
      </c>
      <c r="F7" s="51">
        <v>19.1311</v>
      </c>
      <c r="G7" s="51">
        <v>40.8977</v>
      </c>
      <c r="H7" s="51">
        <v>195.17310000000001</v>
      </c>
      <c r="I7" s="51">
        <v>466.34800000000001</v>
      </c>
      <c r="J7" s="51">
        <v>300.15210000000002</v>
      </c>
      <c r="K7" s="51">
        <v>6.9070999999999998</v>
      </c>
      <c r="L7" s="51">
        <v>88.699700000000007</v>
      </c>
      <c r="M7" s="51">
        <v>379.01740000000001</v>
      </c>
      <c r="N7" s="51">
        <v>188.5368</v>
      </c>
      <c r="O7" s="51">
        <v>63.110399999999998</v>
      </c>
      <c r="P7" s="51">
        <v>3.9681000000000002</v>
      </c>
      <c r="Q7" s="32">
        <v>778.94</v>
      </c>
      <c r="R7" s="32">
        <v>953.46</v>
      </c>
      <c r="S7" s="32">
        <v>975.66</v>
      </c>
      <c r="T7" s="32">
        <v>6987.62</v>
      </c>
      <c r="U7" s="32">
        <v>12378.33</v>
      </c>
      <c r="V7" s="32">
        <v>10504.64</v>
      </c>
      <c r="W7" s="32">
        <v>171.52</v>
      </c>
      <c r="X7" s="32">
        <v>2881.39</v>
      </c>
      <c r="Y7" s="32">
        <v>14533.68</v>
      </c>
      <c r="Z7" s="32">
        <v>7353.72</v>
      </c>
      <c r="AA7" s="32">
        <v>1710.14</v>
      </c>
      <c r="AB7" s="32">
        <v>141.91</v>
      </c>
      <c r="AC7" s="2">
        <v>2.4700000000000002</v>
      </c>
      <c r="AD7" s="2">
        <v>2.4700000000000002</v>
      </c>
      <c r="AE7" s="2">
        <v>2.4700000000000002</v>
      </c>
      <c r="AF7" s="2">
        <v>2.4700000000000002</v>
      </c>
      <c r="AG7" s="2">
        <v>2.4700000000000002</v>
      </c>
      <c r="AH7" s="2">
        <v>2.4700000000000002</v>
      </c>
      <c r="AI7" s="2">
        <v>2.4700000000000002</v>
      </c>
      <c r="AJ7" s="2">
        <v>2.4700000000000002</v>
      </c>
      <c r="AK7" s="2">
        <v>2.4700000000000002</v>
      </c>
      <c r="AL7" s="2">
        <v>2.4700000000000002</v>
      </c>
      <c r="AM7" s="2">
        <v>2.4700000000000002</v>
      </c>
      <c r="AN7" s="2">
        <v>2.4700000000000002</v>
      </c>
      <c r="AO7" s="33">
        <v>19.239999999999998</v>
      </c>
      <c r="AP7" s="33">
        <v>23.55</v>
      </c>
      <c r="AQ7" s="33">
        <v>24.1</v>
      </c>
      <c r="AR7" s="33">
        <v>172.59</v>
      </c>
      <c r="AS7" s="33">
        <v>305.74</v>
      </c>
      <c r="AT7" s="33">
        <v>259.45999999999998</v>
      </c>
      <c r="AU7" s="33">
        <v>4.24</v>
      </c>
      <c r="AV7" s="33">
        <v>71.17</v>
      </c>
      <c r="AW7" s="33">
        <v>358.98</v>
      </c>
      <c r="AX7" s="33">
        <v>181.64</v>
      </c>
      <c r="AY7" s="33">
        <v>42.24</v>
      </c>
      <c r="AZ7" s="33">
        <v>3.51</v>
      </c>
      <c r="BA7" s="31">
        <f t="shared" si="44"/>
        <v>-0.93</v>
      </c>
      <c r="BB7" s="31">
        <f t="shared" si="45"/>
        <v>-1.1399999999999999</v>
      </c>
      <c r="BC7" s="31">
        <f t="shared" si="46"/>
        <v>-1.17</v>
      </c>
      <c r="BD7" s="31">
        <f t="shared" si="47"/>
        <v>-33.54</v>
      </c>
      <c r="BE7" s="31">
        <f t="shared" si="48"/>
        <v>-59.42</v>
      </c>
      <c r="BF7" s="31">
        <f t="shared" si="49"/>
        <v>-50.42</v>
      </c>
      <c r="BG7" s="31">
        <f t="shared" si="50"/>
        <v>-1.22</v>
      </c>
      <c r="BH7" s="31">
        <f t="shared" si="51"/>
        <v>-20.46</v>
      </c>
      <c r="BI7" s="31">
        <f t="shared" si="52"/>
        <v>-103.19</v>
      </c>
      <c r="BJ7" s="31">
        <f t="shared" si="53"/>
        <v>-22.06</v>
      </c>
      <c r="BK7" s="31">
        <f t="shared" si="54"/>
        <v>-5.13</v>
      </c>
      <c r="BL7" s="31">
        <f t="shared" si="55"/>
        <v>-0.43</v>
      </c>
      <c r="BM7" s="6">
        <f t="shared" ca="1" si="15"/>
        <v>2.0000000000000001E-4</v>
      </c>
      <c r="BN7" s="6">
        <f t="shared" ca="1" si="15"/>
        <v>2.0000000000000001E-4</v>
      </c>
      <c r="BO7" s="6">
        <f t="shared" ca="1" si="15"/>
        <v>2.0000000000000001E-4</v>
      </c>
      <c r="BP7" s="6">
        <f t="shared" ca="1" si="15"/>
        <v>2.0000000000000001E-4</v>
      </c>
      <c r="BQ7" s="6">
        <f t="shared" ca="1" si="15"/>
        <v>2.0000000000000001E-4</v>
      </c>
      <c r="BR7" s="6">
        <f t="shared" ca="1" si="15"/>
        <v>2.0000000000000001E-4</v>
      </c>
      <c r="BS7" s="6">
        <f t="shared" ca="1" si="15"/>
        <v>2.0000000000000001E-4</v>
      </c>
      <c r="BT7" s="6">
        <f t="shared" ca="1" si="15"/>
        <v>2.0000000000000001E-4</v>
      </c>
      <c r="BU7" s="6">
        <f t="shared" ca="1" si="15"/>
        <v>2.0000000000000001E-4</v>
      </c>
      <c r="BV7" s="6">
        <f t="shared" ca="1" si="15"/>
        <v>2.0000000000000001E-4</v>
      </c>
      <c r="BW7" s="6">
        <f t="shared" ca="1" si="15"/>
        <v>2.0000000000000001E-4</v>
      </c>
      <c r="BX7" s="6">
        <f t="shared" ca="1" si="15"/>
        <v>2.0000000000000001E-4</v>
      </c>
      <c r="BY7" s="31">
        <f t="shared" ca="1" si="16"/>
        <v>0.16</v>
      </c>
      <c r="BZ7" s="31">
        <f t="shared" ca="1" si="17"/>
        <v>0.19</v>
      </c>
      <c r="CA7" s="31">
        <f t="shared" ca="1" si="18"/>
        <v>0.2</v>
      </c>
      <c r="CB7" s="31">
        <f t="shared" ca="1" si="19"/>
        <v>1.4</v>
      </c>
      <c r="CC7" s="31">
        <f t="shared" ca="1" si="20"/>
        <v>2.48</v>
      </c>
      <c r="CD7" s="31">
        <f t="shared" ca="1" si="21"/>
        <v>2.1</v>
      </c>
      <c r="CE7" s="31">
        <f t="shared" ca="1" si="22"/>
        <v>0.03</v>
      </c>
      <c r="CF7" s="31">
        <f t="shared" ca="1" si="23"/>
        <v>0.57999999999999996</v>
      </c>
      <c r="CG7" s="31">
        <f t="shared" ca="1" si="24"/>
        <v>2.91</v>
      </c>
      <c r="CH7" s="31">
        <f t="shared" ca="1" si="25"/>
        <v>1.47</v>
      </c>
      <c r="CI7" s="31">
        <f t="shared" ca="1" si="26"/>
        <v>0.34</v>
      </c>
      <c r="CJ7" s="31">
        <f t="shared" ca="1" si="27"/>
        <v>0.03</v>
      </c>
      <c r="CK7" s="32">
        <f t="shared" ca="1" si="56"/>
        <v>1.01</v>
      </c>
      <c r="CL7" s="32">
        <f t="shared" ca="1" si="57"/>
        <v>1.24</v>
      </c>
      <c r="CM7" s="32">
        <f t="shared" ca="1" si="58"/>
        <v>1.27</v>
      </c>
      <c r="CN7" s="32">
        <f t="shared" ca="1" si="59"/>
        <v>9.08</v>
      </c>
      <c r="CO7" s="32">
        <f t="shared" ca="1" si="60"/>
        <v>16.09</v>
      </c>
      <c r="CP7" s="32">
        <f t="shared" ca="1" si="61"/>
        <v>13.66</v>
      </c>
      <c r="CQ7" s="32">
        <f t="shared" ca="1" si="62"/>
        <v>0.22</v>
      </c>
      <c r="CR7" s="32">
        <f t="shared" ca="1" si="63"/>
        <v>3.75</v>
      </c>
      <c r="CS7" s="32">
        <f t="shared" ca="1" si="64"/>
        <v>18.89</v>
      </c>
      <c r="CT7" s="32">
        <f t="shared" ca="1" si="65"/>
        <v>9.56</v>
      </c>
      <c r="CU7" s="32">
        <f t="shared" ca="1" si="66"/>
        <v>2.2200000000000002</v>
      </c>
      <c r="CV7" s="32">
        <f t="shared" ca="1" si="67"/>
        <v>0.18</v>
      </c>
      <c r="CW7" s="31">
        <f t="shared" ca="1" si="40"/>
        <v>-17.14</v>
      </c>
      <c r="CX7" s="31">
        <f t="shared" ca="1" si="40"/>
        <v>-20.98</v>
      </c>
      <c r="CY7" s="31">
        <f t="shared" ca="1" si="40"/>
        <v>-21.46</v>
      </c>
      <c r="CZ7" s="31">
        <f t="shared" ca="1" si="40"/>
        <v>-128.57000000000002</v>
      </c>
      <c r="DA7" s="31">
        <f t="shared" ca="1" si="40"/>
        <v>-227.75</v>
      </c>
      <c r="DB7" s="31">
        <f t="shared" ca="1" si="40"/>
        <v>-193.27999999999997</v>
      </c>
      <c r="DC7" s="31">
        <f t="shared" ca="1" si="40"/>
        <v>-2.7700000000000005</v>
      </c>
      <c r="DD7" s="31">
        <f t="shared" ca="1" si="40"/>
        <v>-46.38</v>
      </c>
      <c r="DE7" s="31">
        <f t="shared" ca="1" si="40"/>
        <v>-233.99</v>
      </c>
      <c r="DF7" s="31">
        <f t="shared" ca="1" si="40"/>
        <v>-148.54999999999998</v>
      </c>
      <c r="DG7" s="31">
        <f t="shared" ca="1" si="40"/>
        <v>-34.549999999999997</v>
      </c>
      <c r="DH7" s="31">
        <f t="shared" ca="1" si="40"/>
        <v>-2.8699999999999997</v>
      </c>
      <c r="DI7" s="32">
        <f t="shared" ca="1" si="68"/>
        <v>-0.86</v>
      </c>
      <c r="DJ7" s="32">
        <f t="shared" ca="1" si="69"/>
        <v>-1.05</v>
      </c>
      <c r="DK7" s="32">
        <f t="shared" ca="1" si="70"/>
        <v>-1.07</v>
      </c>
      <c r="DL7" s="32">
        <f t="shared" ca="1" si="71"/>
        <v>-6.43</v>
      </c>
      <c r="DM7" s="32">
        <f t="shared" ca="1" si="72"/>
        <v>-11.39</v>
      </c>
      <c r="DN7" s="32">
        <f t="shared" ca="1" si="73"/>
        <v>-9.66</v>
      </c>
      <c r="DO7" s="32">
        <f t="shared" ca="1" si="74"/>
        <v>-0.14000000000000001</v>
      </c>
      <c r="DP7" s="32">
        <f t="shared" ca="1" si="75"/>
        <v>-2.3199999999999998</v>
      </c>
      <c r="DQ7" s="32">
        <f t="shared" ca="1" si="76"/>
        <v>-11.7</v>
      </c>
      <c r="DR7" s="32">
        <f t="shared" ca="1" si="77"/>
        <v>-7.43</v>
      </c>
      <c r="DS7" s="32">
        <f t="shared" ca="1" si="78"/>
        <v>-1.73</v>
      </c>
      <c r="DT7" s="32">
        <f t="shared" ca="1" si="79"/>
        <v>-0.14000000000000001</v>
      </c>
      <c r="DU7" s="31">
        <f t="shared" ca="1" si="80"/>
        <v>-7.37</v>
      </c>
      <c r="DV7" s="31">
        <f t="shared" ca="1" si="81"/>
        <v>-8.92</v>
      </c>
      <c r="DW7" s="31">
        <f t="shared" ca="1" si="82"/>
        <v>-9.0299999999999994</v>
      </c>
      <c r="DX7" s="31">
        <f t="shared" ca="1" si="83"/>
        <v>-53.42</v>
      </c>
      <c r="DY7" s="31">
        <f t="shared" ca="1" si="84"/>
        <v>-93.5</v>
      </c>
      <c r="DZ7" s="31">
        <f t="shared" ca="1" si="85"/>
        <v>-78.36</v>
      </c>
      <c r="EA7" s="31">
        <f t="shared" ca="1" si="86"/>
        <v>-1.1100000000000001</v>
      </c>
      <c r="EB7" s="31">
        <f t="shared" ca="1" si="87"/>
        <v>-18.329999999999998</v>
      </c>
      <c r="EC7" s="31">
        <f t="shared" ca="1" si="88"/>
        <v>-91.23</v>
      </c>
      <c r="ED7" s="31">
        <f t="shared" ca="1" si="89"/>
        <v>-57.16</v>
      </c>
      <c r="EE7" s="31">
        <f t="shared" ca="1" si="90"/>
        <v>-13.11</v>
      </c>
      <c r="EF7" s="31">
        <f t="shared" ca="1" si="91"/>
        <v>-1.07</v>
      </c>
      <c r="EG7" s="32">
        <f t="shared" ca="1" si="92"/>
        <v>-25.37</v>
      </c>
      <c r="EH7" s="32">
        <f t="shared" ca="1" si="93"/>
        <v>-30.950000000000003</v>
      </c>
      <c r="EI7" s="32">
        <f t="shared" ca="1" si="94"/>
        <v>-31.560000000000002</v>
      </c>
      <c r="EJ7" s="32">
        <f t="shared" ca="1" si="95"/>
        <v>-188.42000000000002</v>
      </c>
      <c r="EK7" s="32">
        <f t="shared" ca="1" si="96"/>
        <v>-332.64</v>
      </c>
      <c r="EL7" s="32">
        <f t="shared" ca="1" si="97"/>
        <v>-281.29999999999995</v>
      </c>
      <c r="EM7" s="32">
        <f t="shared" ca="1" si="98"/>
        <v>-4.0200000000000005</v>
      </c>
      <c r="EN7" s="32">
        <f t="shared" ca="1" si="99"/>
        <v>-67.03</v>
      </c>
      <c r="EO7" s="32">
        <f t="shared" ca="1" si="100"/>
        <v>-336.92</v>
      </c>
      <c r="EP7" s="32">
        <f t="shared" ca="1" si="101"/>
        <v>-213.14</v>
      </c>
      <c r="EQ7" s="32">
        <f t="shared" ca="1" si="102"/>
        <v>-49.389999999999993</v>
      </c>
      <c r="ER7" s="32">
        <f t="shared" ca="1" si="103"/>
        <v>-4.08</v>
      </c>
    </row>
    <row r="8" spans="1:148">
      <c r="A8" t="s">
        <v>420</v>
      </c>
      <c r="B8" s="1" t="s">
        <v>193</v>
      </c>
      <c r="C8" t="str">
        <f t="shared" ca="1" si="1"/>
        <v>0000035311</v>
      </c>
      <c r="D8" t="str">
        <f t="shared" ca="1" si="2"/>
        <v>FortisAlberta Reversing POD - Plamondon (353S)</v>
      </c>
      <c r="E8" s="51">
        <v>600.32140000000004</v>
      </c>
      <c r="F8" s="51">
        <v>118.80629999999999</v>
      </c>
      <c r="G8" s="51">
        <v>124.9285</v>
      </c>
      <c r="H8" s="51">
        <v>74.895099999999999</v>
      </c>
      <c r="I8" s="51">
        <v>67.056200000000004</v>
      </c>
      <c r="J8" s="51">
        <v>653.07349999999997</v>
      </c>
      <c r="K8" s="51">
        <v>476.16320000000002</v>
      </c>
      <c r="L8" s="51">
        <v>116.19799999999999</v>
      </c>
      <c r="M8" s="51">
        <v>158.4135</v>
      </c>
      <c r="N8" s="51">
        <v>277.74579999999997</v>
      </c>
      <c r="O8" s="51">
        <v>161.82849999999999</v>
      </c>
      <c r="P8" s="51">
        <v>430.2002</v>
      </c>
      <c r="Q8" s="32">
        <v>40083.660000000003</v>
      </c>
      <c r="R8" s="32">
        <v>10040.530000000001</v>
      </c>
      <c r="S8" s="32">
        <v>10498.49</v>
      </c>
      <c r="T8" s="32">
        <v>3324.15</v>
      </c>
      <c r="U8" s="32">
        <v>7491.28</v>
      </c>
      <c r="V8" s="32">
        <v>35623.050000000003</v>
      </c>
      <c r="W8" s="32">
        <v>108225.37</v>
      </c>
      <c r="X8" s="32">
        <v>12195.36</v>
      </c>
      <c r="Y8" s="32">
        <v>11188.51</v>
      </c>
      <c r="Z8" s="32">
        <v>17634.919999999998</v>
      </c>
      <c r="AA8" s="32">
        <v>9878.8700000000008</v>
      </c>
      <c r="AB8" s="32">
        <v>26445.03</v>
      </c>
      <c r="AC8" s="2">
        <v>1.88</v>
      </c>
      <c r="AD8" s="2">
        <v>1.88</v>
      </c>
      <c r="AE8" s="2">
        <v>1.88</v>
      </c>
      <c r="AF8" s="2">
        <v>1.88</v>
      </c>
      <c r="AG8" s="2">
        <v>1.88</v>
      </c>
      <c r="AH8" s="2">
        <v>1.88</v>
      </c>
      <c r="AI8" s="2">
        <v>1.88</v>
      </c>
      <c r="AJ8" s="2">
        <v>1.88</v>
      </c>
      <c r="AK8" s="2">
        <v>1.88</v>
      </c>
      <c r="AL8" s="2">
        <v>1.88</v>
      </c>
      <c r="AM8" s="2">
        <v>1.88</v>
      </c>
      <c r="AN8" s="2">
        <v>1.88</v>
      </c>
      <c r="AO8" s="33">
        <v>753.57</v>
      </c>
      <c r="AP8" s="33">
        <v>188.76</v>
      </c>
      <c r="AQ8" s="33">
        <v>197.37</v>
      </c>
      <c r="AR8" s="33">
        <v>62.49</v>
      </c>
      <c r="AS8" s="33">
        <v>140.84</v>
      </c>
      <c r="AT8" s="33">
        <v>669.71</v>
      </c>
      <c r="AU8" s="33">
        <v>2034.64</v>
      </c>
      <c r="AV8" s="33">
        <v>229.27</v>
      </c>
      <c r="AW8" s="33">
        <v>210.34</v>
      </c>
      <c r="AX8" s="33">
        <v>331.54</v>
      </c>
      <c r="AY8" s="33">
        <v>185.72</v>
      </c>
      <c r="AZ8" s="33">
        <v>497.17</v>
      </c>
      <c r="BA8" s="31">
        <f t="shared" si="44"/>
        <v>-48.1</v>
      </c>
      <c r="BB8" s="31">
        <f t="shared" si="45"/>
        <v>-12.05</v>
      </c>
      <c r="BC8" s="31">
        <f t="shared" si="46"/>
        <v>-12.6</v>
      </c>
      <c r="BD8" s="31">
        <f t="shared" si="47"/>
        <v>-15.96</v>
      </c>
      <c r="BE8" s="31">
        <f t="shared" si="48"/>
        <v>-35.96</v>
      </c>
      <c r="BF8" s="31">
        <f t="shared" si="49"/>
        <v>-170.99</v>
      </c>
      <c r="BG8" s="31">
        <f t="shared" si="50"/>
        <v>-768.4</v>
      </c>
      <c r="BH8" s="31">
        <f t="shared" si="51"/>
        <v>-86.59</v>
      </c>
      <c r="BI8" s="31">
        <f t="shared" si="52"/>
        <v>-79.44</v>
      </c>
      <c r="BJ8" s="31">
        <f t="shared" si="53"/>
        <v>-52.9</v>
      </c>
      <c r="BK8" s="31">
        <f t="shared" si="54"/>
        <v>-29.64</v>
      </c>
      <c r="BL8" s="31">
        <f t="shared" si="55"/>
        <v>-79.34</v>
      </c>
      <c r="BM8" s="6">
        <f t="shared" ca="1" si="15"/>
        <v>1.52E-2</v>
      </c>
      <c r="BN8" s="6">
        <f t="shared" ca="1" si="15"/>
        <v>1.52E-2</v>
      </c>
      <c r="BO8" s="6">
        <f t="shared" ca="1" si="15"/>
        <v>1.52E-2</v>
      </c>
      <c r="BP8" s="6">
        <f t="shared" ca="1" si="15"/>
        <v>1.52E-2</v>
      </c>
      <c r="BQ8" s="6">
        <f t="shared" ca="1" si="15"/>
        <v>1.52E-2</v>
      </c>
      <c r="BR8" s="6">
        <f t="shared" ca="1" si="15"/>
        <v>1.52E-2</v>
      </c>
      <c r="BS8" s="6">
        <f t="shared" ca="1" si="15"/>
        <v>1.52E-2</v>
      </c>
      <c r="BT8" s="6">
        <f t="shared" ca="1" si="15"/>
        <v>1.52E-2</v>
      </c>
      <c r="BU8" s="6">
        <f t="shared" ca="1" si="15"/>
        <v>1.52E-2</v>
      </c>
      <c r="BV8" s="6">
        <f t="shared" ca="1" si="15"/>
        <v>1.52E-2</v>
      </c>
      <c r="BW8" s="6">
        <f t="shared" ca="1" si="15"/>
        <v>1.52E-2</v>
      </c>
      <c r="BX8" s="6">
        <f t="shared" ca="1" si="15"/>
        <v>1.52E-2</v>
      </c>
      <c r="BY8" s="31">
        <f t="shared" ca="1" si="16"/>
        <v>609.27</v>
      </c>
      <c r="BZ8" s="31">
        <f t="shared" ca="1" si="17"/>
        <v>152.62</v>
      </c>
      <c r="CA8" s="31">
        <f t="shared" ca="1" si="18"/>
        <v>159.58000000000001</v>
      </c>
      <c r="CB8" s="31">
        <f t="shared" ca="1" si="19"/>
        <v>50.53</v>
      </c>
      <c r="CC8" s="31">
        <f t="shared" ca="1" si="20"/>
        <v>113.87</v>
      </c>
      <c r="CD8" s="31">
        <f t="shared" ca="1" si="21"/>
        <v>541.47</v>
      </c>
      <c r="CE8" s="31">
        <f t="shared" ca="1" si="22"/>
        <v>1645.03</v>
      </c>
      <c r="CF8" s="31">
        <f t="shared" ca="1" si="23"/>
        <v>185.37</v>
      </c>
      <c r="CG8" s="31">
        <f t="shared" ca="1" si="24"/>
        <v>170.07</v>
      </c>
      <c r="CH8" s="31">
        <f t="shared" ca="1" si="25"/>
        <v>268.05</v>
      </c>
      <c r="CI8" s="31">
        <f t="shared" ca="1" si="26"/>
        <v>150.16</v>
      </c>
      <c r="CJ8" s="31">
        <f t="shared" ca="1" si="27"/>
        <v>401.96</v>
      </c>
      <c r="CK8" s="32">
        <f t="shared" ca="1" si="56"/>
        <v>52.11</v>
      </c>
      <c r="CL8" s="32">
        <f t="shared" ca="1" si="57"/>
        <v>13.05</v>
      </c>
      <c r="CM8" s="32">
        <f t="shared" ca="1" si="58"/>
        <v>13.65</v>
      </c>
      <c r="CN8" s="32">
        <f t="shared" ca="1" si="59"/>
        <v>4.32</v>
      </c>
      <c r="CO8" s="32">
        <f t="shared" ca="1" si="60"/>
        <v>9.74</v>
      </c>
      <c r="CP8" s="32">
        <f t="shared" ca="1" si="61"/>
        <v>46.31</v>
      </c>
      <c r="CQ8" s="32">
        <f t="shared" ca="1" si="62"/>
        <v>140.69</v>
      </c>
      <c r="CR8" s="32">
        <f t="shared" ca="1" si="63"/>
        <v>15.85</v>
      </c>
      <c r="CS8" s="32">
        <f t="shared" ca="1" si="64"/>
        <v>14.55</v>
      </c>
      <c r="CT8" s="32">
        <f t="shared" ca="1" si="65"/>
        <v>22.93</v>
      </c>
      <c r="CU8" s="32">
        <f t="shared" ca="1" si="66"/>
        <v>12.84</v>
      </c>
      <c r="CV8" s="32">
        <f t="shared" ca="1" si="67"/>
        <v>34.380000000000003</v>
      </c>
      <c r="CW8" s="31">
        <f t="shared" ca="1" si="40"/>
        <v>-44.090000000000053</v>
      </c>
      <c r="CX8" s="31">
        <f t="shared" ref="CX8:CX14" ca="1" si="104">BZ8+CL8-AP8-BB8</f>
        <v>-11.039999999999974</v>
      </c>
      <c r="CY8" s="31">
        <f t="shared" ref="CY8:CY14" ca="1" si="105">CA8+CM8-AQ8-BC8</f>
        <v>-11.539999999999987</v>
      </c>
      <c r="CZ8" s="31">
        <f t="shared" ref="CZ8:CZ14" ca="1" si="106">CB8+CN8-AR8-BD8</f>
        <v>8.32</v>
      </c>
      <c r="DA8" s="31">
        <f t="shared" ref="DA8:DA14" ca="1" si="107">CC8+CO8-AS8-BE8</f>
        <v>18.729999999999997</v>
      </c>
      <c r="DB8" s="31">
        <f t="shared" ref="DB8:DB14" ca="1" si="108">CD8+CP8-AT8-BF8</f>
        <v>89.059999999999945</v>
      </c>
      <c r="DC8" s="31">
        <f t="shared" ref="DC8:DC14" ca="1" si="109">CE8+CQ8-AU8-BG8</f>
        <v>519.4799999999999</v>
      </c>
      <c r="DD8" s="31">
        <f t="shared" ref="DD8:DD14" ca="1" si="110">CF8+CR8-AV8-BH8</f>
        <v>58.539999999999992</v>
      </c>
      <c r="DE8" s="31">
        <f t="shared" ref="DE8:DE14" ca="1" si="111">CG8+CS8-AW8-BI8</f>
        <v>53.72</v>
      </c>
      <c r="DF8" s="31">
        <f t="shared" ref="DF8:DF14" ca="1" si="112">CH8+CT8-AX8-BJ8</f>
        <v>12.339999999999996</v>
      </c>
      <c r="DG8" s="31">
        <f t="shared" ref="DG8:DG14" ca="1" si="113">CI8+CU8-AY8-BK8</f>
        <v>6.9200000000000017</v>
      </c>
      <c r="DH8" s="31">
        <f t="shared" ref="DH8:DH14" ca="1" si="114">CJ8+CV8-AZ8-BL8</f>
        <v>18.509999999999962</v>
      </c>
      <c r="DI8" s="32">
        <f t="shared" ca="1" si="68"/>
        <v>-2.2000000000000002</v>
      </c>
      <c r="DJ8" s="32">
        <f t="shared" ca="1" si="69"/>
        <v>-0.55000000000000004</v>
      </c>
      <c r="DK8" s="32">
        <f t="shared" ca="1" si="70"/>
        <v>-0.57999999999999996</v>
      </c>
      <c r="DL8" s="32">
        <f t="shared" ca="1" si="71"/>
        <v>0.42</v>
      </c>
      <c r="DM8" s="32">
        <f t="shared" ca="1" si="72"/>
        <v>0.94</v>
      </c>
      <c r="DN8" s="32">
        <f t="shared" ca="1" si="73"/>
        <v>4.45</v>
      </c>
      <c r="DO8" s="32">
        <f t="shared" ca="1" si="74"/>
        <v>25.97</v>
      </c>
      <c r="DP8" s="32">
        <f t="shared" ca="1" si="75"/>
        <v>2.93</v>
      </c>
      <c r="DQ8" s="32">
        <f t="shared" ca="1" si="76"/>
        <v>2.69</v>
      </c>
      <c r="DR8" s="32">
        <f t="shared" ca="1" si="77"/>
        <v>0.62</v>
      </c>
      <c r="DS8" s="32">
        <f t="shared" ca="1" si="78"/>
        <v>0.35</v>
      </c>
      <c r="DT8" s="32">
        <f t="shared" ca="1" si="79"/>
        <v>0.93</v>
      </c>
      <c r="DU8" s="31">
        <f t="shared" ca="1" si="80"/>
        <v>-18.97</v>
      </c>
      <c r="DV8" s="31">
        <f t="shared" ca="1" si="81"/>
        <v>-4.6900000000000004</v>
      </c>
      <c r="DW8" s="31">
        <f t="shared" ca="1" si="82"/>
        <v>-4.8499999999999996</v>
      </c>
      <c r="DX8" s="31">
        <f t="shared" ca="1" si="83"/>
        <v>3.46</v>
      </c>
      <c r="DY8" s="31">
        <f t="shared" ca="1" si="84"/>
        <v>7.69</v>
      </c>
      <c r="DZ8" s="31">
        <f t="shared" ca="1" si="85"/>
        <v>36.11</v>
      </c>
      <c r="EA8" s="31">
        <f t="shared" ca="1" si="86"/>
        <v>208.06</v>
      </c>
      <c r="EB8" s="31">
        <f t="shared" ca="1" si="87"/>
        <v>23.13</v>
      </c>
      <c r="EC8" s="31">
        <f t="shared" ca="1" si="88"/>
        <v>20.94</v>
      </c>
      <c r="ED8" s="31">
        <f t="shared" ca="1" si="89"/>
        <v>4.75</v>
      </c>
      <c r="EE8" s="31">
        <f t="shared" ca="1" si="90"/>
        <v>2.63</v>
      </c>
      <c r="EF8" s="31">
        <f t="shared" ca="1" si="91"/>
        <v>6.93</v>
      </c>
      <c r="EG8" s="32">
        <f t="shared" ca="1" si="92"/>
        <v>-65.260000000000048</v>
      </c>
      <c r="EH8" s="32">
        <f t="shared" ca="1" si="93"/>
        <v>-16.279999999999976</v>
      </c>
      <c r="EI8" s="32">
        <f t="shared" ca="1" si="94"/>
        <v>-16.969999999999985</v>
      </c>
      <c r="EJ8" s="32">
        <f t="shared" ca="1" si="95"/>
        <v>12.2</v>
      </c>
      <c r="EK8" s="32">
        <f t="shared" ca="1" si="96"/>
        <v>27.36</v>
      </c>
      <c r="EL8" s="32">
        <f t="shared" ca="1" si="97"/>
        <v>129.61999999999995</v>
      </c>
      <c r="EM8" s="32">
        <f t="shared" ca="1" si="98"/>
        <v>753.51</v>
      </c>
      <c r="EN8" s="32">
        <f t="shared" ca="1" si="99"/>
        <v>84.6</v>
      </c>
      <c r="EO8" s="32">
        <f t="shared" ca="1" si="100"/>
        <v>77.349999999999994</v>
      </c>
      <c r="EP8" s="32">
        <f t="shared" ca="1" si="101"/>
        <v>17.709999999999994</v>
      </c>
      <c r="EQ8" s="32">
        <f t="shared" ca="1" si="102"/>
        <v>9.9000000000000021</v>
      </c>
      <c r="ER8" s="32">
        <f t="shared" ca="1" si="103"/>
        <v>26.369999999999962</v>
      </c>
    </row>
    <row r="9" spans="1:148">
      <c r="A9" t="s">
        <v>420</v>
      </c>
      <c r="B9" s="1" t="s">
        <v>153</v>
      </c>
      <c r="C9" t="str">
        <f t="shared" ca="1" si="1"/>
        <v>0000038511</v>
      </c>
      <c r="D9" t="str">
        <f t="shared" ca="1" si="2"/>
        <v>FortisAlberta Reversing POD - Spring Coulee (385S)</v>
      </c>
      <c r="E9" s="51">
        <v>0</v>
      </c>
      <c r="F9" s="51">
        <v>0</v>
      </c>
      <c r="G9" s="51">
        <v>0</v>
      </c>
      <c r="H9" s="51">
        <v>0</v>
      </c>
      <c r="I9" s="51">
        <v>0</v>
      </c>
      <c r="J9" s="51">
        <v>0</v>
      </c>
      <c r="K9" s="51">
        <v>0</v>
      </c>
      <c r="L9" s="51">
        <v>0</v>
      </c>
      <c r="M9" s="51">
        <v>0</v>
      </c>
      <c r="N9" s="51">
        <v>0</v>
      </c>
      <c r="O9" s="51">
        <v>0</v>
      </c>
      <c r="P9" s="51">
        <v>0</v>
      </c>
      <c r="Q9" s="32">
        <v>0</v>
      </c>
      <c r="R9" s="32">
        <v>0</v>
      </c>
      <c r="S9" s="32">
        <v>0</v>
      </c>
      <c r="T9" s="32">
        <v>0</v>
      </c>
      <c r="U9" s="32">
        <v>0</v>
      </c>
      <c r="V9" s="32">
        <v>0</v>
      </c>
      <c r="W9" s="32">
        <v>0</v>
      </c>
      <c r="X9" s="32">
        <v>0</v>
      </c>
      <c r="Y9" s="32">
        <v>0</v>
      </c>
      <c r="Z9" s="32">
        <v>0</v>
      </c>
      <c r="AA9" s="32">
        <v>0</v>
      </c>
      <c r="AB9" s="32">
        <v>0</v>
      </c>
      <c r="AC9" s="2">
        <v>2.57</v>
      </c>
      <c r="AD9" s="2">
        <v>2.57</v>
      </c>
      <c r="AE9" s="2">
        <v>2.57</v>
      </c>
      <c r="AF9" s="2">
        <v>2.57</v>
      </c>
      <c r="AG9" s="2">
        <v>2.57</v>
      </c>
      <c r="AH9" s="2">
        <v>2.57</v>
      </c>
      <c r="AI9" s="2">
        <v>2.57</v>
      </c>
      <c r="AJ9" s="2">
        <v>2.57</v>
      </c>
      <c r="AK9" s="2">
        <v>2.57</v>
      </c>
      <c r="AL9" s="2">
        <v>2.57</v>
      </c>
      <c r="AM9" s="2">
        <v>2.57</v>
      </c>
      <c r="AN9" s="2">
        <v>2.57</v>
      </c>
      <c r="AO9" s="33">
        <v>0</v>
      </c>
      <c r="AP9" s="33">
        <v>0</v>
      </c>
      <c r="AQ9" s="33">
        <v>0</v>
      </c>
      <c r="AR9" s="33">
        <v>0</v>
      </c>
      <c r="AS9" s="33">
        <v>0</v>
      </c>
      <c r="AT9" s="33">
        <v>0</v>
      </c>
      <c r="AU9" s="33">
        <v>0</v>
      </c>
      <c r="AV9" s="33">
        <v>0</v>
      </c>
      <c r="AW9" s="33">
        <v>0</v>
      </c>
      <c r="AX9" s="33">
        <v>0</v>
      </c>
      <c r="AY9" s="33">
        <v>0</v>
      </c>
      <c r="AZ9" s="33">
        <v>0</v>
      </c>
      <c r="BA9" s="31">
        <f t="shared" si="44"/>
        <v>0</v>
      </c>
      <c r="BB9" s="31">
        <f t="shared" si="45"/>
        <v>0</v>
      </c>
      <c r="BC9" s="31">
        <f t="shared" si="46"/>
        <v>0</v>
      </c>
      <c r="BD9" s="31">
        <f t="shared" si="47"/>
        <v>0</v>
      </c>
      <c r="BE9" s="31">
        <f t="shared" si="48"/>
        <v>0</v>
      </c>
      <c r="BF9" s="31">
        <f t="shared" si="49"/>
        <v>0</v>
      </c>
      <c r="BG9" s="31">
        <f t="shared" si="50"/>
        <v>0</v>
      </c>
      <c r="BH9" s="31">
        <f t="shared" si="51"/>
        <v>0</v>
      </c>
      <c r="BI9" s="31">
        <f t="shared" si="52"/>
        <v>0</v>
      </c>
      <c r="BJ9" s="31">
        <f t="shared" si="53"/>
        <v>0</v>
      </c>
      <c r="BK9" s="31">
        <f t="shared" si="54"/>
        <v>0</v>
      </c>
      <c r="BL9" s="31">
        <f t="shared" si="55"/>
        <v>0</v>
      </c>
      <c r="BM9" s="6">
        <f t="shared" ca="1" si="15"/>
        <v>4.87E-2</v>
      </c>
      <c r="BN9" s="6">
        <f t="shared" ca="1" si="15"/>
        <v>4.87E-2</v>
      </c>
      <c r="BO9" s="6">
        <f t="shared" ca="1" si="15"/>
        <v>4.87E-2</v>
      </c>
      <c r="BP9" s="6">
        <f t="shared" ca="1" si="15"/>
        <v>4.87E-2</v>
      </c>
      <c r="BQ9" s="6">
        <f t="shared" ca="1" si="15"/>
        <v>4.87E-2</v>
      </c>
      <c r="BR9" s="6">
        <f t="shared" ca="1" si="15"/>
        <v>4.87E-2</v>
      </c>
      <c r="BS9" s="6">
        <f t="shared" ca="1" si="15"/>
        <v>4.87E-2</v>
      </c>
      <c r="BT9" s="6">
        <f t="shared" ca="1" si="15"/>
        <v>4.87E-2</v>
      </c>
      <c r="BU9" s="6">
        <f t="shared" ca="1" si="15"/>
        <v>4.87E-2</v>
      </c>
      <c r="BV9" s="6">
        <f t="shared" ca="1" si="15"/>
        <v>4.87E-2</v>
      </c>
      <c r="BW9" s="6">
        <f t="shared" ca="1" si="15"/>
        <v>4.87E-2</v>
      </c>
      <c r="BX9" s="6">
        <f t="shared" ca="1" si="15"/>
        <v>4.87E-2</v>
      </c>
      <c r="BY9" s="31">
        <f t="shared" ca="1" si="16"/>
        <v>0</v>
      </c>
      <c r="BZ9" s="31">
        <f t="shared" ca="1" si="17"/>
        <v>0</v>
      </c>
      <c r="CA9" s="31">
        <f t="shared" ca="1" si="18"/>
        <v>0</v>
      </c>
      <c r="CB9" s="31">
        <f t="shared" ca="1" si="19"/>
        <v>0</v>
      </c>
      <c r="CC9" s="31">
        <f t="shared" ca="1" si="20"/>
        <v>0</v>
      </c>
      <c r="CD9" s="31">
        <f t="shared" ca="1" si="21"/>
        <v>0</v>
      </c>
      <c r="CE9" s="31">
        <f t="shared" ca="1" si="22"/>
        <v>0</v>
      </c>
      <c r="CF9" s="31">
        <f t="shared" ca="1" si="23"/>
        <v>0</v>
      </c>
      <c r="CG9" s="31">
        <f t="shared" ca="1" si="24"/>
        <v>0</v>
      </c>
      <c r="CH9" s="31">
        <f t="shared" ca="1" si="25"/>
        <v>0</v>
      </c>
      <c r="CI9" s="31">
        <f t="shared" ca="1" si="26"/>
        <v>0</v>
      </c>
      <c r="CJ9" s="31">
        <f t="shared" ca="1" si="27"/>
        <v>0</v>
      </c>
      <c r="CK9" s="32">
        <f t="shared" ca="1" si="56"/>
        <v>0</v>
      </c>
      <c r="CL9" s="32">
        <f t="shared" ca="1" si="57"/>
        <v>0</v>
      </c>
      <c r="CM9" s="32">
        <f t="shared" ca="1" si="58"/>
        <v>0</v>
      </c>
      <c r="CN9" s="32">
        <f t="shared" ca="1" si="59"/>
        <v>0</v>
      </c>
      <c r="CO9" s="32">
        <f t="shared" ca="1" si="60"/>
        <v>0</v>
      </c>
      <c r="CP9" s="32">
        <f t="shared" ca="1" si="61"/>
        <v>0</v>
      </c>
      <c r="CQ9" s="32">
        <f t="shared" ca="1" si="62"/>
        <v>0</v>
      </c>
      <c r="CR9" s="32">
        <f t="shared" ca="1" si="63"/>
        <v>0</v>
      </c>
      <c r="CS9" s="32">
        <f t="shared" ca="1" si="64"/>
        <v>0</v>
      </c>
      <c r="CT9" s="32">
        <f t="shared" ca="1" si="65"/>
        <v>0</v>
      </c>
      <c r="CU9" s="32">
        <f t="shared" ca="1" si="66"/>
        <v>0</v>
      </c>
      <c r="CV9" s="32">
        <f t="shared" ca="1" si="67"/>
        <v>0</v>
      </c>
      <c r="CW9" s="31">
        <f t="shared" ca="1" si="40"/>
        <v>0</v>
      </c>
      <c r="CX9" s="31">
        <f t="shared" ca="1" si="104"/>
        <v>0</v>
      </c>
      <c r="CY9" s="31">
        <f t="shared" ca="1" si="105"/>
        <v>0</v>
      </c>
      <c r="CZ9" s="31">
        <f t="shared" ca="1" si="106"/>
        <v>0</v>
      </c>
      <c r="DA9" s="31">
        <f t="shared" ca="1" si="107"/>
        <v>0</v>
      </c>
      <c r="DB9" s="31">
        <f t="shared" ca="1" si="108"/>
        <v>0</v>
      </c>
      <c r="DC9" s="31">
        <f t="shared" ca="1" si="109"/>
        <v>0</v>
      </c>
      <c r="DD9" s="31">
        <f t="shared" ca="1" si="110"/>
        <v>0</v>
      </c>
      <c r="DE9" s="31">
        <f t="shared" ca="1" si="111"/>
        <v>0</v>
      </c>
      <c r="DF9" s="31">
        <f t="shared" ca="1" si="112"/>
        <v>0</v>
      </c>
      <c r="DG9" s="31">
        <f t="shared" ca="1" si="113"/>
        <v>0</v>
      </c>
      <c r="DH9" s="31">
        <f t="shared" ca="1" si="114"/>
        <v>0</v>
      </c>
      <c r="DI9" s="32">
        <f t="shared" ca="1" si="68"/>
        <v>0</v>
      </c>
      <c r="DJ9" s="32">
        <f t="shared" ca="1" si="69"/>
        <v>0</v>
      </c>
      <c r="DK9" s="32">
        <f t="shared" ca="1" si="70"/>
        <v>0</v>
      </c>
      <c r="DL9" s="32">
        <f t="shared" ca="1" si="71"/>
        <v>0</v>
      </c>
      <c r="DM9" s="32">
        <f t="shared" ca="1" si="72"/>
        <v>0</v>
      </c>
      <c r="DN9" s="32">
        <f t="shared" ca="1" si="73"/>
        <v>0</v>
      </c>
      <c r="DO9" s="32">
        <f t="shared" ca="1" si="74"/>
        <v>0</v>
      </c>
      <c r="DP9" s="32">
        <f t="shared" ca="1" si="75"/>
        <v>0</v>
      </c>
      <c r="DQ9" s="32">
        <f t="shared" ca="1" si="76"/>
        <v>0</v>
      </c>
      <c r="DR9" s="32">
        <f t="shared" ca="1" si="77"/>
        <v>0</v>
      </c>
      <c r="DS9" s="32">
        <f t="shared" ca="1" si="78"/>
        <v>0</v>
      </c>
      <c r="DT9" s="32">
        <f t="shared" ca="1" si="79"/>
        <v>0</v>
      </c>
      <c r="DU9" s="31">
        <f t="shared" ca="1" si="80"/>
        <v>0</v>
      </c>
      <c r="DV9" s="31">
        <f t="shared" ca="1" si="81"/>
        <v>0</v>
      </c>
      <c r="DW9" s="31">
        <f t="shared" ca="1" si="82"/>
        <v>0</v>
      </c>
      <c r="DX9" s="31">
        <f t="shared" ca="1" si="83"/>
        <v>0</v>
      </c>
      <c r="DY9" s="31">
        <f t="shared" ca="1" si="84"/>
        <v>0</v>
      </c>
      <c r="DZ9" s="31">
        <f t="shared" ca="1" si="85"/>
        <v>0</v>
      </c>
      <c r="EA9" s="31">
        <f t="shared" ca="1" si="86"/>
        <v>0</v>
      </c>
      <c r="EB9" s="31">
        <f t="shared" ca="1" si="87"/>
        <v>0</v>
      </c>
      <c r="EC9" s="31">
        <f t="shared" ca="1" si="88"/>
        <v>0</v>
      </c>
      <c r="ED9" s="31">
        <f t="shared" ca="1" si="89"/>
        <v>0</v>
      </c>
      <c r="EE9" s="31">
        <f t="shared" ca="1" si="90"/>
        <v>0</v>
      </c>
      <c r="EF9" s="31">
        <f t="shared" ca="1" si="91"/>
        <v>0</v>
      </c>
      <c r="EG9" s="32">
        <f t="shared" ca="1" si="92"/>
        <v>0</v>
      </c>
      <c r="EH9" s="32">
        <f t="shared" ca="1" si="93"/>
        <v>0</v>
      </c>
      <c r="EI9" s="32">
        <f t="shared" ca="1" si="94"/>
        <v>0</v>
      </c>
      <c r="EJ9" s="32">
        <f t="shared" ca="1" si="95"/>
        <v>0</v>
      </c>
      <c r="EK9" s="32">
        <f t="shared" ca="1" si="96"/>
        <v>0</v>
      </c>
      <c r="EL9" s="32">
        <f t="shared" ca="1" si="97"/>
        <v>0</v>
      </c>
      <c r="EM9" s="32">
        <f t="shared" ca="1" si="98"/>
        <v>0</v>
      </c>
      <c r="EN9" s="32">
        <f t="shared" ca="1" si="99"/>
        <v>0</v>
      </c>
      <c r="EO9" s="32">
        <f t="shared" ca="1" si="100"/>
        <v>0</v>
      </c>
      <c r="EP9" s="32">
        <f t="shared" ca="1" si="101"/>
        <v>0</v>
      </c>
      <c r="EQ9" s="32">
        <f t="shared" ca="1" si="102"/>
        <v>0</v>
      </c>
      <c r="ER9" s="32">
        <f t="shared" ca="1" si="103"/>
        <v>0</v>
      </c>
    </row>
    <row r="10" spans="1:148">
      <c r="A10" t="s">
        <v>420</v>
      </c>
      <c r="B10" s="1" t="s">
        <v>154</v>
      </c>
      <c r="C10" t="str">
        <f t="shared" ca="1" si="1"/>
        <v>0000039611</v>
      </c>
      <c r="D10" t="str">
        <f t="shared" ca="1" si="2"/>
        <v>FortisAlberta Reversing POD - Pincher Creek (396S)</v>
      </c>
      <c r="E10" s="51">
        <v>368.82389999999998</v>
      </c>
      <c r="F10" s="51">
        <v>153.0377</v>
      </c>
      <c r="G10" s="51">
        <v>1275.9466</v>
      </c>
      <c r="H10" s="51">
        <v>1110.0693000000001</v>
      </c>
      <c r="I10" s="51">
        <v>882.55489999999998</v>
      </c>
      <c r="J10" s="51">
        <v>1105.5165</v>
      </c>
      <c r="K10" s="51">
        <v>101.2749</v>
      </c>
      <c r="L10" s="51">
        <v>243.19239999999999</v>
      </c>
      <c r="M10" s="51">
        <v>493.88440000000003</v>
      </c>
      <c r="N10" s="51">
        <v>1479.8166000000001</v>
      </c>
      <c r="O10" s="51">
        <v>944.53530000000001</v>
      </c>
      <c r="P10" s="51">
        <v>911.29409999999996</v>
      </c>
      <c r="Q10" s="32">
        <v>13545.51</v>
      </c>
      <c r="R10" s="32">
        <v>7908.97</v>
      </c>
      <c r="S10" s="32">
        <v>56095.05</v>
      </c>
      <c r="T10" s="32">
        <v>48610.94</v>
      </c>
      <c r="U10" s="32">
        <v>23455.25</v>
      </c>
      <c r="V10" s="32">
        <v>39691.82</v>
      </c>
      <c r="W10" s="32">
        <v>7330.27</v>
      </c>
      <c r="X10" s="32">
        <v>9864.81</v>
      </c>
      <c r="Y10" s="32">
        <v>17816.509999999998</v>
      </c>
      <c r="Z10" s="32">
        <v>78421.98</v>
      </c>
      <c r="AA10" s="32">
        <v>34187</v>
      </c>
      <c r="AB10" s="32">
        <v>37100.160000000003</v>
      </c>
      <c r="AC10" s="2">
        <v>3.26</v>
      </c>
      <c r="AD10" s="2">
        <v>3.26</v>
      </c>
      <c r="AE10" s="2">
        <v>3.26</v>
      </c>
      <c r="AF10" s="2">
        <v>3.26</v>
      </c>
      <c r="AG10" s="2">
        <v>3.26</v>
      </c>
      <c r="AH10" s="2">
        <v>3.26</v>
      </c>
      <c r="AI10" s="2">
        <v>3.26</v>
      </c>
      <c r="AJ10" s="2">
        <v>3.26</v>
      </c>
      <c r="AK10" s="2">
        <v>3.26</v>
      </c>
      <c r="AL10" s="2">
        <v>3.26</v>
      </c>
      <c r="AM10" s="2">
        <v>3.26</v>
      </c>
      <c r="AN10" s="2">
        <v>3.26</v>
      </c>
      <c r="AO10" s="33">
        <v>441.58</v>
      </c>
      <c r="AP10" s="33">
        <v>257.83</v>
      </c>
      <c r="AQ10" s="33">
        <v>1828.7</v>
      </c>
      <c r="AR10" s="33">
        <v>1584.72</v>
      </c>
      <c r="AS10" s="33">
        <v>764.64</v>
      </c>
      <c r="AT10" s="33">
        <v>1293.95</v>
      </c>
      <c r="AU10" s="33">
        <v>238.97</v>
      </c>
      <c r="AV10" s="33">
        <v>321.58999999999997</v>
      </c>
      <c r="AW10" s="33">
        <v>580.82000000000005</v>
      </c>
      <c r="AX10" s="33">
        <v>2556.56</v>
      </c>
      <c r="AY10" s="33">
        <v>1114.5</v>
      </c>
      <c r="AZ10" s="33">
        <v>1209.47</v>
      </c>
      <c r="BA10" s="31">
        <f t="shared" si="44"/>
        <v>-16.25</v>
      </c>
      <c r="BB10" s="31">
        <f t="shared" si="45"/>
        <v>-9.49</v>
      </c>
      <c r="BC10" s="31">
        <f t="shared" si="46"/>
        <v>-67.31</v>
      </c>
      <c r="BD10" s="31">
        <f t="shared" si="47"/>
        <v>-233.33</v>
      </c>
      <c r="BE10" s="31">
        <f t="shared" si="48"/>
        <v>-112.59</v>
      </c>
      <c r="BF10" s="31">
        <f t="shared" si="49"/>
        <v>-190.52</v>
      </c>
      <c r="BG10" s="31">
        <f t="shared" si="50"/>
        <v>-52.04</v>
      </c>
      <c r="BH10" s="31">
        <f t="shared" si="51"/>
        <v>-70.040000000000006</v>
      </c>
      <c r="BI10" s="31">
        <f t="shared" si="52"/>
        <v>-126.5</v>
      </c>
      <c r="BJ10" s="31">
        <f t="shared" si="53"/>
        <v>-235.27</v>
      </c>
      <c r="BK10" s="31">
        <f t="shared" si="54"/>
        <v>-102.56</v>
      </c>
      <c r="BL10" s="31">
        <f t="shared" si="55"/>
        <v>-111.3</v>
      </c>
      <c r="BM10" s="6">
        <f t="shared" ca="1" si="15"/>
        <v>2.7400000000000001E-2</v>
      </c>
      <c r="BN10" s="6">
        <f t="shared" ca="1" si="15"/>
        <v>2.7400000000000001E-2</v>
      </c>
      <c r="BO10" s="6">
        <f t="shared" ca="1" si="15"/>
        <v>2.7400000000000001E-2</v>
      </c>
      <c r="BP10" s="6">
        <f t="shared" ca="1" si="15"/>
        <v>2.7400000000000001E-2</v>
      </c>
      <c r="BQ10" s="6">
        <f t="shared" ca="1" si="15"/>
        <v>2.7400000000000001E-2</v>
      </c>
      <c r="BR10" s="6">
        <f t="shared" ca="1" si="15"/>
        <v>2.7400000000000001E-2</v>
      </c>
      <c r="BS10" s="6">
        <f t="shared" ca="1" si="15"/>
        <v>2.7400000000000001E-2</v>
      </c>
      <c r="BT10" s="6">
        <f t="shared" ca="1" si="15"/>
        <v>2.7400000000000001E-2</v>
      </c>
      <c r="BU10" s="6">
        <f t="shared" ca="1" si="15"/>
        <v>2.7400000000000001E-2</v>
      </c>
      <c r="BV10" s="6">
        <f t="shared" ca="1" si="15"/>
        <v>2.7400000000000001E-2</v>
      </c>
      <c r="BW10" s="6">
        <f t="shared" ca="1" si="15"/>
        <v>2.7400000000000001E-2</v>
      </c>
      <c r="BX10" s="6">
        <f t="shared" ca="1" si="15"/>
        <v>2.7400000000000001E-2</v>
      </c>
      <c r="BY10" s="31">
        <f t="shared" ca="1" si="16"/>
        <v>371.15</v>
      </c>
      <c r="BZ10" s="31">
        <f t="shared" ca="1" si="17"/>
        <v>216.71</v>
      </c>
      <c r="CA10" s="31">
        <f t="shared" ca="1" si="18"/>
        <v>1537</v>
      </c>
      <c r="CB10" s="31">
        <f t="shared" ca="1" si="19"/>
        <v>1331.94</v>
      </c>
      <c r="CC10" s="31">
        <f t="shared" ca="1" si="20"/>
        <v>642.66999999999996</v>
      </c>
      <c r="CD10" s="31">
        <f t="shared" ca="1" si="21"/>
        <v>1087.56</v>
      </c>
      <c r="CE10" s="31">
        <f t="shared" ca="1" si="22"/>
        <v>200.85</v>
      </c>
      <c r="CF10" s="31">
        <f t="shared" ca="1" si="23"/>
        <v>270.3</v>
      </c>
      <c r="CG10" s="31">
        <f t="shared" ca="1" si="24"/>
        <v>488.17</v>
      </c>
      <c r="CH10" s="31">
        <f t="shared" ca="1" si="25"/>
        <v>2148.7600000000002</v>
      </c>
      <c r="CI10" s="31">
        <f t="shared" ca="1" si="26"/>
        <v>936.72</v>
      </c>
      <c r="CJ10" s="31">
        <f t="shared" ca="1" si="27"/>
        <v>1016.54</v>
      </c>
      <c r="CK10" s="32">
        <f t="shared" ca="1" si="56"/>
        <v>17.61</v>
      </c>
      <c r="CL10" s="32">
        <f t="shared" ca="1" si="57"/>
        <v>10.28</v>
      </c>
      <c r="CM10" s="32">
        <f t="shared" ca="1" si="58"/>
        <v>72.92</v>
      </c>
      <c r="CN10" s="32">
        <f t="shared" ca="1" si="59"/>
        <v>63.19</v>
      </c>
      <c r="CO10" s="32">
        <f t="shared" ca="1" si="60"/>
        <v>30.49</v>
      </c>
      <c r="CP10" s="32">
        <f t="shared" ca="1" si="61"/>
        <v>51.6</v>
      </c>
      <c r="CQ10" s="32">
        <f t="shared" ca="1" si="62"/>
        <v>9.5299999999999994</v>
      </c>
      <c r="CR10" s="32">
        <f t="shared" ca="1" si="63"/>
        <v>12.82</v>
      </c>
      <c r="CS10" s="32">
        <f t="shared" ca="1" si="64"/>
        <v>23.16</v>
      </c>
      <c r="CT10" s="32">
        <f t="shared" ca="1" si="65"/>
        <v>101.95</v>
      </c>
      <c r="CU10" s="32">
        <f t="shared" ca="1" si="66"/>
        <v>44.44</v>
      </c>
      <c r="CV10" s="32">
        <f t="shared" ca="1" si="67"/>
        <v>48.23</v>
      </c>
      <c r="CW10" s="31">
        <f t="shared" ca="1" si="40"/>
        <v>-36.569999999999993</v>
      </c>
      <c r="CX10" s="31">
        <f t="shared" ca="1" si="104"/>
        <v>-21.349999999999973</v>
      </c>
      <c r="CY10" s="31">
        <f t="shared" ca="1" si="105"/>
        <v>-151.46999999999997</v>
      </c>
      <c r="CZ10" s="31">
        <f t="shared" ca="1" si="106"/>
        <v>43.740000000000094</v>
      </c>
      <c r="DA10" s="31">
        <f t="shared" ca="1" si="107"/>
        <v>21.109999999999985</v>
      </c>
      <c r="DB10" s="31">
        <f t="shared" ca="1" si="108"/>
        <v>35.729999999999819</v>
      </c>
      <c r="DC10" s="31">
        <f t="shared" ca="1" si="109"/>
        <v>23.449999999999996</v>
      </c>
      <c r="DD10" s="31">
        <f t="shared" ca="1" si="110"/>
        <v>31.570000000000036</v>
      </c>
      <c r="DE10" s="31">
        <f t="shared" ca="1" si="111"/>
        <v>57.009999999999991</v>
      </c>
      <c r="DF10" s="31">
        <f t="shared" ca="1" si="112"/>
        <v>-70.579999999999899</v>
      </c>
      <c r="DG10" s="31">
        <f t="shared" ca="1" si="113"/>
        <v>-30.779999999999916</v>
      </c>
      <c r="DH10" s="31">
        <f t="shared" ca="1" si="114"/>
        <v>-33.400000000000048</v>
      </c>
      <c r="DI10" s="32">
        <f t="shared" ca="1" si="68"/>
        <v>-1.83</v>
      </c>
      <c r="DJ10" s="32">
        <f t="shared" ca="1" si="69"/>
        <v>-1.07</v>
      </c>
      <c r="DK10" s="32">
        <f t="shared" ca="1" si="70"/>
        <v>-7.57</v>
      </c>
      <c r="DL10" s="32">
        <f t="shared" ca="1" si="71"/>
        <v>2.19</v>
      </c>
      <c r="DM10" s="32">
        <f t="shared" ca="1" si="72"/>
        <v>1.06</v>
      </c>
      <c r="DN10" s="32">
        <f t="shared" ca="1" si="73"/>
        <v>1.79</v>
      </c>
      <c r="DO10" s="32">
        <f t="shared" ca="1" si="74"/>
        <v>1.17</v>
      </c>
      <c r="DP10" s="32">
        <f t="shared" ca="1" si="75"/>
        <v>1.58</v>
      </c>
      <c r="DQ10" s="32">
        <f t="shared" ca="1" si="76"/>
        <v>2.85</v>
      </c>
      <c r="DR10" s="32">
        <f t="shared" ca="1" si="77"/>
        <v>-3.53</v>
      </c>
      <c r="DS10" s="32">
        <f t="shared" ca="1" si="78"/>
        <v>-1.54</v>
      </c>
      <c r="DT10" s="32">
        <f t="shared" ca="1" si="79"/>
        <v>-1.67</v>
      </c>
      <c r="DU10" s="31">
        <f t="shared" ca="1" si="80"/>
        <v>-15.73</v>
      </c>
      <c r="DV10" s="31">
        <f t="shared" ca="1" si="81"/>
        <v>-9.08</v>
      </c>
      <c r="DW10" s="31">
        <f t="shared" ca="1" si="82"/>
        <v>-63.7</v>
      </c>
      <c r="DX10" s="31">
        <f t="shared" ca="1" si="83"/>
        <v>18.170000000000002</v>
      </c>
      <c r="DY10" s="31">
        <f t="shared" ca="1" si="84"/>
        <v>8.67</v>
      </c>
      <c r="DZ10" s="31">
        <f t="shared" ca="1" si="85"/>
        <v>14.49</v>
      </c>
      <c r="EA10" s="31">
        <f t="shared" ca="1" si="86"/>
        <v>9.39</v>
      </c>
      <c r="EB10" s="31">
        <f t="shared" ca="1" si="87"/>
        <v>12.48</v>
      </c>
      <c r="EC10" s="31">
        <f t="shared" ca="1" si="88"/>
        <v>22.23</v>
      </c>
      <c r="ED10" s="31">
        <f t="shared" ca="1" si="89"/>
        <v>-27.16</v>
      </c>
      <c r="EE10" s="31">
        <f t="shared" ca="1" si="90"/>
        <v>-11.68</v>
      </c>
      <c r="EF10" s="31">
        <f t="shared" ca="1" si="91"/>
        <v>-12.5</v>
      </c>
      <c r="EG10" s="32">
        <f t="shared" ca="1" si="92"/>
        <v>-54.129999999999995</v>
      </c>
      <c r="EH10" s="32">
        <f t="shared" ca="1" si="93"/>
        <v>-31.499999999999972</v>
      </c>
      <c r="EI10" s="32">
        <f t="shared" ca="1" si="94"/>
        <v>-222.73999999999995</v>
      </c>
      <c r="EJ10" s="32">
        <f t="shared" ca="1" si="95"/>
        <v>64.100000000000094</v>
      </c>
      <c r="EK10" s="32">
        <f t="shared" ca="1" si="96"/>
        <v>30.839999999999982</v>
      </c>
      <c r="EL10" s="32">
        <f t="shared" ca="1" si="97"/>
        <v>52.00999999999982</v>
      </c>
      <c r="EM10" s="32">
        <f t="shared" ca="1" si="98"/>
        <v>34.01</v>
      </c>
      <c r="EN10" s="32">
        <f t="shared" ca="1" si="99"/>
        <v>45.630000000000038</v>
      </c>
      <c r="EO10" s="32">
        <f t="shared" ca="1" si="100"/>
        <v>82.089999999999989</v>
      </c>
      <c r="EP10" s="32">
        <f t="shared" ca="1" si="101"/>
        <v>-101.2699999999999</v>
      </c>
      <c r="EQ10" s="32">
        <f t="shared" ca="1" si="102"/>
        <v>-43.999999999999915</v>
      </c>
      <c r="ER10" s="32">
        <f t="shared" ca="1" si="103"/>
        <v>-47.57000000000005</v>
      </c>
    </row>
    <row r="11" spans="1:148">
      <c r="A11" t="s">
        <v>420</v>
      </c>
      <c r="B11" s="1" t="s">
        <v>187</v>
      </c>
      <c r="C11" t="str">
        <f t="shared" ca="1" si="1"/>
        <v>0000045411</v>
      </c>
      <c r="D11" t="str">
        <f t="shared" ca="1" si="2"/>
        <v>FortisAlberta Reversing POD - Buck Lake (454S)</v>
      </c>
      <c r="E11" s="51">
        <v>0</v>
      </c>
      <c r="F11" s="51">
        <v>175.3656</v>
      </c>
      <c r="G11" s="51">
        <v>2.5270999999999999</v>
      </c>
      <c r="H11" s="51">
        <v>0</v>
      </c>
      <c r="I11" s="51">
        <v>190.96340000000001</v>
      </c>
      <c r="J11" s="51">
        <v>150.60419999999999</v>
      </c>
      <c r="K11" s="51">
        <v>0.50290000000000001</v>
      </c>
      <c r="L11" s="51">
        <v>1.7405999999999999</v>
      </c>
      <c r="M11" s="51">
        <v>6.0720999999999998</v>
      </c>
      <c r="N11" s="51">
        <v>0</v>
      </c>
      <c r="O11" s="51">
        <v>0</v>
      </c>
      <c r="P11" s="51">
        <v>0</v>
      </c>
      <c r="Q11" s="32">
        <v>0</v>
      </c>
      <c r="R11" s="32">
        <v>10397.049999999999</v>
      </c>
      <c r="S11" s="32">
        <v>112</v>
      </c>
      <c r="T11" s="32">
        <v>0</v>
      </c>
      <c r="U11" s="32">
        <v>8485.2000000000007</v>
      </c>
      <c r="V11" s="32">
        <v>6723.33</v>
      </c>
      <c r="W11" s="32">
        <v>7.55</v>
      </c>
      <c r="X11" s="32">
        <v>76.94</v>
      </c>
      <c r="Y11" s="32">
        <v>323.86</v>
      </c>
      <c r="Z11" s="32">
        <v>0</v>
      </c>
      <c r="AA11" s="32">
        <v>0</v>
      </c>
      <c r="AB11" s="32">
        <v>0</v>
      </c>
      <c r="AC11" s="2">
        <v>4.32</v>
      </c>
      <c r="AD11" s="2">
        <v>4.32</v>
      </c>
      <c r="AE11" s="2">
        <v>4.32</v>
      </c>
      <c r="AF11" s="2">
        <v>4.32</v>
      </c>
      <c r="AG11" s="2">
        <v>4.32</v>
      </c>
      <c r="AH11" s="2">
        <v>4.32</v>
      </c>
      <c r="AI11" s="2">
        <v>4.32</v>
      </c>
      <c r="AJ11" s="2">
        <v>4.32</v>
      </c>
      <c r="AK11" s="2">
        <v>4.32</v>
      </c>
      <c r="AL11" s="2">
        <v>4.32</v>
      </c>
      <c r="AM11" s="2">
        <v>4.32</v>
      </c>
      <c r="AN11" s="2">
        <v>4.32</v>
      </c>
      <c r="AO11" s="33">
        <v>0</v>
      </c>
      <c r="AP11" s="33">
        <v>449.15</v>
      </c>
      <c r="AQ11" s="33">
        <v>4.84</v>
      </c>
      <c r="AR11" s="33">
        <v>0</v>
      </c>
      <c r="AS11" s="33">
        <v>366.56</v>
      </c>
      <c r="AT11" s="33">
        <v>290.45</v>
      </c>
      <c r="AU11" s="33">
        <v>0.33</v>
      </c>
      <c r="AV11" s="33">
        <v>3.32</v>
      </c>
      <c r="AW11" s="33">
        <v>13.99</v>
      </c>
      <c r="AX11" s="33">
        <v>0</v>
      </c>
      <c r="AY11" s="33">
        <v>0</v>
      </c>
      <c r="AZ11" s="33">
        <v>0</v>
      </c>
      <c r="BA11" s="31">
        <f t="shared" si="44"/>
        <v>0</v>
      </c>
      <c r="BB11" s="31">
        <f t="shared" si="45"/>
        <v>-12.48</v>
      </c>
      <c r="BC11" s="31">
        <f t="shared" si="46"/>
        <v>-0.13</v>
      </c>
      <c r="BD11" s="31">
        <f t="shared" si="47"/>
        <v>0</v>
      </c>
      <c r="BE11" s="31">
        <f t="shared" si="48"/>
        <v>-40.729999999999997</v>
      </c>
      <c r="BF11" s="31">
        <f t="shared" si="49"/>
        <v>-32.270000000000003</v>
      </c>
      <c r="BG11" s="31">
        <f t="shared" si="50"/>
        <v>-0.05</v>
      </c>
      <c r="BH11" s="31">
        <f t="shared" si="51"/>
        <v>-0.55000000000000004</v>
      </c>
      <c r="BI11" s="31">
        <f t="shared" si="52"/>
        <v>-2.2999999999999998</v>
      </c>
      <c r="BJ11" s="31">
        <f t="shared" si="53"/>
        <v>0</v>
      </c>
      <c r="BK11" s="31">
        <f t="shared" si="54"/>
        <v>0</v>
      </c>
      <c r="BL11" s="31">
        <f t="shared" si="55"/>
        <v>0</v>
      </c>
      <c r="BM11" s="6">
        <f t="shared" ca="1" si="15"/>
        <v>3.2899999999999999E-2</v>
      </c>
      <c r="BN11" s="6">
        <f t="shared" ca="1" si="15"/>
        <v>3.2899999999999999E-2</v>
      </c>
      <c r="BO11" s="6">
        <f t="shared" ca="1" si="15"/>
        <v>3.2899999999999999E-2</v>
      </c>
      <c r="BP11" s="6">
        <f t="shared" ca="1" si="15"/>
        <v>3.2899999999999999E-2</v>
      </c>
      <c r="BQ11" s="6">
        <f t="shared" ca="1" si="15"/>
        <v>3.2899999999999999E-2</v>
      </c>
      <c r="BR11" s="6">
        <f t="shared" ca="1" si="15"/>
        <v>3.2899999999999999E-2</v>
      </c>
      <c r="BS11" s="6">
        <f t="shared" ca="1" si="15"/>
        <v>3.2899999999999999E-2</v>
      </c>
      <c r="BT11" s="6">
        <f t="shared" ca="1" si="15"/>
        <v>3.2899999999999999E-2</v>
      </c>
      <c r="BU11" s="6">
        <f t="shared" ca="1" si="15"/>
        <v>3.2899999999999999E-2</v>
      </c>
      <c r="BV11" s="6">
        <f t="shared" ca="1" si="15"/>
        <v>3.2899999999999999E-2</v>
      </c>
      <c r="BW11" s="6">
        <f t="shared" ca="1" si="15"/>
        <v>3.2899999999999999E-2</v>
      </c>
      <c r="BX11" s="6">
        <f t="shared" ca="1" si="15"/>
        <v>3.2899999999999999E-2</v>
      </c>
      <c r="BY11" s="31">
        <f t="shared" ca="1" si="16"/>
        <v>0</v>
      </c>
      <c r="BZ11" s="31">
        <f t="shared" ca="1" si="17"/>
        <v>342.06</v>
      </c>
      <c r="CA11" s="31">
        <f t="shared" ca="1" si="18"/>
        <v>3.68</v>
      </c>
      <c r="CB11" s="31">
        <f t="shared" ca="1" si="19"/>
        <v>0</v>
      </c>
      <c r="CC11" s="31">
        <f t="shared" ca="1" si="20"/>
        <v>279.16000000000003</v>
      </c>
      <c r="CD11" s="31">
        <f t="shared" ca="1" si="21"/>
        <v>221.2</v>
      </c>
      <c r="CE11" s="31">
        <f t="shared" ca="1" si="22"/>
        <v>0.25</v>
      </c>
      <c r="CF11" s="31">
        <f t="shared" ca="1" si="23"/>
        <v>2.5299999999999998</v>
      </c>
      <c r="CG11" s="31">
        <f t="shared" ca="1" si="24"/>
        <v>10.65</v>
      </c>
      <c r="CH11" s="31">
        <f t="shared" ca="1" si="25"/>
        <v>0</v>
      </c>
      <c r="CI11" s="31">
        <f t="shared" ca="1" si="26"/>
        <v>0</v>
      </c>
      <c r="CJ11" s="31">
        <f t="shared" ca="1" si="27"/>
        <v>0</v>
      </c>
      <c r="CK11" s="32">
        <f t="shared" ca="1" si="56"/>
        <v>0</v>
      </c>
      <c r="CL11" s="32">
        <f t="shared" ca="1" si="57"/>
        <v>13.52</v>
      </c>
      <c r="CM11" s="32">
        <f t="shared" ca="1" si="58"/>
        <v>0.15</v>
      </c>
      <c r="CN11" s="32">
        <f t="shared" ca="1" si="59"/>
        <v>0</v>
      </c>
      <c r="CO11" s="32">
        <f t="shared" ca="1" si="60"/>
        <v>11.03</v>
      </c>
      <c r="CP11" s="32">
        <f t="shared" ca="1" si="61"/>
        <v>8.74</v>
      </c>
      <c r="CQ11" s="32">
        <f t="shared" ca="1" si="62"/>
        <v>0.01</v>
      </c>
      <c r="CR11" s="32">
        <f t="shared" ca="1" si="63"/>
        <v>0.1</v>
      </c>
      <c r="CS11" s="32">
        <f t="shared" ca="1" si="64"/>
        <v>0.42</v>
      </c>
      <c r="CT11" s="32">
        <f t="shared" ca="1" si="65"/>
        <v>0</v>
      </c>
      <c r="CU11" s="32">
        <f t="shared" ca="1" si="66"/>
        <v>0</v>
      </c>
      <c r="CV11" s="32">
        <f t="shared" ca="1" si="67"/>
        <v>0</v>
      </c>
      <c r="CW11" s="31">
        <f t="shared" ca="1" si="40"/>
        <v>0</v>
      </c>
      <c r="CX11" s="31">
        <f t="shared" ca="1" si="104"/>
        <v>-81.089999999999989</v>
      </c>
      <c r="CY11" s="31">
        <f t="shared" ca="1" si="105"/>
        <v>-0.87999999999999978</v>
      </c>
      <c r="CZ11" s="31">
        <f t="shared" ca="1" si="106"/>
        <v>0</v>
      </c>
      <c r="DA11" s="31">
        <f t="shared" ca="1" si="107"/>
        <v>-35.640000000000008</v>
      </c>
      <c r="DB11" s="31">
        <f t="shared" ca="1" si="108"/>
        <v>-28.239999999999988</v>
      </c>
      <c r="DC11" s="31">
        <f t="shared" ca="1" si="109"/>
        <v>-2.0000000000000004E-2</v>
      </c>
      <c r="DD11" s="31">
        <f t="shared" ca="1" si="110"/>
        <v>-0.1399999999999999</v>
      </c>
      <c r="DE11" s="31">
        <f t="shared" ca="1" si="111"/>
        <v>-0.62000000000000011</v>
      </c>
      <c r="DF11" s="31">
        <f t="shared" ca="1" si="112"/>
        <v>0</v>
      </c>
      <c r="DG11" s="31">
        <f t="shared" ca="1" si="113"/>
        <v>0</v>
      </c>
      <c r="DH11" s="31">
        <f t="shared" ca="1" si="114"/>
        <v>0</v>
      </c>
      <c r="DI11" s="32">
        <f t="shared" ca="1" si="68"/>
        <v>0</v>
      </c>
      <c r="DJ11" s="32">
        <f t="shared" ca="1" si="69"/>
        <v>-4.05</v>
      </c>
      <c r="DK11" s="32">
        <f t="shared" ca="1" si="70"/>
        <v>-0.04</v>
      </c>
      <c r="DL11" s="32">
        <f t="shared" ca="1" si="71"/>
        <v>0</v>
      </c>
      <c r="DM11" s="32">
        <f t="shared" ca="1" si="72"/>
        <v>-1.78</v>
      </c>
      <c r="DN11" s="32">
        <f t="shared" ca="1" si="73"/>
        <v>-1.41</v>
      </c>
      <c r="DO11" s="32">
        <f t="shared" ca="1" si="74"/>
        <v>0</v>
      </c>
      <c r="DP11" s="32">
        <f t="shared" ca="1" si="75"/>
        <v>-0.01</v>
      </c>
      <c r="DQ11" s="32">
        <f t="shared" ca="1" si="76"/>
        <v>-0.03</v>
      </c>
      <c r="DR11" s="32">
        <f t="shared" ca="1" si="77"/>
        <v>0</v>
      </c>
      <c r="DS11" s="32">
        <f t="shared" ca="1" si="78"/>
        <v>0</v>
      </c>
      <c r="DT11" s="32">
        <f t="shared" ca="1" si="79"/>
        <v>0</v>
      </c>
      <c r="DU11" s="31">
        <f t="shared" ca="1" si="80"/>
        <v>0</v>
      </c>
      <c r="DV11" s="31">
        <f t="shared" ca="1" si="81"/>
        <v>-34.479999999999997</v>
      </c>
      <c r="DW11" s="31">
        <f t="shared" ca="1" si="82"/>
        <v>-0.37</v>
      </c>
      <c r="DX11" s="31">
        <f t="shared" ca="1" si="83"/>
        <v>0</v>
      </c>
      <c r="DY11" s="31">
        <f t="shared" ca="1" si="84"/>
        <v>-14.63</v>
      </c>
      <c r="DZ11" s="31">
        <f t="shared" ca="1" si="85"/>
        <v>-11.45</v>
      </c>
      <c r="EA11" s="31">
        <f t="shared" ca="1" si="86"/>
        <v>-0.01</v>
      </c>
      <c r="EB11" s="31">
        <f t="shared" ca="1" si="87"/>
        <v>-0.06</v>
      </c>
      <c r="EC11" s="31">
        <f t="shared" ca="1" si="88"/>
        <v>-0.24</v>
      </c>
      <c r="ED11" s="31">
        <f t="shared" ca="1" si="89"/>
        <v>0</v>
      </c>
      <c r="EE11" s="31">
        <f t="shared" ca="1" si="90"/>
        <v>0</v>
      </c>
      <c r="EF11" s="31">
        <f t="shared" ca="1" si="91"/>
        <v>0</v>
      </c>
      <c r="EG11" s="32">
        <f t="shared" ca="1" si="92"/>
        <v>0</v>
      </c>
      <c r="EH11" s="32">
        <f t="shared" ca="1" si="93"/>
        <v>-119.61999999999998</v>
      </c>
      <c r="EI11" s="32">
        <f t="shared" ca="1" si="94"/>
        <v>-1.2899999999999998</v>
      </c>
      <c r="EJ11" s="32">
        <f t="shared" ca="1" si="95"/>
        <v>0</v>
      </c>
      <c r="EK11" s="32">
        <f t="shared" ca="1" si="96"/>
        <v>-52.050000000000011</v>
      </c>
      <c r="EL11" s="32">
        <f t="shared" ca="1" si="97"/>
        <v>-41.099999999999987</v>
      </c>
      <c r="EM11" s="32">
        <f t="shared" ca="1" si="98"/>
        <v>-3.0000000000000006E-2</v>
      </c>
      <c r="EN11" s="32">
        <f t="shared" ca="1" si="99"/>
        <v>-0.20999999999999991</v>
      </c>
      <c r="EO11" s="32">
        <f t="shared" ca="1" si="100"/>
        <v>-0.89000000000000012</v>
      </c>
      <c r="EP11" s="32">
        <f t="shared" ca="1" si="101"/>
        <v>0</v>
      </c>
      <c r="EQ11" s="32">
        <f t="shared" ca="1" si="102"/>
        <v>0</v>
      </c>
      <c r="ER11" s="32">
        <f t="shared" ca="1" si="103"/>
        <v>0</v>
      </c>
    </row>
    <row r="12" spans="1:148">
      <c r="A12" t="s">
        <v>420</v>
      </c>
      <c r="B12" s="1" t="s">
        <v>190</v>
      </c>
      <c r="C12" t="str">
        <f t="shared" ca="1" si="1"/>
        <v>0000079301</v>
      </c>
      <c r="D12" t="str">
        <f t="shared" ca="1" si="2"/>
        <v>FortisAlberta DOS - Cochrane EV Partnership (793S)</v>
      </c>
      <c r="E12" s="51">
        <v>3699.4142999999999</v>
      </c>
      <c r="F12" s="51">
        <v>0</v>
      </c>
      <c r="G12" s="51">
        <v>1145.6062999999999</v>
      </c>
      <c r="H12" s="51">
        <v>2702.1266999999998</v>
      </c>
      <c r="I12" s="51">
        <v>3989.7934</v>
      </c>
      <c r="J12" s="51">
        <v>4993.6569</v>
      </c>
      <c r="K12" s="51">
        <v>3664.2906000000003</v>
      </c>
      <c r="L12" s="51">
        <v>5506.7703000000001</v>
      </c>
      <c r="M12" s="51">
        <v>2795.0744999999997</v>
      </c>
      <c r="N12" s="51">
        <v>381.75319999999999</v>
      </c>
      <c r="O12" s="51">
        <v>5285.9709000000003</v>
      </c>
      <c r="P12" s="51">
        <v>0</v>
      </c>
      <c r="Q12" s="32">
        <v>186352.61</v>
      </c>
      <c r="R12" s="32">
        <v>0</v>
      </c>
      <c r="S12" s="32">
        <v>52539.3</v>
      </c>
      <c r="T12" s="32">
        <v>146508.82999999999</v>
      </c>
      <c r="U12" s="32">
        <v>185996.74000000002</v>
      </c>
      <c r="V12" s="32">
        <v>252982.70000000004</v>
      </c>
      <c r="W12" s="32">
        <v>401619.49</v>
      </c>
      <c r="X12" s="32">
        <v>297245.02</v>
      </c>
      <c r="Y12" s="32">
        <v>128897.26000000001</v>
      </c>
      <c r="Z12" s="32">
        <v>56409.27</v>
      </c>
      <c r="AA12" s="32">
        <v>244877.48</v>
      </c>
      <c r="AB12" s="32">
        <v>0</v>
      </c>
      <c r="AC12" s="2">
        <v>5.52</v>
      </c>
      <c r="AD12" s="2">
        <v>5.52</v>
      </c>
      <c r="AE12" s="2">
        <v>5.52</v>
      </c>
      <c r="AF12" s="2">
        <v>5.52</v>
      </c>
      <c r="AG12" s="2">
        <v>5.52</v>
      </c>
      <c r="AH12" s="2">
        <v>5.52</v>
      </c>
      <c r="AI12" s="2">
        <v>5.52</v>
      </c>
      <c r="AJ12" s="2">
        <v>5.52</v>
      </c>
      <c r="AK12" s="2">
        <v>5.52</v>
      </c>
      <c r="AL12" s="2">
        <v>5.52</v>
      </c>
      <c r="AM12" s="2">
        <v>5.52</v>
      </c>
      <c r="AN12" s="2">
        <v>5.52</v>
      </c>
      <c r="AO12" s="33">
        <v>10286.66</v>
      </c>
      <c r="AP12" s="33">
        <v>0</v>
      </c>
      <c r="AQ12" s="33">
        <v>2900.17</v>
      </c>
      <c r="AR12" s="33">
        <v>8087.2799999999988</v>
      </c>
      <c r="AS12" s="33">
        <v>10267.030000000001</v>
      </c>
      <c r="AT12" s="33">
        <v>13964.649999999998</v>
      </c>
      <c r="AU12" s="33">
        <v>22169.4</v>
      </c>
      <c r="AV12" s="33">
        <v>16407.93</v>
      </c>
      <c r="AW12" s="33">
        <v>7115.13</v>
      </c>
      <c r="AX12" s="33">
        <v>3113.79</v>
      </c>
      <c r="AY12" s="33">
        <v>13517.24</v>
      </c>
      <c r="AZ12" s="33">
        <v>0</v>
      </c>
      <c r="BA12" s="31">
        <f t="shared" si="44"/>
        <v>-223.62</v>
      </c>
      <c r="BB12" s="31">
        <f t="shared" si="45"/>
        <v>0</v>
      </c>
      <c r="BC12" s="31">
        <f t="shared" si="46"/>
        <v>-63.05</v>
      </c>
      <c r="BD12" s="31">
        <f t="shared" si="47"/>
        <v>-703.24</v>
      </c>
      <c r="BE12" s="31">
        <f t="shared" si="48"/>
        <v>-892.78</v>
      </c>
      <c r="BF12" s="31">
        <f t="shared" si="49"/>
        <v>-1214.32</v>
      </c>
      <c r="BG12" s="31">
        <f t="shared" si="50"/>
        <v>-2851.5</v>
      </c>
      <c r="BH12" s="31">
        <f t="shared" si="51"/>
        <v>-2110.44</v>
      </c>
      <c r="BI12" s="31">
        <f t="shared" si="52"/>
        <v>-915.17</v>
      </c>
      <c r="BJ12" s="31">
        <f t="shared" si="53"/>
        <v>-169.23</v>
      </c>
      <c r="BK12" s="31">
        <f t="shared" si="54"/>
        <v>-734.63</v>
      </c>
      <c r="BL12" s="31">
        <f t="shared" si="55"/>
        <v>0</v>
      </c>
      <c r="BM12" s="6">
        <f t="shared" ca="1" si="15"/>
        <v>9.8799999999999999E-2</v>
      </c>
      <c r="BN12" s="6">
        <f t="shared" ca="1" si="15"/>
        <v>9.8799999999999999E-2</v>
      </c>
      <c r="BO12" s="6">
        <f t="shared" ca="1" si="15"/>
        <v>9.8799999999999999E-2</v>
      </c>
      <c r="BP12" s="6">
        <f t="shared" ca="1" si="15"/>
        <v>9.8799999999999999E-2</v>
      </c>
      <c r="BQ12" s="6">
        <f t="shared" ca="1" si="15"/>
        <v>9.8799999999999999E-2</v>
      </c>
      <c r="BR12" s="6">
        <f t="shared" ca="1" si="15"/>
        <v>9.8799999999999999E-2</v>
      </c>
      <c r="BS12" s="6">
        <f t="shared" ca="1" si="15"/>
        <v>9.8799999999999999E-2</v>
      </c>
      <c r="BT12" s="6">
        <f t="shared" ca="1" si="15"/>
        <v>9.8799999999999999E-2</v>
      </c>
      <c r="BU12" s="6">
        <f t="shared" ca="1" si="15"/>
        <v>9.8799999999999999E-2</v>
      </c>
      <c r="BV12" s="6">
        <f t="shared" ca="1" si="15"/>
        <v>9.8799999999999999E-2</v>
      </c>
      <c r="BW12" s="6">
        <f t="shared" ca="1" si="15"/>
        <v>9.8799999999999999E-2</v>
      </c>
      <c r="BX12" s="6">
        <f t="shared" ca="1" si="15"/>
        <v>9.8799999999999999E-2</v>
      </c>
      <c r="BY12" s="31">
        <f t="shared" ca="1" si="16"/>
        <v>16452.600000000002</v>
      </c>
      <c r="BZ12" s="31">
        <f t="shared" ca="1" si="17"/>
        <v>0</v>
      </c>
      <c r="CA12" s="31">
        <f t="shared" ca="1" si="18"/>
        <v>2900.17</v>
      </c>
      <c r="CB12" s="31">
        <f t="shared" ca="1" si="19"/>
        <v>11860.679999999998</v>
      </c>
      <c r="CC12" s="31">
        <f t="shared" ca="1" si="20"/>
        <v>16487.32</v>
      </c>
      <c r="CD12" s="31">
        <f t="shared" ca="1" si="21"/>
        <v>24994.690000000002</v>
      </c>
      <c r="CE12" s="31">
        <f t="shared" ca="1" si="22"/>
        <v>39680</v>
      </c>
      <c r="CF12" s="31">
        <f t="shared" ca="1" si="23"/>
        <v>29367.82</v>
      </c>
      <c r="CG12" s="31">
        <f t="shared" ca="1" si="24"/>
        <v>12735.050000000001</v>
      </c>
      <c r="CH12" s="31">
        <f t="shared" ca="1" si="25"/>
        <v>3113.79</v>
      </c>
      <c r="CI12" s="31">
        <f t="shared" ca="1" si="26"/>
        <v>24193.890000000007</v>
      </c>
      <c r="CJ12" s="31">
        <f t="shared" ca="1" si="27"/>
        <v>0</v>
      </c>
      <c r="CK12" s="32">
        <f t="shared" ca="1" si="56"/>
        <v>242.26</v>
      </c>
      <c r="CL12" s="32">
        <f t="shared" ca="1" si="57"/>
        <v>0</v>
      </c>
      <c r="CM12" s="32">
        <f t="shared" ca="1" si="58"/>
        <v>68.3</v>
      </c>
      <c r="CN12" s="32">
        <f t="shared" ca="1" si="59"/>
        <v>190.46</v>
      </c>
      <c r="CO12" s="32">
        <f t="shared" ca="1" si="60"/>
        <v>241.8</v>
      </c>
      <c r="CP12" s="32">
        <f t="shared" ca="1" si="61"/>
        <v>328.88</v>
      </c>
      <c r="CQ12" s="32">
        <f t="shared" ca="1" si="62"/>
        <v>522.11</v>
      </c>
      <c r="CR12" s="32">
        <f t="shared" ca="1" si="63"/>
        <v>386.42</v>
      </c>
      <c r="CS12" s="32">
        <f t="shared" ca="1" si="64"/>
        <v>167.57</v>
      </c>
      <c r="CT12" s="32">
        <f t="shared" ca="1" si="65"/>
        <v>73.33</v>
      </c>
      <c r="CU12" s="32">
        <f t="shared" ca="1" si="66"/>
        <v>318.33999999999997</v>
      </c>
      <c r="CV12" s="32">
        <f t="shared" ca="1" si="67"/>
        <v>0</v>
      </c>
      <c r="CW12" s="31">
        <f t="shared" ca="1" si="40"/>
        <v>6631.8200000000006</v>
      </c>
      <c r="CX12" s="31">
        <f t="shared" ca="1" si="104"/>
        <v>0</v>
      </c>
      <c r="CY12" s="31">
        <f t="shared" ca="1" si="105"/>
        <v>131.35000000000019</v>
      </c>
      <c r="CZ12" s="31">
        <f t="shared" ca="1" si="106"/>
        <v>4667.0999999999985</v>
      </c>
      <c r="DA12" s="31">
        <f t="shared" ca="1" si="107"/>
        <v>7354.8699999999981</v>
      </c>
      <c r="DB12" s="31">
        <f t="shared" ca="1" si="108"/>
        <v>12573.240000000005</v>
      </c>
      <c r="DC12" s="31">
        <f t="shared" ca="1" si="109"/>
        <v>20884.21</v>
      </c>
      <c r="DD12" s="31">
        <f t="shared" ca="1" si="110"/>
        <v>15456.749999999998</v>
      </c>
      <c r="DE12" s="31">
        <f t="shared" ca="1" si="111"/>
        <v>6702.6600000000008</v>
      </c>
      <c r="DF12" s="31">
        <f t="shared" ca="1" si="112"/>
        <v>242.55999999999992</v>
      </c>
      <c r="DG12" s="31">
        <f t="shared" ca="1" si="113"/>
        <v>11729.620000000006</v>
      </c>
      <c r="DH12" s="31">
        <f t="shared" ca="1" si="114"/>
        <v>0</v>
      </c>
      <c r="DI12" s="32">
        <f t="shared" ca="1" si="68"/>
        <v>331.59</v>
      </c>
      <c r="DJ12" s="32">
        <f t="shared" ca="1" si="69"/>
        <v>0</v>
      </c>
      <c r="DK12" s="32">
        <f t="shared" ca="1" si="70"/>
        <v>6.57</v>
      </c>
      <c r="DL12" s="32">
        <f t="shared" ca="1" si="71"/>
        <v>233.36</v>
      </c>
      <c r="DM12" s="32">
        <f t="shared" ca="1" si="72"/>
        <v>367.74</v>
      </c>
      <c r="DN12" s="32">
        <f t="shared" ca="1" si="73"/>
        <v>628.66</v>
      </c>
      <c r="DO12" s="32">
        <f t="shared" ca="1" si="74"/>
        <v>1044.21</v>
      </c>
      <c r="DP12" s="32">
        <f t="shared" ca="1" si="75"/>
        <v>772.84</v>
      </c>
      <c r="DQ12" s="32">
        <f t="shared" ca="1" si="76"/>
        <v>335.13</v>
      </c>
      <c r="DR12" s="32">
        <f t="shared" ca="1" si="77"/>
        <v>12.13</v>
      </c>
      <c r="DS12" s="32">
        <f t="shared" ca="1" si="78"/>
        <v>586.48</v>
      </c>
      <c r="DT12" s="32">
        <f t="shared" ca="1" si="79"/>
        <v>0</v>
      </c>
      <c r="DU12" s="31">
        <f t="shared" ca="1" si="80"/>
        <v>2853.41</v>
      </c>
      <c r="DV12" s="31">
        <f t="shared" ca="1" si="81"/>
        <v>0</v>
      </c>
      <c r="DW12" s="31">
        <f t="shared" ca="1" si="82"/>
        <v>55.24</v>
      </c>
      <c r="DX12" s="31">
        <f t="shared" ca="1" si="83"/>
        <v>1939.02</v>
      </c>
      <c r="DY12" s="31">
        <f t="shared" ca="1" si="84"/>
        <v>3019.43</v>
      </c>
      <c r="DZ12" s="31">
        <f t="shared" ca="1" si="85"/>
        <v>5097.68</v>
      </c>
      <c r="EA12" s="31">
        <f t="shared" ca="1" si="86"/>
        <v>8364.27</v>
      </c>
      <c r="EB12" s="31">
        <f t="shared" ca="1" si="87"/>
        <v>6108.49</v>
      </c>
      <c r="EC12" s="31">
        <f t="shared" ca="1" si="88"/>
        <v>2613.3000000000002</v>
      </c>
      <c r="ED12" s="31">
        <f t="shared" ca="1" si="89"/>
        <v>93.33</v>
      </c>
      <c r="EE12" s="31">
        <f t="shared" ca="1" si="90"/>
        <v>4450.75</v>
      </c>
      <c r="EF12" s="31">
        <f t="shared" ca="1" si="91"/>
        <v>0</v>
      </c>
      <c r="EG12" s="32">
        <f t="shared" ca="1" si="92"/>
        <v>9816.82</v>
      </c>
      <c r="EH12" s="32">
        <f t="shared" ca="1" si="93"/>
        <v>0</v>
      </c>
      <c r="EI12" s="32">
        <f t="shared" ca="1" si="94"/>
        <v>193.1600000000002</v>
      </c>
      <c r="EJ12" s="32">
        <f t="shared" ca="1" si="95"/>
        <v>6839.4799999999977</v>
      </c>
      <c r="EK12" s="32">
        <f t="shared" ca="1" si="96"/>
        <v>10742.039999999997</v>
      </c>
      <c r="EL12" s="32">
        <f t="shared" ca="1" si="97"/>
        <v>18299.580000000005</v>
      </c>
      <c r="EM12" s="32">
        <f t="shared" ca="1" si="98"/>
        <v>30292.69</v>
      </c>
      <c r="EN12" s="32">
        <f t="shared" ca="1" si="99"/>
        <v>22338.079999999998</v>
      </c>
      <c r="EO12" s="32">
        <f t="shared" ca="1" si="100"/>
        <v>9651.09</v>
      </c>
      <c r="EP12" s="32">
        <f t="shared" ca="1" si="101"/>
        <v>348.01999999999992</v>
      </c>
      <c r="EQ12" s="32">
        <f t="shared" ca="1" si="102"/>
        <v>16766.850000000006</v>
      </c>
      <c r="ER12" s="32">
        <f t="shared" ca="1" si="103"/>
        <v>0</v>
      </c>
    </row>
    <row r="13" spans="1:148">
      <c r="A13" t="s">
        <v>444</v>
      </c>
      <c r="B13" s="1" t="s">
        <v>506</v>
      </c>
      <c r="C13" t="str">
        <f t="shared" ca="1" si="1"/>
        <v>341S025</v>
      </c>
      <c r="D13" t="str">
        <f t="shared" ca="1" si="2"/>
        <v>Syncrude Industrial System DOS</v>
      </c>
      <c r="E13" s="51">
        <v>0</v>
      </c>
      <c r="F13" s="51">
        <v>0</v>
      </c>
      <c r="G13" s="51">
        <v>321.44</v>
      </c>
      <c r="H13" s="51">
        <v>185.458</v>
      </c>
      <c r="I13" s="51">
        <v>4163.0010000000002</v>
      </c>
      <c r="J13" s="51">
        <v>10121.4023</v>
      </c>
      <c r="K13" s="51">
        <v>3093.1564000000003</v>
      </c>
      <c r="L13" s="51">
        <v>1515.2270000000001</v>
      </c>
      <c r="M13" s="51">
        <v>210.251</v>
      </c>
      <c r="N13" s="51">
        <v>0</v>
      </c>
      <c r="O13" s="51">
        <v>0</v>
      </c>
      <c r="P13" s="51">
        <v>14.692</v>
      </c>
      <c r="Q13" s="32">
        <v>0</v>
      </c>
      <c r="R13" s="32">
        <v>0</v>
      </c>
      <c r="S13" s="32">
        <v>19543.150000000001</v>
      </c>
      <c r="T13" s="32">
        <v>8469.83</v>
      </c>
      <c r="U13" s="32">
        <v>218878.57</v>
      </c>
      <c r="V13" s="32">
        <v>553768.03</v>
      </c>
      <c r="W13" s="32">
        <v>147652.78999999998</v>
      </c>
      <c r="X13" s="32">
        <v>350038.92000000004</v>
      </c>
      <c r="Y13" s="32">
        <v>12097.09</v>
      </c>
      <c r="Z13" s="32">
        <v>0</v>
      </c>
      <c r="AA13" s="32">
        <v>0</v>
      </c>
      <c r="AB13" s="32">
        <v>993.56</v>
      </c>
      <c r="AC13" s="2">
        <v>-3.4</v>
      </c>
      <c r="AD13" s="2">
        <v>-3.4</v>
      </c>
      <c r="AE13" s="2">
        <v>-3.4</v>
      </c>
      <c r="AF13" s="2">
        <v>-3.4</v>
      </c>
      <c r="AG13" s="2">
        <v>-3.4</v>
      </c>
      <c r="AH13" s="2">
        <v>-3.3999999999999995</v>
      </c>
      <c r="AI13" s="2">
        <v>-3.4</v>
      </c>
      <c r="AJ13" s="2">
        <v>-3.4</v>
      </c>
      <c r="AK13" s="2">
        <v>-3.4</v>
      </c>
      <c r="AL13" s="2">
        <v>-3.4</v>
      </c>
      <c r="AM13" s="2">
        <v>-3.4</v>
      </c>
      <c r="AN13" s="2">
        <v>-3.4</v>
      </c>
      <c r="AO13" s="33">
        <v>0</v>
      </c>
      <c r="AP13" s="33">
        <v>0</v>
      </c>
      <c r="AQ13" s="33">
        <v>-664.47</v>
      </c>
      <c r="AR13" s="33">
        <v>-287.98</v>
      </c>
      <c r="AS13" s="33">
        <v>-7441.88</v>
      </c>
      <c r="AT13" s="33">
        <v>-18828.11</v>
      </c>
      <c r="AU13" s="33">
        <v>-5020.1900000000005</v>
      </c>
      <c r="AV13" s="33">
        <v>-11901.33</v>
      </c>
      <c r="AW13" s="33">
        <v>-411.29999999999995</v>
      </c>
      <c r="AX13" s="33">
        <v>0</v>
      </c>
      <c r="AY13" s="33">
        <v>0</v>
      </c>
      <c r="AZ13" s="33">
        <v>-33.78</v>
      </c>
      <c r="BA13" s="31">
        <f t="shared" si="44"/>
        <v>0</v>
      </c>
      <c r="BB13" s="31">
        <f t="shared" si="45"/>
        <v>0</v>
      </c>
      <c r="BC13" s="31">
        <f t="shared" si="46"/>
        <v>-23.45</v>
      </c>
      <c r="BD13" s="31">
        <f t="shared" si="47"/>
        <v>-40.659999999999997</v>
      </c>
      <c r="BE13" s="31">
        <f t="shared" si="48"/>
        <v>-1050.6199999999999</v>
      </c>
      <c r="BF13" s="31">
        <f t="shared" si="49"/>
        <v>-2658.09</v>
      </c>
      <c r="BG13" s="31">
        <f t="shared" si="50"/>
        <v>-1048.33</v>
      </c>
      <c r="BH13" s="31">
        <f t="shared" si="51"/>
        <v>-2485.2800000000002</v>
      </c>
      <c r="BI13" s="31">
        <f t="shared" si="52"/>
        <v>-85.89</v>
      </c>
      <c r="BJ13" s="31">
        <f t="shared" si="53"/>
        <v>0</v>
      </c>
      <c r="BK13" s="31">
        <f t="shared" si="54"/>
        <v>0</v>
      </c>
      <c r="BL13" s="31">
        <f t="shared" si="55"/>
        <v>-2.98</v>
      </c>
      <c r="BM13" s="6">
        <f t="shared" ca="1" si="15"/>
        <v>-2.93E-2</v>
      </c>
      <c r="BN13" s="6">
        <f t="shared" ca="1" si="15"/>
        <v>-2.93E-2</v>
      </c>
      <c r="BO13" s="6">
        <f t="shared" ca="1" si="15"/>
        <v>-2.93E-2</v>
      </c>
      <c r="BP13" s="6">
        <f t="shared" ca="1" si="15"/>
        <v>-2.93E-2</v>
      </c>
      <c r="BQ13" s="6">
        <f t="shared" ca="1" si="15"/>
        <v>-2.93E-2</v>
      </c>
      <c r="BR13" s="6">
        <f t="shared" ca="1" si="15"/>
        <v>-2.93E-2</v>
      </c>
      <c r="BS13" s="6">
        <f t="shared" ca="1" si="15"/>
        <v>-2.93E-2</v>
      </c>
      <c r="BT13" s="6">
        <f t="shared" ca="1" si="15"/>
        <v>-2.93E-2</v>
      </c>
      <c r="BU13" s="6">
        <f t="shared" ca="1" si="15"/>
        <v>-2.93E-2</v>
      </c>
      <c r="BV13" s="6">
        <f t="shared" ca="1" si="15"/>
        <v>-2.93E-2</v>
      </c>
      <c r="BW13" s="6">
        <f t="shared" ca="1" si="15"/>
        <v>-2.93E-2</v>
      </c>
      <c r="BX13" s="6">
        <f t="shared" ca="1" si="15"/>
        <v>-2.93E-2</v>
      </c>
      <c r="BY13" s="31">
        <f t="shared" ca="1" si="16"/>
        <v>0</v>
      </c>
      <c r="BZ13" s="31">
        <f t="shared" ca="1" si="17"/>
        <v>0</v>
      </c>
      <c r="CA13" s="31">
        <f t="shared" ca="1" si="18"/>
        <v>-664.47</v>
      </c>
      <c r="CB13" s="31">
        <f t="shared" ca="1" si="19"/>
        <v>-287.98</v>
      </c>
      <c r="CC13" s="31">
        <f t="shared" ca="1" si="20"/>
        <v>-7441.88</v>
      </c>
      <c r="CD13" s="31">
        <f t="shared" ca="1" si="21"/>
        <v>-18828.11</v>
      </c>
      <c r="CE13" s="31">
        <f t="shared" ca="1" si="22"/>
        <v>-5020.1900000000005</v>
      </c>
      <c r="CF13" s="31">
        <f t="shared" ca="1" si="23"/>
        <v>-11901.33</v>
      </c>
      <c r="CG13" s="31">
        <f t="shared" ca="1" si="24"/>
        <v>-411.29999999999995</v>
      </c>
      <c r="CH13" s="31">
        <f t="shared" ca="1" si="25"/>
        <v>0</v>
      </c>
      <c r="CI13" s="31">
        <f t="shared" ca="1" si="26"/>
        <v>0</v>
      </c>
      <c r="CJ13" s="31">
        <f t="shared" ca="1" si="27"/>
        <v>-33.78</v>
      </c>
      <c r="CK13" s="32">
        <f t="shared" ca="1" si="56"/>
        <v>0</v>
      </c>
      <c r="CL13" s="32">
        <f t="shared" ca="1" si="57"/>
        <v>0</v>
      </c>
      <c r="CM13" s="32">
        <f t="shared" ca="1" si="58"/>
        <v>25.41</v>
      </c>
      <c r="CN13" s="32">
        <f t="shared" ca="1" si="59"/>
        <v>11.01</v>
      </c>
      <c r="CO13" s="32">
        <f t="shared" ca="1" si="60"/>
        <v>284.54000000000002</v>
      </c>
      <c r="CP13" s="32">
        <f t="shared" ca="1" si="61"/>
        <v>719.9</v>
      </c>
      <c r="CQ13" s="32">
        <f t="shared" ca="1" si="62"/>
        <v>191.95</v>
      </c>
      <c r="CR13" s="32">
        <f t="shared" ca="1" si="63"/>
        <v>455.05</v>
      </c>
      <c r="CS13" s="32">
        <f t="shared" ca="1" si="64"/>
        <v>15.73</v>
      </c>
      <c r="CT13" s="32">
        <f t="shared" ca="1" si="65"/>
        <v>0</v>
      </c>
      <c r="CU13" s="32">
        <f t="shared" ca="1" si="66"/>
        <v>0</v>
      </c>
      <c r="CV13" s="32">
        <f t="shared" ca="1" si="67"/>
        <v>1.29</v>
      </c>
      <c r="CW13" s="31">
        <f t="shared" ca="1" si="40"/>
        <v>0</v>
      </c>
      <c r="CX13" s="31">
        <f t="shared" ca="1" si="104"/>
        <v>0</v>
      </c>
      <c r="CY13" s="31">
        <f t="shared" ca="1" si="105"/>
        <v>48.859999999999971</v>
      </c>
      <c r="CZ13" s="31">
        <f t="shared" ca="1" si="106"/>
        <v>51.669999999999987</v>
      </c>
      <c r="DA13" s="31">
        <f t="shared" ca="1" si="107"/>
        <v>1335.1599999999999</v>
      </c>
      <c r="DB13" s="31">
        <f t="shared" ca="1" si="108"/>
        <v>3377.9900000000016</v>
      </c>
      <c r="DC13" s="31">
        <f t="shared" ca="1" si="109"/>
        <v>1240.2799999999997</v>
      </c>
      <c r="DD13" s="31">
        <f t="shared" ca="1" si="110"/>
        <v>2940.3299999999995</v>
      </c>
      <c r="DE13" s="31">
        <f t="shared" ca="1" si="111"/>
        <v>101.62000000000002</v>
      </c>
      <c r="DF13" s="31">
        <f t="shared" ca="1" si="112"/>
        <v>0</v>
      </c>
      <c r="DG13" s="31">
        <f t="shared" ca="1" si="113"/>
        <v>0</v>
      </c>
      <c r="DH13" s="31">
        <f t="shared" ca="1" si="114"/>
        <v>4.2699999999999996</v>
      </c>
      <c r="DI13" s="32">
        <f t="shared" ca="1" si="68"/>
        <v>0</v>
      </c>
      <c r="DJ13" s="32">
        <f t="shared" ca="1" si="69"/>
        <v>0</v>
      </c>
      <c r="DK13" s="32">
        <f t="shared" ca="1" si="70"/>
        <v>2.44</v>
      </c>
      <c r="DL13" s="32">
        <f t="shared" ca="1" si="71"/>
        <v>2.58</v>
      </c>
      <c r="DM13" s="32">
        <f t="shared" ca="1" si="72"/>
        <v>66.760000000000005</v>
      </c>
      <c r="DN13" s="32">
        <f t="shared" ca="1" si="73"/>
        <v>168.9</v>
      </c>
      <c r="DO13" s="32">
        <f t="shared" ca="1" si="74"/>
        <v>62.01</v>
      </c>
      <c r="DP13" s="32">
        <f t="shared" ca="1" si="75"/>
        <v>147.02000000000001</v>
      </c>
      <c r="DQ13" s="32">
        <f t="shared" ca="1" si="76"/>
        <v>5.08</v>
      </c>
      <c r="DR13" s="32">
        <f t="shared" ca="1" si="77"/>
        <v>0</v>
      </c>
      <c r="DS13" s="32">
        <f t="shared" ca="1" si="78"/>
        <v>0</v>
      </c>
      <c r="DT13" s="32">
        <f t="shared" ca="1" si="79"/>
        <v>0.21</v>
      </c>
      <c r="DU13" s="31">
        <f t="shared" ca="1" si="80"/>
        <v>0</v>
      </c>
      <c r="DV13" s="31">
        <f t="shared" ca="1" si="81"/>
        <v>0</v>
      </c>
      <c r="DW13" s="31">
        <f t="shared" ca="1" si="82"/>
        <v>20.55</v>
      </c>
      <c r="DX13" s="31">
        <f t="shared" ca="1" si="83"/>
        <v>21.47</v>
      </c>
      <c r="DY13" s="31">
        <f t="shared" ca="1" si="84"/>
        <v>548.13</v>
      </c>
      <c r="DZ13" s="31">
        <f t="shared" ca="1" si="85"/>
        <v>1369.57</v>
      </c>
      <c r="EA13" s="31">
        <f t="shared" ca="1" si="86"/>
        <v>496.74</v>
      </c>
      <c r="EB13" s="31">
        <f t="shared" ca="1" si="87"/>
        <v>1162.01</v>
      </c>
      <c r="EC13" s="31">
        <f t="shared" ca="1" si="88"/>
        <v>39.619999999999997</v>
      </c>
      <c r="ED13" s="31">
        <f t="shared" ca="1" si="89"/>
        <v>0</v>
      </c>
      <c r="EE13" s="31">
        <f t="shared" ca="1" si="90"/>
        <v>0</v>
      </c>
      <c r="EF13" s="31">
        <f t="shared" ca="1" si="91"/>
        <v>1.6</v>
      </c>
      <c r="EG13" s="32">
        <f t="shared" ca="1" si="92"/>
        <v>0</v>
      </c>
      <c r="EH13" s="32">
        <f t="shared" ca="1" si="93"/>
        <v>0</v>
      </c>
      <c r="EI13" s="32">
        <f t="shared" ca="1" si="94"/>
        <v>71.849999999999966</v>
      </c>
      <c r="EJ13" s="32">
        <f t="shared" ca="1" si="95"/>
        <v>75.719999999999985</v>
      </c>
      <c r="EK13" s="32">
        <f t="shared" ca="1" si="96"/>
        <v>1950.0499999999997</v>
      </c>
      <c r="EL13" s="32">
        <f t="shared" ca="1" si="97"/>
        <v>4916.4600000000019</v>
      </c>
      <c r="EM13" s="32">
        <f t="shared" ca="1" si="98"/>
        <v>1799.0299999999997</v>
      </c>
      <c r="EN13" s="32">
        <f t="shared" ca="1" si="99"/>
        <v>4249.3599999999997</v>
      </c>
      <c r="EO13" s="32">
        <f t="shared" ca="1" si="100"/>
        <v>146.32000000000002</v>
      </c>
      <c r="EP13" s="32">
        <f t="shared" ca="1" si="101"/>
        <v>0</v>
      </c>
      <c r="EQ13" s="32">
        <f t="shared" ca="1" si="102"/>
        <v>0</v>
      </c>
      <c r="ER13" s="32">
        <f t="shared" ca="1" si="103"/>
        <v>6.08</v>
      </c>
    </row>
    <row r="14" spans="1:148">
      <c r="A14" t="s">
        <v>536</v>
      </c>
      <c r="B14" s="1" t="s">
        <v>537</v>
      </c>
      <c r="C14" t="str">
        <f t="shared" ca="1" si="1"/>
        <v>BCHIMP</v>
      </c>
      <c r="D14" t="str">
        <f t="shared" ca="1" si="2"/>
        <v>Alberta-BC Intertie - Import</v>
      </c>
      <c r="I14" s="51">
        <v>1</v>
      </c>
      <c r="Q14" s="32"/>
      <c r="R14" s="32"/>
      <c r="S14" s="32"/>
      <c r="T14" s="32"/>
      <c r="U14" s="32">
        <v>14.87</v>
      </c>
      <c r="V14" s="32"/>
      <c r="W14" s="32"/>
      <c r="X14" s="32"/>
      <c r="Y14" s="32"/>
      <c r="Z14" s="32"/>
      <c r="AA14" s="32"/>
      <c r="AB14" s="32"/>
      <c r="AG14" s="2">
        <v>0.78</v>
      </c>
      <c r="AO14" s="33"/>
      <c r="AP14" s="33"/>
      <c r="AQ14" s="33"/>
      <c r="AR14" s="33"/>
      <c r="AS14" s="33">
        <v>0.12</v>
      </c>
      <c r="AT14" s="33"/>
      <c r="AU14" s="33"/>
      <c r="AV14" s="33"/>
      <c r="AW14" s="33"/>
      <c r="AX14" s="33"/>
      <c r="AY14" s="33"/>
      <c r="AZ14" s="33"/>
      <c r="BA14" s="31">
        <f t="shared" si="44"/>
        <v>0</v>
      </c>
      <c r="BB14" s="31">
        <f t="shared" si="45"/>
        <v>0</v>
      </c>
      <c r="BC14" s="31">
        <f t="shared" si="46"/>
        <v>0</v>
      </c>
      <c r="BD14" s="31">
        <f t="shared" si="47"/>
        <v>0</v>
      </c>
      <c r="BE14" s="31">
        <f t="shared" si="48"/>
        <v>-7.0000000000000007E-2</v>
      </c>
      <c r="BF14" s="31">
        <f t="shared" si="49"/>
        <v>0</v>
      </c>
      <c r="BG14" s="31">
        <f t="shared" si="50"/>
        <v>0</v>
      </c>
      <c r="BH14" s="31">
        <f t="shared" si="51"/>
        <v>0</v>
      </c>
      <c r="BI14" s="31">
        <f t="shared" si="52"/>
        <v>0</v>
      </c>
      <c r="BJ14" s="31">
        <f t="shared" si="53"/>
        <v>0</v>
      </c>
      <c r="BK14" s="31">
        <f t="shared" si="54"/>
        <v>0</v>
      </c>
      <c r="BL14" s="31">
        <f t="shared" si="55"/>
        <v>0</v>
      </c>
      <c r="BM14" s="6">
        <f t="shared" ca="1" si="15"/>
        <v>-2.81E-2</v>
      </c>
      <c r="BN14" s="6">
        <f t="shared" ca="1" si="15"/>
        <v>-2.81E-2</v>
      </c>
      <c r="BO14" s="6">
        <f t="shared" ca="1" si="15"/>
        <v>-2.81E-2</v>
      </c>
      <c r="BP14" s="6">
        <f t="shared" ca="1" si="15"/>
        <v>-2.81E-2</v>
      </c>
      <c r="BQ14" s="6">
        <f t="shared" ca="1" si="15"/>
        <v>-2.81E-2</v>
      </c>
      <c r="BR14" s="6">
        <f t="shared" ca="1" si="15"/>
        <v>-2.81E-2</v>
      </c>
      <c r="BS14" s="6">
        <f t="shared" ca="1" si="15"/>
        <v>-2.81E-2</v>
      </c>
      <c r="BT14" s="6">
        <f t="shared" ca="1" si="15"/>
        <v>-2.81E-2</v>
      </c>
      <c r="BU14" s="6">
        <f t="shared" ca="1" si="15"/>
        <v>-2.81E-2</v>
      </c>
      <c r="BV14" s="6">
        <f t="shared" ca="1" si="15"/>
        <v>-2.81E-2</v>
      </c>
      <c r="BW14" s="6">
        <f t="shared" ca="1" si="15"/>
        <v>-2.81E-2</v>
      </c>
      <c r="BX14" s="6">
        <f t="shared" ca="1" si="15"/>
        <v>-2.81E-2</v>
      </c>
      <c r="BY14" s="31">
        <f t="shared" ca="1" si="16"/>
        <v>0</v>
      </c>
      <c r="BZ14" s="31">
        <f t="shared" ca="1" si="17"/>
        <v>0</v>
      </c>
      <c r="CA14" s="31">
        <f t="shared" ca="1" si="18"/>
        <v>0</v>
      </c>
      <c r="CB14" s="31">
        <f t="shared" ca="1" si="19"/>
        <v>0</v>
      </c>
      <c r="CC14" s="31">
        <f t="shared" ca="1" si="20"/>
        <v>-0.42</v>
      </c>
      <c r="CD14" s="31">
        <f t="shared" ca="1" si="21"/>
        <v>0</v>
      </c>
      <c r="CE14" s="31">
        <f t="shared" ca="1" si="22"/>
        <v>0</v>
      </c>
      <c r="CF14" s="31">
        <f t="shared" ca="1" si="23"/>
        <v>0</v>
      </c>
      <c r="CG14" s="31">
        <f t="shared" ca="1" si="24"/>
        <v>0</v>
      </c>
      <c r="CH14" s="31">
        <f t="shared" ca="1" si="25"/>
        <v>0</v>
      </c>
      <c r="CI14" s="31">
        <f t="shared" ca="1" si="26"/>
        <v>0</v>
      </c>
      <c r="CJ14" s="31">
        <f t="shared" ca="1" si="27"/>
        <v>0</v>
      </c>
      <c r="CK14" s="32">
        <f t="shared" ca="1" si="56"/>
        <v>0</v>
      </c>
      <c r="CL14" s="32">
        <f t="shared" ca="1" si="57"/>
        <v>0</v>
      </c>
      <c r="CM14" s="32">
        <f t="shared" ca="1" si="58"/>
        <v>0</v>
      </c>
      <c r="CN14" s="32">
        <f t="shared" ca="1" si="59"/>
        <v>0</v>
      </c>
      <c r="CO14" s="32">
        <f t="shared" ca="1" si="60"/>
        <v>0.02</v>
      </c>
      <c r="CP14" s="32">
        <f t="shared" ca="1" si="61"/>
        <v>0</v>
      </c>
      <c r="CQ14" s="32">
        <f t="shared" ca="1" si="62"/>
        <v>0</v>
      </c>
      <c r="CR14" s="32">
        <f t="shared" ca="1" si="63"/>
        <v>0</v>
      </c>
      <c r="CS14" s="32">
        <f t="shared" ca="1" si="64"/>
        <v>0</v>
      </c>
      <c r="CT14" s="32">
        <f t="shared" ca="1" si="65"/>
        <v>0</v>
      </c>
      <c r="CU14" s="32">
        <f t="shared" ca="1" si="66"/>
        <v>0</v>
      </c>
      <c r="CV14" s="32">
        <f t="shared" ca="1" si="67"/>
        <v>0</v>
      </c>
      <c r="CW14" s="31">
        <f t="shared" ca="1" si="40"/>
        <v>0</v>
      </c>
      <c r="CX14" s="31">
        <f t="shared" ca="1" si="104"/>
        <v>0</v>
      </c>
      <c r="CY14" s="31">
        <f t="shared" ca="1" si="105"/>
        <v>0</v>
      </c>
      <c r="CZ14" s="31">
        <f t="shared" ca="1" si="106"/>
        <v>0</v>
      </c>
      <c r="DA14" s="31">
        <f t="shared" ca="1" si="107"/>
        <v>-0.45</v>
      </c>
      <c r="DB14" s="31">
        <f t="shared" ca="1" si="108"/>
        <v>0</v>
      </c>
      <c r="DC14" s="31">
        <f t="shared" ca="1" si="109"/>
        <v>0</v>
      </c>
      <c r="DD14" s="31">
        <f t="shared" ca="1" si="110"/>
        <v>0</v>
      </c>
      <c r="DE14" s="31">
        <f t="shared" ca="1" si="111"/>
        <v>0</v>
      </c>
      <c r="DF14" s="31">
        <f t="shared" ca="1" si="112"/>
        <v>0</v>
      </c>
      <c r="DG14" s="31">
        <f t="shared" ca="1" si="113"/>
        <v>0</v>
      </c>
      <c r="DH14" s="31">
        <f t="shared" ca="1" si="114"/>
        <v>0</v>
      </c>
      <c r="DI14" s="32">
        <f t="shared" ca="1" si="68"/>
        <v>0</v>
      </c>
      <c r="DJ14" s="32">
        <f t="shared" ca="1" si="69"/>
        <v>0</v>
      </c>
      <c r="DK14" s="32">
        <f t="shared" ca="1" si="70"/>
        <v>0</v>
      </c>
      <c r="DL14" s="32">
        <f t="shared" ca="1" si="71"/>
        <v>0</v>
      </c>
      <c r="DM14" s="32">
        <f t="shared" ca="1" si="72"/>
        <v>-0.02</v>
      </c>
      <c r="DN14" s="32">
        <f t="shared" ca="1" si="73"/>
        <v>0</v>
      </c>
      <c r="DO14" s="32">
        <f t="shared" ca="1" si="74"/>
        <v>0</v>
      </c>
      <c r="DP14" s="32">
        <f t="shared" ca="1" si="75"/>
        <v>0</v>
      </c>
      <c r="DQ14" s="32">
        <f t="shared" ca="1" si="76"/>
        <v>0</v>
      </c>
      <c r="DR14" s="32">
        <f t="shared" ca="1" si="77"/>
        <v>0</v>
      </c>
      <c r="DS14" s="32">
        <f t="shared" ca="1" si="78"/>
        <v>0</v>
      </c>
      <c r="DT14" s="32">
        <f t="shared" ca="1" si="79"/>
        <v>0</v>
      </c>
      <c r="DU14" s="31">
        <f t="shared" ca="1" si="80"/>
        <v>0</v>
      </c>
      <c r="DV14" s="31">
        <f t="shared" ca="1" si="81"/>
        <v>0</v>
      </c>
      <c r="DW14" s="31">
        <f t="shared" ca="1" si="82"/>
        <v>0</v>
      </c>
      <c r="DX14" s="31">
        <f t="shared" ca="1" si="83"/>
        <v>0</v>
      </c>
      <c r="DY14" s="31">
        <f t="shared" ca="1" si="84"/>
        <v>-0.18</v>
      </c>
      <c r="DZ14" s="31">
        <f t="shared" ca="1" si="85"/>
        <v>0</v>
      </c>
      <c r="EA14" s="31">
        <f t="shared" ca="1" si="86"/>
        <v>0</v>
      </c>
      <c r="EB14" s="31">
        <f t="shared" ca="1" si="87"/>
        <v>0</v>
      </c>
      <c r="EC14" s="31">
        <f t="shared" ca="1" si="88"/>
        <v>0</v>
      </c>
      <c r="ED14" s="31">
        <f t="shared" ca="1" si="89"/>
        <v>0</v>
      </c>
      <c r="EE14" s="31">
        <f t="shared" ca="1" si="90"/>
        <v>0</v>
      </c>
      <c r="EF14" s="31">
        <f t="shared" ca="1" si="91"/>
        <v>0</v>
      </c>
      <c r="EG14" s="32">
        <f t="shared" ca="1" si="92"/>
        <v>0</v>
      </c>
      <c r="EH14" s="32">
        <f t="shared" ca="1" si="93"/>
        <v>0</v>
      </c>
      <c r="EI14" s="32">
        <f t="shared" ca="1" si="94"/>
        <v>0</v>
      </c>
      <c r="EJ14" s="32">
        <f t="shared" ca="1" si="95"/>
        <v>0</v>
      </c>
      <c r="EK14" s="32">
        <f t="shared" ca="1" si="96"/>
        <v>-0.65</v>
      </c>
      <c r="EL14" s="32">
        <f t="shared" ca="1" si="97"/>
        <v>0</v>
      </c>
      <c r="EM14" s="32">
        <f t="shared" ca="1" si="98"/>
        <v>0</v>
      </c>
      <c r="EN14" s="32">
        <f t="shared" ca="1" si="99"/>
        <v>0</v>
      </c>
      <c r="EO14" s="32">
        <f t="shared" ca="1" si="100"/>
        <v>0</v>
      </c>
      <c r="EP14" s="32">
        <f t="shared" ca="1" si="101"/>
        <v>0</v>
      </c>
      <c r="EQ14" s="32">
        <f t="shared" ca="1" si="102"/>
        <v>0</v>
      </c>
      <c r="ER14" s="32">
        <f t="shared" ca="1" si="103"/>
        <v>0</v>
      </c>
    </row>
    <row r="15" spans="1:148">
      <c r="A15" t="s">
        <v>421</v>
      </c>
      <c r="B15" s="1" t="s">
        <v>62</v>
      </c>
      <c r="C15" t="str">
        <f t="shared" ca="1" si="1"/>
        <v>AKE1</v>
      </c>
      <c r="D15" t="str">
        <f t="shared" ca="1" si="2"/>
        <v>McBride Lake Wind Facility</v>
      </c>
      <c r="E15" s="51">
        <v>31633.995500000001</v>
      </c>
      <c r="F15" s="51">
        <v>15497.8105</v>
      </c>
      <c r="G15" s="51">
        <v>30114.154600000002</v>
      </c>
      <c r="H15" s="51">
        <v>17369.323499999999</v>
      </c>
      <c r="I15" s="51">
        <v>15902.58</v>
      </c>
      <c r="J15" s="51">
        <v>17837.175200000001</v>
      </c>
      <c r="K15" s="51">
        <v>11272.883900000001</v>
      </c>
      <c r="L15" s="51">
        <v>11870.5378</v>
      </c>
      <c r="M15" s="51">
        <v>16641.407800000001</v>
      </c>
      <c r="N15" s="51">
        <v>28249.480500000001</v>
      </c>
      <c r="O15" s="51">
        <v>26382.518499999998</v>
      </c>
      <c r="P15" s="51">
        <v>27519.836500000001</v>
      </c>
      <c r="Q15" s="32">
        <v>1648900.98</v>
      </c>
      <c r="R15" s="32">
        <v>882392.22</v>
      </c>
      <c r="S15" s="32">
        <v>1535814.74</v>
      </c>
      <c r="T15" s="32">
        <v>826644.85</v>
      </c>
      <c r="U15" s="32">
        <v>540973.31999999995</v>
      </c>
      <c r="V15" s="32">
        <v>682523.79</v>
      </c>
      <c r="W15" s="32">
        <v>1521074.31</v>
      </c>
      <c r="X15" s="32">
        <v>560949.21</v>
      </c>
      <c r="Y15" s="32">
        <v>638269.56999999995</v>
      </c>
      <c r="Z15" s="32">
        <v>1483479.98</v>
      </c>
      <c r="AA15" s="32">
        <v>1123099.22</v>
      </c>
      <c r="AB15" s="32">
        <v>1389830.45</v>
      </c>
      <c r="AC15" s="2">
        <v>2.5</v>
      </c>
      <c r="AD15" s="2">
        <v>2.5</v>
      </c>
      <c r="AE15" s="2">
        <v>2.5</v>
      </c>
      <c r="AF15" s="2">
        <v>2.5</v>
      </c>
      <c r="AG15" s="2">
        <v>2.5</v>
      </c>
      <c r="AH15" s="2">
        <v>2.5</v>
      </c>
      <c r="AI15" s="2">
        <v>2.5</v>
      </c>
      <c r="AJ15" s="2">
        <v>2.5</v>
      </c>
      <c r="AK15" s="2">
        <v>2.5</v>
      </c>
      <c r="AL15" s="2">
        <v>2.5</v>
      </c>
      <c r="AM15" s="2">
        <v>2.5</v>
      </c>
      <c r="AN15" s="2">
        <v>2.5</v>
      </c>
      <c r="AO15" s="33">
        <v>41222.519999999997</v>
      </c>
      <c r="AP15" s="33">
        <v>22059.81</v>
      </c>
      <c r="AQ15" s="33">
        <v>38395.370000000003</v>
      </c>
      <c r="AR15" s="33">
        <v>20666.12</v>
      </c>
      <c r="AS15" s="33">
        <v>13524.33</v>
      </c>
      <c r="AT15" s="33">
        <v>17063.09</v>
      </c>
      <c r="AU15" s="33">
        <v>38026.86</v>
      </c>
      <c r="AV15" s="33">
        <v>14023.73</v>
      </c>
      <c r="AW15" s="33">
        <v>15956.74</v>
      </c>
      <c r="AX15" s="33">
        <v>37087</v>
      </c>
      <c r="AY15" s="33">
        <v>28077.48</v>
      </c>
      <c r="AZ15" s="33">
        <v>34745.760000000002</v>
      </c>
      <c r="BA15" s="31">
        <f t="shared" ref="BA15" si="115">ROUND(Q15*BA$3,2)</f>
        <v>-1978.68</v>
      </c>
      <c r="BB15" s="31">
        <f t="shared" ref="BB15" si="116">ROUND(R15*BB$3,2)</f>
        <v>-1058.8699999999999</v>
      </c>
      <c r="BC15" s="31">
        <f t="shared" ref="BC15" si="117">ROUND(S15*BC$3,2)</f>
        <v>-1842.98</v>
      </c>
      <c r="BD15" s="31">
        <f t="shared" ref="BD15" si="118">ROUND(T15*BD$3,2)</f>
        <v>-3967.9</v>
      </c>
      <c r="BE15" s="31">
        <f t="shared" ref="BE15" si="119">ROUND(U15*BE$3,2)</f>
        <v>-2596.67</v>
      </c>
      <c r="BF15" s="31">
        <f t="shared" ref="BF15" si="120">ROUND(V15*BF$3,2)</f>
        <v>-3276.11</v>
      </c>
      <c r="BG15" s="31">
        <f t="shared" ref="BG15" si="121">ROUND(W15*BG$3,2)</f>
        <v>-10799.63</v>
      </c>
      <c r="BH15" s="31">
        <f t="shared" ref="BH15" si="122">ROUND(X15*BH$3,2)</f>
        <v>-3982.74</v>
      </c>
      <c r="BI15" s="31">
        <f t="shared" ref="BI15" si="123">ROUND(Y15*BI$3,2)</f>
        <v>-4531.71</v>
      </c>
      <c r="BJ15" s="31">
        <f t="shared" ref="BJ15" si="124">ROUND(Z15*BJ$3,2)</f>
        <v>-4450.4399999999996</v>
      </c>
      <c r="BK15" s="31">
        <f t="shared" ref="BK15" si="125">ROUND(AA15*BK$3,2)</f>
        <v>-3369.3</v>
      </c>
      <c r="BL15" s="31">
        <f t="shared" ref="BL15" si="126">ROUND(AB15*BL$3,2)</f>
        <v>-4169.49</v>
      </c>
      <c r="BM15" s="6">
        <f t="shared" ca="1" si="15"/>
        <v>-1.1900000000000001E-2</v>
      </c>
      <c r="BN15" s="6">
        <f t="shared" ca="1" si="15"/>
        <v>-1.1900000000000001E-2</v>
      </c>
      <c r="BO15" s="6">
        <f t="shared" ca="1" si="15"/>
        <v>-1.1900000000000001E-2</v>
      </c>
      <c r="BP15" s="6">
        <f t="shared" ca="1" si="15"/>
        <v>-1.1900000000000001E-2</v>
      </c>
      <c r="BQ15" s="6">
        <f t="shared" ca="1" si="15"/>
        <v>-1.1900000000000001E-2</v>
      </c>
      <c r="BR15" s="6">
        <f t="shared" ca="1" si="15"/>
        <v>-1.1900000000000001E-2</v>
      </c>
      <c r="BS15" s="6">
        <f t="shared" ca="1" si="15"/>
        <v>-1.1900000000000001E-2</v>
      </c>
      <c r="BT15" s="6">
        <f t="shared" ca="1" si="15"/>
        <v>-1.1900000000000001E-2</v>
      </c>
      <c r="BU15" s="6">
        <f t="shared" ca="1" si="15"/>
        <v>-1.1900000000000001E-2</v>
      </c>
      <c r="BV15" s="6">
        <f t="shared" ca="1" si="15"/>
        <v>-1.1900000000000001E-2</v>
      </c>
      <c r="BW15" s="6">
        <f t="shared" ca="1" si="15"/>
        <v>-1.1900000000000001E-2</v>
      </c>
      <c r="BX15" s="6">
        <f t="shared" ca="1" si="15"/>
        <v>-1.1900000000000001E-2</v>
      </c>
      <c r="BY15" s="31">
        <f t="shared" ca="1" si="16"/>
        <v>-19621.919999999998</v>
      </c>
      <c r="BZ15" s="31">
        <f t="shared" ca="1" si="17"/>
        <v>-10500.47</v>
      </c>
      <c r="CA15" s="31">
        <f t="shared" ca="1" si="18"/>
        <v>-18276.2</v>
      </c>
      <c r="CB15" s="31">
        <f t="shared" ca="1" si="19"/>
        <v>-9837.07</v>
      </c>
      <c r="CC15" s="31">
        <f t="shared" ca="1" si="20"/>
        <v>-6437.58</v>
      </c>
      <c r="CD15" s="31">
        <f t="shared" ca="1" si="21"/>
        <v>-8122.03</v>
      </c>
      <c r="CE15" s="31">
        <f t="shared" ca="1" si="22"/>
        <v>-18100.78</v>
      </c>
      <c r="CF15" s="31">
        <f t="shared" ca="1" si="23"/>
        <v>-6675.3</v>
      </c>
      <c r="CG15" s="31">
        <f t="shared" ca="1" si="24"/>
        <v>-7595.41</v>
      </c>
      <c r="CH15" s="31">
        <f t="shared" ca="1" si="25"/>
        <v>-17653.41</v>
      </c>
      <c r="CI15" s="31">
        <f t="shared" ca="1" si="26"/>
        <v>-13364.88</v>
      </c>
      <c r="CJ15" s="31">
        <f t="shared" ca="1" si="27"/>
        <v>-16538.98</v>
      </c>
      <c r="CK15" s="32">
        <f t="shared" ref="CK15" ca="1" si="127">ROUND(Q15*$CV$3,2)</f>
        <v>2143.5700000000002</v>
      </c>
      <c r="CL15" s="32">
        <f t="shared" ref="CL15" ca="1" si="128">ROUND(R15*$CV$3,2)</f>
        <v>1147.1099999999999</v>
      </c>
      <c r="CM15" s="32">
        <f t="shared" ref="CM15" ca="1" si="129">ROUND(S15*$CV$3,2)</f>
        <v>1996.56</v>
      </c>
      <c r="CN15" s="32">
        <f t="shared" ref="CN15" ca="1" si="130">ROUND(T15*$CV$3,2)</f>
        <v>1074.6400000000001</v>
      </c>
      <c r="CO15" s="32">
        <f t="shared" ref="CO15" ca="1" si="131">ROUND(U15*$CV$3,2)</f>
        <v>703.27</v>
      </c>
      <c r="CP15" s="32">
        <f t="shared" ref="CP15" ca="1" si="132">ROUND(V15*$CV$3,2)</f>
        <v>887.28</v>
      </c>
      <c r="CQ15" s="32">
        <f t="shared" ref="CQ15" ca="1" si="133">ROUND(W15*$CV$3,2)</f>
        <v>1977.4</v>
      </c>
      <c r="CR15" s="32">
        <f t="shared" ref="CR15" ca="1" si="134">ROUND(X15*$CV$3,2)</f>
        <v>729.23</v>
      </c>
      <c r="CS15" s="32">
        <f t="shared" ref="CS15" ca="1" si="135">ROUND(Y15*$CV$3,2)</f>
        <v>829.75</v>
      </c>
      <c r="CT15" s="32">
        <f t="shared" ref="CT15" ca="1" si="136">ROUND(Z15*$CV$3,2)</f>
        <v>1928.52</v>
      </c>
      <c r="CU15" s="32">
        <f t="shared" ref="CU15" ca="1" si="137">ROUND(AA15*$CV$3,2)</f>
        <v>1460.03</v>
      </c>
      <c r="CV15" s="32">
        <f t="shared" ref="CV15" ca="1" si="138">ROUND(AB15*$CV$3,2)</f>
        <v>1806.78</v>
      </c>
      <c r="CW15" s="31">
        <f t="shared" ref="CW15" ca="1" si="139">BY15+CK15-AO15-BA15</f>
        <v>-56722.189999999995</v>
      </c>
      <c r="CX15" s="31">
        <f t="shared" ref="CX15" ca="1" si="140">BZ15+CL15-AP15-BB15</f>
        <v>-30354.3</v>
      </c>
      <c r="CY15" s="31">
        <f t="shared" ref="CY15" ca="1" si="141">CA15+CM15-AQ15-BC15</f>
        <v>-52832.03</v>
      </c>
      <c r="CZ15" s="31">
        <f t="shared" ref="CZ15" ca="1" si="142">CB15+CN15-AR15-BD15</f>
        <v>-25460.649999999998</v>
      </c>
      <c r="DA15" s="31">
        <f t="shared" ref="DA15" ca="1" si="143">CC15+CO15-AS15-BE15</f>
        <v>-16661.97</v>
      </c>
      <c r="DB15" s="31">
        <f t="shared" ref="DB15" ca="1" si="144">CD15+CP15-AT15-BF15</f>
        <v>-21021.73</v>
      </c>
      <c r="DC15" s="31">
        <f t="shared" ref="DC15" ca="1" si="145">CE15+CQ15-AU15-BG15</f>
        <v>-43350.61</v>
      </c>
      <c r="DD15" s="31">
        <f t="shared" ref="DD15" ca="1" si="146">CF15+CR15-AV15-BH15</f>
        <v>-15987.06</v>
      </c>
      <c r="DE15" s="31">
        <f t="shared" ref="DE15" ca="1" si="147">CG15+CS15-AW15-BI15</f>
        <v>-18190.690000000002</v>
      </c>
      <c r="DF15" s="31">
        <f t="shared" ref="DF15" ca="1" si="148">CH15+CT15-AX15-BJ15</f>
        <v>-48361.45</v>
      </c>
      <c r="DG15" s="31">
        <f t="shared" ref="DG15" ca="1" si="149">CI15+CU15-AY15-BK15</f>
        <v>-36613.03</v>
      </c>
      <c r="DH15" s="31">
        <f t="shared" ref="DH15" ca="1" si="150">CJ15+CV15-AZ15-BL15</f>
        <v>-45308.47</v>
      </c>
      <c r="DI15" s="32">
        <f t="shared" ca="1" si="68"/>
        <v>-2836.11</v>
      </c>
      <c r="DJ15" s="32">
        <f t="shared" ca="1" si="69"/>
        <v>-1517.72</v>
      </c>
      <c r="DK15" s="32">
        <f t="shared" ca="1" si="70"/>
        <v>-2641.6</v>
      </c>
      <c r="DL15" s="32">
        <f t="shared" ca="1" si="71"/>
        <v>-1273.03</v>
      </c>
      <c r="DM15" s="32">
        <f t="shared" ca="1" si="72"/>
        <v>-833.1</v>
      </c>
      <c r="DN15" s="32">
        <f t="shared" ca="1" si="73"/>
        <v>-1051.0899999999999</v>
      </c>
      <c r="DO15" s="32">
        <f t="shared" ca="1" si="74"/>
        <v>-2167.5300000000002</v>
      </c>
      <c r="DP15" s="32">
        <f t="shared" ca="1" si="75"/>
        <v>-799.35</v>
      </c>
      <c r="DQ15" s="32">
        <f t="shared" ca="1" si="76"/>
        <v>-909.53</v>
      </c>
      <c r="DR15" s="32">
        <f t="shared" ca="1" si="77"/>
        <v>-2418.0700000000002</v>
      </c>
      <c r="DS15" s="32">
        <f t="shared" ca="1" si="78"/>
        <v>-1830.65</v>
      </c>
      <c r="DT15" s="32">
        <f t="shared" ca="1" si="79"/>
        <v>-2265.42</v>
      </c>
      <c r="DU15" s="31">
        <f t="shared" ca="1" si="80"/>
        <v>-24405.32</v>
      </c>
      <c r="DV15" s="31">
        <f t="shared" ca="1" si="81"/>
        <v>-12905.57</v>
      </c>
      <c r="DW15" s="31">
        <f t="shared" ca="1" si="82"/>
        <v>-22219.14</v>
      </c>
      <c r="DX15" s="31">
        <f t="shared" ca="1" si="83"/>
        <v>-10578.03</v>
      </c>
      <c r="DY15" s="31">
        <f t="shared" ca="1" si="84"/>
        <v>-6840.31</v>
      </c>
      <c r="DZ15" s="31">
        <f t="shared" ca="1" si="85"/>
        <v>-8523.02</v>
      </c>
      <c r="EA15" s="31">
        <f t="shared" ca="1" si="86"/>
        <v>-17362.23</v>
      </c>
      <c r="EB15" s="31">
        <f t="shared" ca="1" si="87"/>
        <v>-6318.07</v>
      </c>
      <c r="EC15" s="31">
        <f t="shared" ca="1" si="88"/>
        <v>-7092.38</v>
      </c>
      <c r="ED15" s="31">
        <f t="shared" ca="1" si="89"/>
        <v>-18607.240000000002</v>
      </c>
      <c r="EE15" s="31">
        <f t="shared" ca="1" si="90"/>
        <v>-13892.65</v>
      </c>
      <c r="EF15" s="31">
        <f t="shared" ca="1" si="91"/>
        <v>-16959.34</v>
      </c>
      <c r="EG15" s="32">
        <f t="shared" ca="1" si="92"/>
        <v>-83963.62</v>
      </c>
      <c r="EH15" s="32">
        <f t="shared" ca="1" si="93"/>
        <v>-44777.59</v>
      </c>
      <c r="EI15" s="32">
        <f t="shared" ca="1" si="94"/>
        <v>-77692.76999999999</v>
      </c>
      <c r="EJ15" s="32">
        <f t="shared" ca="1" si="95"/>
        <v>-37311.71</v>
      </c>
      <c r="EK15" s="32">
        <f t="shared" ca="1" si="96"/>
        <v>-24335.38</v>
      </c>
      <c r="EL15" s="32">
        <f t="shared" ca="1" si="97"/>
        <v>-30595.84</v>
      </c>
      <c r="EM15" s="32">
        <f t="shared" ca="1" si="98"/>
        <v>-62880.369999999995</v>
      </c>
      <c r="EN15" s="32">
        <f t="shared" ca="1" si="99"/>
        <v>-23104.48</v>
      </c>
      <c r="EO15" s="32">
        <f t="shared" ca="1" si="100"/>
        <v>-26192.600000000002</v>
      </c>
      <c r="EP15" s="32">
        <f t="shared" ca="1" si="101"/>
        <v>-69386.759999999995</v>
      </c>
      <c r="EQ15" s="32">
        <f t="shared" ca="1" si="102"/>
        <v>-52336.33</v>
      </c>
      <c r="ER15" s="32">
        <f t="shared" ca="1" si="103"/>
        <v>-64533.229999999996</v>
      </c>
    </row>
    <row r="16" spans="1:148">
      <c r="A16" t="s">
        <v>538</v>
      </c>
      <c r="B16" s="1" t="s">
        <v>291</v>
      </c>
      <c r="C16" t="str">
        <f t="shared" ca="1" si="1"/>
        <v>BCHEXP</v>
      </c>
      <c r="D16" t="str">
        <f t="shared" ca="1" si="2"/>
        <v>Alberta-BC Intertie - Export</v>
      </c>
      <c r="E16" s="51">
        <v>120.75</v>
      </c>
      <c r="F16" s="51">
        <v>491</v>
      </c>
      <c r="G16" s="51">
        <v>32.25</v>
      </c>
      <c r="H16" s="51">
        <v>50</v>
      </c>
      <c r="I16" s="51">
        <v>55</v>
      </c>
      <c r="J16" s="51">
        <v>123</v>
      </c>
      <c r="K16" s="51">
        <v>25</v>
      </c>
      <c r="L16" s="51">
        <v>200</v>
      </c>
      <c r="M16" s="51">
        <v>970</v>
      </c>
      <c r="N16" s="51">
        <v>200</v>
      </c>
      <c r="O16" s="51">
        <v>217</v>
      </c>
      <c r="Q16" s="32">
        <v>3898.24</v>
      </c>
      <c r="R16" s="32">
        <v>30357.68</v>
      </c>
      <c r="S16" s="32">
        <v>789.05</v>
      </c>
      <c r="T16" s="32">
        <v>888.75</v>
      </c>
      <c r="U16" s="32">
        <v>805.7</v>
      </c>
      <c r="V16" s="32">
        <v>2859.63</v>
      </c>
      <c r="W16" s="32">
        <v>744</v>
      </c>
      <c r="X16" s="32">
        <v>3880.5</v>
      </c>
      <c r="Y16" s="32">
        <v>22580.25</v>
      </c>
      <c r="Z16" s="32">
        <v>3991.45</v>
      </c>
      <c r="AA16" s="32">
        <v>5741.99</v>
      </c>
      <c r="AB16" s="32"/>
      <c r="AC16" s="2">
        <v>3.19</v>
      </c>
      <c r="AD16" s="2">
        <v>3.19</v>
      </c>
      <c r="AE16" s="2">
        <v>3.19</v>
      </c>
      <c r="AF16" s="2">
        <v>3.19</v>
      </c>
      <c r="AG16" s="2">
        <v>3.19</v>
      </c>
      <c r="AH16" s="2">
        <v>3.19</v>
      </c>
      <c r="AI16" s="2">
        <v>3.19</v>
      </c>
      <c r="AJ16" s="2">
        <v>3.19</v>
      </c>
      <c r="AK16" s="2">
        <v>3.19</v>
      </c>
      <c r="AL16" s="2">
        <v>3.19</v>
      </c>
      <c r="AM16" s="2">
        <v>3.19</v>
      </c>
      <c r="AO16" s="33">
        <v>124.35</v>
      </c>
      <c r="AP16" s="33">
        <v>968.41</v>
      </c>
      <c r="AQ16" s="33">
        <v>25.17</v>
      </c>
      <c r="AR16" s="33">
        <v>28.35</v>
      </c>
      <c r="AS16" s="33">
        <v>25.7</v>
      </c>
      <c r="AT16" s="33">
        <v>91.22</v>
      </c>
      <c r="AU16" s="33">
        <v>23.73</v>
      </c>
      <c r="AV16" s="33">
        <v>123.79</v>
      </c>
      <c r="AW16" s="33">
        <v>720.31</v>
      </c>
      <c r="AX16" s="33">
        <v>127.33</v>
      </c>
      <c r="AY16" s="33">
        <v>183.17</v>
      </c>
      <c r="AZ16" s="33"/>
      <c r="BA16" s="31">
        <f t="shared" si="44"/>
        <v>-4.68</v>
      </c>
      <c r="BB16" s="31">
        <f t="shared" si="45"/>
        <v>-36.43</v>
      </c>
      <c r="BC16" s="31">
        <f t="shared" si="46"/>
        <v>-0.95</v>
      </c>
      <c r="BD16" s="31">
        <f t="shared" si="47"/>
        <v>-4.2699999999999996</v>
      </c>
      <c r="BE16" s="31">
        <f t="shared" si="48"/>
        <v>-3.87</v>
      </c>
      <c r="BF16" s="31">
        <f t="shared" si="49"/>
        <v>-13.73</v>
      </c>
      <c r="BG16" s="31">
        <f t="shared" si="50"/>
        <v>-5.28</v>
      </c>
      <c r="BH16" s="31">
        <f t="shared" si="51"/>
        <v>-27.55</v>
      </c>
      <c r="BI16" s="31">
        <f t="shared" si="52"/>
        <v>-160.32</v>
      </c>
      <c r="BJ16" s="31">
        <f t="shared" si="53"/>
        <v>-11.97</v>
      </c>
      <c r="BK16" s="31">
        <f t="shared" si="54"/>
        <v>-17.23</v>
      </c>
      <c r="BL16" s="31">
        <f t="shared" si="55"/>
        <v>0</v>
      </c>
      <c r="BM16" s="6">
        <f t="shared" ref="BM16:BX38" ca="1" si="151">VLOOKUP($C16,LossFactorLookup,3,FALSE)</f>
        <v>6.3E-3</v>
      </c>
      <c r="BN16" s="6">
        <f t="shared" ca="1" si="151"/>
        <v>6.3E-3</v>
      </c>
      <c r="BO16" s="6">
        <f t="shared" ca="1" si="151"/>
        <v>6.3E-3</v>
      </c>
      <c r="BP16" s="6">
        <f t="shared" ca="1" si="151"/>
        <v>6.3E-3</v>
      </c>
      <c r="BQ16" s="6">
        <f t="shared" ca="1" si="151"/>
        <v>6.3E-3</v>
      </c>
      <c r="BR16" s="6">
        <f t="shared" ca="1" si="151"/>
        <v>6.3E-3</v>
      </c>
      <c r="BS16" s="6">
        <f t="shared" ca="1" si="151"/>
        <v>6.3E-3</v>
      </c>
      <c r="BT16" s="6">
        <f t="shared" ca="1" si="151"/>
        <v>6.3E-3</v>
      </c>
      <c r="BU16" s="6">
        <f t="shared" ca="1" si="151"/>
        <v>6.3E-3</v>
      </c>
      <c r="BV16" s="6">
        <f t="shared" ca="1" si="151"/>
        <v>6.3E-3</v>
      </c>
      <c r="BW16" s="6">
        <f t="shared" ca="1" si="151"/>
        <v>6.3E-3</v>
      </c>
      <c r="BX16" s="6">
        <f t="shared" ca="1" si="151"/>
        <v>6.3E-3</v>
      </c>
      <c r="BY16" s="31">
        <f t="shared" ca="1" si="16"/>
        <v>24.56</v>
      </c>
      <c r="BZ16" s="31">
        <f t="shared" ca="1" si="17"/>
        <v>191.25</v>
      </c>
      <c r="CA16" s="31">
        <f t="shared" ca="1" si="18"/>
        <v>4.97</v>
      </c>
      <c r="CB16" s="31">
        <f t="shared" ca="1" si="19"/>
        <v>5.6</v>
      </c>
      <c r="CC16" s="31">
        <f t="shared" ca="1" si="20"/>
        <v>5.08</v>
      </c>
      <c r="CD16" s="31">
        <f t="shared" ca="1" si="21"/>
        <v>18.02</v>
      </c>
      <c r="CE16" s="31">
        <f t="shared" ca="1" si="22"/>
        <v>4.6900000000000004</v>
      </c>
      <c r="CF16" s="31">
        <f t="shared" ca="1" si="23"/>
        <v>24.45</v>
      </c>
      <c r="CG16" s="31">
        <f t="shared" ca="1" si="24"/>
        <v>142.26</v>
      </c>
      <c r="CH16" s="31">
        <f t="shared" ca="1" si="25"/>
        <v>25.15</v>
      </c>
      <c r="CI16" s="31">
        <f t="shared" ca="1" si="26"/>
        <v>36.17</v>
      </c>
      <c r="CJ16" s="31">
        <f t="shared" ca="1" si="27"/>
        <v>0</v>
      </c>
      <c r="CK16" s="32">
        <f t="shared" ca="1" si="56"/>
        <v>5.07</v>
      </c>
      <c r="CL16" s="32">
        <f t="shared" ca="1" si="57"/>
        <v>39.46</v>
      </c>
      <c r="CM16" s="32">
        <f t="shared" ca="1" si="58"/>
        <v>1.03</v>
      </c>
      <c r="CN16" s="32">
        <f t="shared" ca="1" si="59"/>
        <v>1.1599999999999999</v>
      </c>
      <c r="CO16" s="32">
        <f t="shared" ca="1" si="60"/>
        <v>1.05</v>
      </c>
      <c r="CP16" s="32">
        <f t="shared" ca="1" si="61"/>
        <v>3.72</v>
      </c>
      <c r="CQ16" s="32">
        <f t="shared" ca="1" si="62"/>
        <v>0.97</v>
      </c>
      <c r="CR16" s="32">
        <f t="shared" ca="1" si="63"/>
        <v>5.04</v>
      </c>
      <c r="CS16" s="32">
        <f t="shared" ca="1" si="64"/>
        <v>29.35</v>
      </c>
      <c r="CT16" s="32">
        <f t="shared" ca="1" si="65"/>
        <v>5.19</v>
      </c>
      <c r="CU16" s="32">
        <f t="shared" ca="1" si="66"/>
        <v>7.46</v>
      </c>
      <c r="CV16" s="32">
        <f t="shared" ca="1" si="67"/>
        <v>0</v>
      </c>
      <c r="CW16" s="31">
        <f t="shared" ref="CW16:CW20" ca="1" si="152">BY16+CK16-AO16-BA16</f>
        <v>-90.039999999999992</v>
      </c>
      <c r="CX16" s="31">
        <f t="shared" ref="CX16:CX20" ca="1" si="153">BZ16+CL16-AP16-BB16</f>
        <v>-701.27</v>
      </c>
      <c r="CY16" s="31">
        <f t="shared" ref="CY16:CY20" ca="1" si="154">CA16+CM16-AQ16-BC16</f>
        <v>-18.220000000000002</v>
      </c>
      <c r="CZ16" s="31">
        <f t="shared" ref="CZ16:CZ20" ca="1" si="155">CB16+CN16-AR16-BD16</f>
        <v>-17.320000000000004</v>
      </c>
      <c r="DA16" s="31">
        <f t="shared" ref="DA16:DA20" ca="1" si="156">CC16+CO16-AS16-BE16</f>
        <v>-15.7</v>
      </c>
      <c r="DB16" s="31">
        <f t="shared" ref="DB16:DB20" ca="1" si="157">CD16+CP16-AT16-BF16</f>
        <v>-55.75</v>
      </c>
      <c r="DC16" s="31">
        <f t="shared" ref="DC16:DC20" ca="1" si="158">CE16+CQ16-AU16-BG16</f>
        <v>-12.79</v>
      </c>
      <c r="DD16" s="31">
        <f t="shared" ref="DD16:DD20" ca="1" si="159">CF16+CR16-AV16-BH16</f>
        <v>-66.750000000000014</v>
      </c>
      <c r="DE16" s="31">
        <f t="shared" ref="DE16:DE20" ca="1" si="160">CG16+CS16-AW16-BI16</f>
        <v>-388.37999999999994</v>
      </c>
      <c r="DF16" s="31">
        <f t="shared" ref="DF16:DF20" ca="1" si="161">CH16+CT16-AX16-BJ16</f>
        <v>-85.02</v>
      </c>
      <c r="DG16" s="31">
        <f t="shared" ref="DG16:DG20" ca="1" si="162">CI16+CU16-AY16-BK16</f>
        <v>-122.30999999999999</v>
      </c>
      <c r="DH16" s="31">
        <f t="shared" ref="DH16:DH20" ca="1" si="163">CJ16+CV16-AZ16-BL16</f>
        <v>0</v>
      </c>
      <c r="DI16" s="32">
        <f t="shared" ca="1" si="68"/>
        <v>-4.5</v>
      </c>
      <c r="DJ16" s="32">
        <f t="shared" ca="1" si="69"/>
        <v>-35.06</v>
      </c>
      <c r="DK16" s="32">
        <f t="shared" ca="1" si="70"/>
        <v>-0.91</v>
      </c>
      <c r="DL16" s="32">
        <f t="shared" ca="1" si="71"/>
        <v>-0.87</v>
      </c>
      <c r="DM16" s="32">
        <f t="shared" ca="1" si="72"/>
        <v>-0.79</v>
      </c>
      <c r="DN16" s="32">
        <f t="shared" ca="1" si="73"/>
        <v>-2.79</v>
      </c>
      <c r="DO16" s="32">
        <f t="shared" ca="1" si="74"/>
        <v>-0.64</v>
      </c>
      <c r="DP16" s="32">
        <f t="shared" ca="1" si="75"/>
        <v>-3.34</v>
      </c>
      <c r="DQ16" s="32">
        <f t="shared" ca="1" si="76"/>
        <v>-19.420000000000002</v>
      </c>
      <c r="DR16" s="32">
        <f t="shared" ca="1" si="77"/>
        <v>-4.25</v>
      </c>
      <c r="DS16" s="32">
        <f t="shared" ca="1" si="78"/>
        <v>-6.12</v>
      </c>
      <c r="DT16" s="32">
        <f t="shared" ca="1" si="79"/>
        <v>0</v>
      </c>
      <c r="DU16" s="31">
        <f t="shared" ca="1" si="80"/>
        <v>-38.74</v>
      </c>
      <c r="DV16" s="31">
        <f t="shared" ca="1" si="81"/>
        <v>-298.16000000000003</v>
      </c>
      <c r="DW16" s="31">
        <f t="shared" ca="1" si="82"/>
        <v>-7.66</v>
      </c>
      <c r="DX16" s="31">
        <f t="shared" ca="1" si="83"/>
        <v>-7.2</v>
      </c>
      <c r="DY16" s="31">
        <f t="shared" ca="1" si="84"/>
        <v>-6.45</v>
      </c>
      <c r="DZ16" s="31">
        <f t="shared" ca="1" si="85"/>
        <v>-22.6</v>
      </c>
      <c r="EA16" s="31">
        <f t="shared" ca="1" si="86"/>
        <v>-5.12</v>
      </c>
      <c r="EB16" s="31">
        <f t="shared" ca="1" si="87"/>
        <v>-26.38</v>
      </c>
      <c r="EC16" s="31">
        <f t="shared" ca="1" si="88"/>
        <v>-151.43</v>
      </c>
      <c r="ED16" s="31">
        <f t="shared" ca="1" si="89"/>
        <v>-32.71</v>
      </c>
      <c r="EE16" s="31">
        <f t="shared" ca="1" si="90"/>
        <v>-46.41</v>
      </c>
      <c r="EF16" s="31">
        <f t="shared" ca="1" si="91"/>
        <v>0</v>
      </c>
      <c r="EG16" s="32">
        <f t="shared" ca="1" si="92"/>
        <v>-133.28</v>
      </c>
      <c r="EH16" s="32">
        <f t="shared" ca="1" si="93"/>
        <v>-1034.49</v>
      </c>
      <c r="EI16" s="32">
        <f t="shared" ca="1" si="94"/>
        <v>-26.790000000000003</v>
      </c>
      <c r="EJ16" s="32">
        <f t="shared" ca="1" si="95"/>
        <v>-25.390000000000004</v>
      </c>
      <c r="EK16" s="32">
        <f t="shared" ca="1" si="96"/>
        <v>-22.939999999999998</v>
      </c>
      <c r="EL16" s="32">
        <f t="shared" ca="1" si="97"/>
        <v>-81.14</v>
      </c>
      <c r="EM16" s="32">
        <f t="shared" ca="1" si="98"/>
        <v>-18.55</v>
      </c>
      <c r="EN16" s="32">
        <f t="shared" ca="1" si="99"/>
        <v>-96.470000000000013</v>
      </c>
      <c r="EO16" s="32">
        <f t="shared" ca="1" si="100"/>
        <v>-559.23</v>
      </c>
      <c r="EP16" s="32">
        <f t="shared" ca="1" si="101"/>
        <v>-121.97999999999999</v>
      </c>
      <c r="EQ16" s="32">
        <f t="shared" ca="1" si="102"/>
        <v>-174.83999999999997</v>
      </c>
      <c r="ER16" s="32">
        <f t="shared" ca="1" si="103"/>
        <v>0</v>
      </c>
    </row>
    <row r="17" spans="1:148">
      <c r="A17" t="s">
        <v>423</v>
      </c>
      <c r="B17" s="1" t="s">
        <v>122</v>
      </c>
      <c r="C17" t="str">
        <f t="shared" ca="1" si="1"/>
        <v>BAR</v>
      </c>
      <c r="D17" t="str">
        <f t="shared" ca="1" si="2"/>
        <v>Barrier Hydro Facility</v>
      </c>
      <c r="E17" s="51">
        <v>3553.9603999999999</v>
      </c>
      <c r="F17" s="51">
        <v>3161.5131000000001</v>
      </c>
      <c r="G17" s="51">
        <v>3244.0453000000002</v>
      </c>
      <c r="H17" s="51">
        <v>3428.6776</v>
      </c>
      <c r="I17" s="51">
        <v>5210.1274000000003</v>
      </c>
      <c r="J17" s="51">
        <v>6636.8625000000002</v>
      </c>
      <c r="K17" s="51">
        <v>3870.7674999999999</v>
      </c>
      <c r="L17" s="51">
        <v>3123.5477999999998</v>
      </c>
      <c r="M17" s="51">
        <v>2298.9324000000001</v>
      </c>
      <c r="N17" s="51">
        <v>2298.6975000000002</v>
      </c>
      <c r="O17" s="51">
        <v>3133.5010000000002</v>
      </c>
      <c r="P17" s="51">
        <v>3099.6086</v>
      </c>
      <c r="Q17" s="32">
        <v>264067.96999999997</v>
      </c>
      <c r="R17" s="32">
        <v>253432.58</v>
      </c>
      <c r="S17" s="32">
        <v>214871.74</v>
      </c>
      <c r="T17" s="32">
        <v>243105.29</v>
      </c>
      <c r="U17" s="32">
        <v>297072.92</v>
      </c>
      <c r="V17" s="32">
        <v>343583.59</v>
      </c>
      <c r="W17" s="32">
        <v>894936.73</v>
      </c>
      <c r="X17" s="32">
        <v>349964.57</v>
      </c>
      <c r="Y17" s="32">
        <v>159365.39000000001</v>
      </c>
      <c r="Z17" s="32">
        <v>177848.6</v>
      </c>
      <c r="AA17" s="32">
        <v>211868.28</v>
      </c>
      <c r="AB17" s="32">
        <v>276948.61</v>
      </c>
      <c r="AC17" s="2">
        <v>0.2</v>
      </c>
      <c r="AD17" s="2">
        <v>0.2</v>
      </c>
      <c r="AE17" s="2">
        <v>0.2</v>
      </c>
      <c r="AF17" s="2">
        <v>0.2</v>
      </c>
      <c r="AG17" s="2">
        <v>0.2</v>
      </c>
      <c r="AH17" s="2">
        <v>0.2</v>
      </c>
      <c r="AI17" s="2">
        <v>0.2</v>
      </c>
      <c r="AJ17" s="2">
        <v>0.2</v>
      </c>
      <c r="AK17" s="2">
        <v>0.2</v>
      </c>
      <c r="AL17" s="2">
        <v>0.2</v>
      </c>
      <c r="AM17" s="2">
        <v>0.2</v>
      </c>
      <c r="AN17" s="2">
        <v>0.2</v>
      </c>
      <c r="AO17" s="33">
        <v>528.14</v>
      </c>
      <c r="AP17" s="33">
        <v>506.87</v>
      </c>
      <c r="AQ17" s="33">
        <v>429.74</v>
      </c>
      <c r="AR17" s="33">
        <v>486.21</v>
      </c>
      <c r="AS17" s="33">
        <v>594.15</v>
      </c>
      <c r="AT17" s="33">
        <v>687.17</v>
      </c>
      <c r="AU17" s="33">
        <v>1789.87</v>
      </c>
      <c r="AV17" s="33">
        <v>699.93</v>
      </c>
      <c r="AW17" s="33">
        <v>318.73</v>
      </c>
      <c r="AX17" s="33">
        <v>355.7</v>
      </c>
      <c r="AY17" s="33">
        <v>423.74</v>
      </c>
      <c r="AZ17" s="33">
        <v>553.9</v>
      </c>
      <c r="BA17" s="31">
        <f t="shared" si="44"/>
        <v>-316.88</v>
      </c>
      <c r="BB17" s="31">
        <f t="shared" si="45"/>
        <v>-304.12</v>
      </c>
      <c r="BC17" s="31">
        <f t="shared" si="46"/>
        <v>-257.85000000000002</v>
      </c>
      <c r="BD17" s="31">
        <f t="shared" si="47"/>
        <v>-1166.9100000000001</v>
      </c>
      <c r="BE17" s="31">
        <f t="shared" si="48"/>
        <v>-1425.95</v>
      </c>
      <c r="BF17" s="31">
        <f t="shared" si="49"/>
        <v>-1649.2</v>
      </c>
      <c r="BG17" s="31">
        <f t="shared" si="50"/>
        <v>-6354.05</v>
      </c>
      <c r="BH17" s="31">
        <f t="shared" si="51"/>
        <v>-2484.75</v>
      </c>
      <c r="BI17" s="31">
        <f t="shared" si="52"/>
        <v>-1131.49</v>
      </c>
      <c r="BJ17" s="31">
        <f t="shared" si="53"/>
        <v>-533.54999999999995</v>
      </c>
      <c r="BK17" s="31">
        <f t="shared" si="54"/>
        <v>-635.6</v>
      </c>
      <c r="BL17" s="31">
        <f t="shared" si="55"/>
        <v>-830.85</v>
      </c>
      <c r="BM17" s="6">
        <f t="shared" ca="1" si="151"/>
        <v>-4.9399999999999999E-2</v>
      </c>
      <c r="BN17" s="6">
        <f t="shared" ca="1" si="151"/>
        <v>-4.9399999999999999E-2</v>
      </c>
      <c r="BO17" s="6">
        <f t="shared" ca="1" si="151"/>
        <v>-4.9399999999999999E-2</v>
      </c>
      <c r="BP17" s="6">
        <f t="shared" ca="1" si="151"/>
        <v>-4.9399999999999999E-2</v>
      </c>
      <c r="BQ17" s="6">
        <f t="shared" ca="1" si="151"/>
        <v>-4.9399999999999999E-2</v>
      </c>
      <c r="BR17" s="6">
        <f t="shared" ca="1" si="151"/>
        <v>-4.9399999999999999E-2</v>
      </c>
      <c r="BS17" s="6">
        <f t="shared" ca="1" si="151"/>
        <v>-4.9399999999999999E-2</v>
      </c>
      <c r="BT17" s="6">
        <f t="shared" ca="1" si="151"/>
        <v>-4.9399999999999999E-2</v>
      </c>
      <c r="BU17" s="6">
        <f t="shared" ca="1" si="151"/>
        <v>-4.9399999999999999E-2</v>
      </c>
      <c r="BV17" s="6">
        <f t="shared" ca="1" si="151"/>
        <v>-4.9399999999999999E-2</v>
      </c>
      <c r="BW17" s="6">
        <f t="shared" ca="1" si="151"/>
        <v>-4.9399999999999999E-2</v>
      </c>
      <c r="BX17" s="6">
        <f t="shared" ca="1" si="151"/>
        <v>-4.9399999999999999E-2</v>
      </c>
      <c r="BY17" s="31">
        <f t="shared" ca="1" si="16"/>
        <v>-13044.96</v>
      </c>
      <c r="BZ17" s="31">
        <f t="shared" ca="1" si="17"/>
        <v>-12519.57</v>
      </c>
      <c r="CA17" s="31">
        <f t="shared" ca="1" si="18"/>
        <v>-10614.66</v>
      </c>
      <c r="CB17" s="31">
        <f t="shared" ca="1" si="19"/>
        <v>-12009.4</v>
      </c>
      <c r="CC17" s="31">
        <f t="shared" ca="1" si="20"/>
        <v>-14675.4</v>
      </c>
      <c r="CD17" s="31">
        <f t="shared" ca="1" si="21"/>
        <v>-16973.03</v>
      </c>
      <c r="CE17" s="31">
        <f t="shared" ca="1" si="22"/>
        <v>-44209.87</v>
      </c>
      <c r="CF17" s="31">
        <f t="shared" ca="1" si="23"/>
        <v>-17288.25</v>
      </c>
      <c r="CG17" s="31">
        <f t="shared" ca="1" si="24"/>
        <v>-7872.65</v>
      </c>
      <c r="CH17" s="31">
        <f t="shared" ca="1" si="25"/>
        <v>-8785.7199999999993</v>
      </c>
      <c r="CI17" s="31">
        <f t="shared" ca="1" si="26"/>
        <v>-10466.290000000001</v>
      </c>
      <c r="CJ17" s="31">
        <f t="shared" ca="1" si="27"/>
        <v>-13681.26</v>
      </c>
      <c r="CK17" s="32">
        <f t="shared" ca="1" si="56"/>
        <v>343.29</v>
      </c>
      <c r="CL17" s="32">
        <f t="shared" ca="1" si="57"/>
        <v>329.46</v>
      </c>
      <c r="CM17" s="32">
        <f t="shared" ca="1" si="58"/>
        <v>279.33</v>
      </c>
      <c r="CN17" s="32">
        <f t="shared" ca="1" si="59"/>
        <v>316.04000000000002</v>
      </c>
      <c r="CO17" s="32">
        <f t="shared" ca="1" si="60"/>
        <v>386.19</v>
      </c>
      <c r="CP17" s="32">
        <f t="shared" ca="1" si="61"/>
        <v>446.66</v>
      </c>
      <c r="CQ17" s="32">
        <f t="shared" ca="1" si="62"/>
        <v>1163.42</v>
      </c>
      <c r="CR17" s="32">
        <f t="shared" ca="1" si="63"/>
        <v>454.95</v>
      </c>
      <c r="CS17" s="32">
        <f t="shared" ca="1" si="64"/>
        <v>207.18</v>
      </c>
      <c r="CT17" s="32">
        <f t="shared" ca="1" si="65"/>
        <v>231.2</v>
      </c>
      <c r="CU17" s="32">
        <f t="shared" ca="1" si="66"/>
        <v>275.43</v>
      </c>
      <c r="CV17" s="32">
        <f t="shared" ca="1" si="67"/>
        <v>360.03</v>
      </c>
      <c r="CW17" s="31">
        <f t="shared" ca="1" si="152"/>
        <v>-12912.929999999998</v>
      </c>
      <c r="CX17" s="31">
        <f t="shared" ca="1" si="153"/>
        <v>-12392.86</v>
      </c>
      <c r="CY17" s="31">
        <f t="shared" ca="1" si="154"/>
        <v>-10507.22</v>
      </c>
      <c r="CZ17" s="31">
        <f t="shared" ca="1" si="155"/>
        <v>-11012.659999999998</v>
      </c>
      <c r="DA17" s="31">
        <f t="shared" ca="1" si="156"/>
        <v>-13457.409999999998</v>
      </c>
      <c r="DB17" s="31">
        <f t="shared" ca="1" si="157"/>
        <v>-15564.339999999997</v>
      </c>
      <c r="DC17" s="31">
        <f t="shared" ca="1" si="158"/>
        <v>-38482.270000000004</v>
      </c>
      <c r="DD17" s="31">
        <f t="shared" ca="1" si="159"/>
        <v>-15048.48</v>
      </c>
      <c r="DE17" s="31">
        <f t="shared" ca="1" si="160"/>
        <v>-6852.7099999999991</v>
      </c>
      <c r="DF17" s="31">
        <f t="shared" ca="1" si="161"/>
        <v>-8376.67</v>
      </c>
      <c r="DG17" s="31">
        <f t="shared" ca="1" si="162"/>
        <v>-9979</v>
      </c>
      <c r="DH17" s="31">
        <f t="shared" ca="1" si="163"/>
        <v>-13044.279999999999</v>
      </c>
      <c r="DI17" s="32">
        <f t="shared" ca="1" si="68"/>
        <v>-645.65</v>
      </c>
      <c r="DJ17" s="32">
        <f t="shared" ca="1" si="69"/>
        <v>-619.64</v>
      </c>
      <c r="DK17" s="32">
        <f t="shared" ca="1" si="70"/>
        <v>-525.36</v>
      </c>
      <c r="DL17" s="32">
        <f t="shared" ca="1" si="71"/>
        <v>-550.63</v>
      </c>
      <c r="DM17" s="32">
        <f t="shared" ca="1" si="72"/>
        <v>-672.87</v>
      </c>
      <c r="DN17" s="32">
        <f t="shared" ca="1" si="73"/>
        <v>-778.22</v>
      </c>
      <c r="DO17" s="32">
        <f t="shared" ca="1" si="74"/>
        <v>-1924.11</v>
      </c>
      <c r="DP17" s="32">
        <f t="shared" ca="1" si="75"/>
        <v>-752.42</v>
      </c>
      <c r="DQ17" s="32">
        <f t="shared" ca="1" si="76"/>
        <v>-342.64</v>
      </c>
      <c r="DR17" s="32">
        <f t="shared" ca="1" si="77"/>
        <v>-418.83</v>
      </c>
      <c r="DS17" s="32">
        <f t="shared" ca="1" si="78"/>
        <v>-498.95</v>
      </c>
      <c r="DT17" s="32">
        <f t="shared" ca="1" si="79"/>
        <v>-652.21</v>
      </c>
      <c r="DU17" s="31">
        <f t="shared" ca="1" si="80"/>
        <v>-5555.92</v>
      </c>
      <c r="DV17" s="31">
        <f t="shared" ca="1" si="81"/>
        <v>-5269.01</v>
      </c>
      <c r="DW17" s="31">
        <f t="shared" ca="1" si="82"/>
        <v>-4418.9399999999996</v>
      </c>
      <c r="DX17" s="31">
        <f t="shared" ca="1" si="83"/>
        <v>-4575.3900000000003</v>
      </c>
      <c r="DY17" s="31">
        <f t="shared" ca="1" si="84"/>
        <v>-5524.73</v>
      </c>
      <c r="DZ17" s="31">
        <f t="shared" ca="1" si="85"/>
        <v>-6310.38</v>
      </c>
      <c r="EA17" s="31">
        <f t="shared" ca="1" si="86"/>
        <v>-15412.42</v>
      </c>
      <c r="EB17" s="31">
        <f t="shared" ca="1" si="87"/>
        <v>-5947.14</v>
      </c>
      <c r="EC17" s="31">
        <f t="shared" ca="1" si="88"/>
        <v>-2671.81</v>
      </c>
      <c r="ED17" s="31">
        <f t="shared" ca="1" si="89"/>
        <v>-3222.95</v>
      </c>
      <c r="EE17" s="31">
        <f t="shared" ca="1" si="90"/>
        <v>-3786.49</v>
      </c>
      <c r="EF17" s="31">
        <f t="shared" ca="1" si="91"/>
        <v>-4882.58</v>
      </c>
      <c r="EG17" s="32">
        <f t="shared" ca="1" si="92"/>
        <v>-19114.5</v>
      </c>
      <c r="EH17" s="32">
        <f t="shared" ca="1" si="93"/>
        <v>-18281.510000000002</v>
      </c>
      <c r="EI17" s="32">
        <f t="shared" ca="1" si="94"/>
        <v>-15451.52</v>
      </c>
      <c r="EJ17" s="32">
        <f t="shared" ca="1" si="95"/>
        <v>-16138.679999999997</v>
      </c>
      <c r="EK17" s="32">
        <f t="shared" ca="1" si="96"/>
        <v>-19655.009999999998</v>
      </c>
      <c r="EL17" s="32">
        <f t="shared" ca="1" si="97"/>
        <v>-22652.939999999995</v>
      </c>
      <c r="EM17" s="32">
        <f t="shared" ca="1" si="98"/>
        <v>-55818.8</v>
      </c>
      <c r="EN17" s="32">
        <f t="shared" ca="1" si="99"/>
        <v>-21748.04</v>
      </c>
      <c r="EO17" s="32">
        <f t="shared" ca="1" si="100"/>
        <v>-9867.16</v>
      </c>
      <c r="EP17" s="32">
        <f t="shared" ca="1" si="101"/>
        <v>-12018.45</v>
      </c>
      <c r="EQ17" s="32">
        <f t="shared" ca="1" si="102"/>
        <v>-14264.44</v>
      </c>
      <c r="ER17" s="32">
        <f t="shared" ca="1" si="103"/>
        <v>-18579.07</v>
      </c>
    </row>
    <row r="18" spans="1:148">
      <c r="A18" t="s">
        <v>424</v>
      </c>
      <c r="B18" s="1" t="s">
        <v>138</v>
      </c>
      <c r="C18" t="str">
        <f t="shared" ref="C18:C40" ca="1" si="164">VLOOKUP($B18,LocationLookup,2,FALSE)</f>
        <v>BCR2</v>
      </c>
      <c r="D18" t="str">
        <f t="shared" ca="1" si="2"/>
        <v>Bear Creek #2</v>
      </c>
      <c r="E18" s="51">
        <v>10422.694600000001</v>
      </c>
      <c r="F18" s="51">
        <v>11679.2361</v>
      </c>
      <c r="G18" s="51">
        <v>14170.114600000001</v>
      </c>
      <c r="H18" s="51">
        <v>6332.0844999999999</v>
      </c>
      <c r="I18" s="51">
        <v>8832.2602999999999</v>
      </c>
      <c r="J18" s="51">
        <v>12428.698200000001</v>
      </c>
      <c r="K18" s="51">
        <v>15257.236699999999</v>
      </c>
      <c r="L18" s="51">
        <v>13221.329100000001</v>
      </c>
      <c r="M18" s="51">
        <v>11748.3032</v>
      </c>
      <c r="N18" s="51">
        <v>10456.823399999999</v>
      </c>
      <c r="O18" s="51">
        <v>10601.346299999999</v>
      </c>
      <c r="P18" s="51">
        <v>13353.653399999999</v>
      </c>
      <c r="Q18" s="32">
        <v>684624.15</v>
      </c>
      <c r="R18" s="32">
        <v>898506.27</v>
      </c>
      <c r="S18" s="32">
        <v>827382.52</v>
      </c>
      <c r="T18" s="32">
        <v>336901.06</v>
      </c>
      <c r="U18" s="32">
        <v>468544.06</v>
      </c>
      <c r="V18" s="32">
        <v>689555.88</v>
      </c>
      <c r="W18" s="32">
        <v>2980894.24</v>
      </c>
      <c r="X18" s="32">
        <v>1108780.44</v>
      </c>
      <c r="Y18" s="32">
        <v>628524.30000000005</v>
      </c>
      <c r="Z18" s="32">
        <v>788013.62</v>
      </c>
      <c r="AA18" s="32">
        <v>615823.89</v>
      </c>
      <c r="AB18" s="32">
        <v>949692.62</v>
      </c>
      <c r="AC18" s="2">
        <v>-3.96</v>
      </c>
      <c r="AD18" s="2">
        <v>-3.96</v>
      </c>
      <c r="AE18" s="2">
        <v>-3.96</v>
      </c>
      <c r="AF18" s="2">
        <v>-3.96</v>
      </c>
      <c r="AG18" s="2">
        <v>-3.96</v>
      </c>
      <c r="AH18" s="2">
        <v>-3.96</v>
      </c>
      <c r="AI18" s="2">
        <v>-3.96</v>
      </c>
      <c r="AJ18" s="2">
        <v>-3.96</v>
      </c>
      <c r="AK18" s="2">
        <v>-3.96</v>
      </c>
      <c r="AL18" s="2">
        <v>-3.96</v>
      </c>
      <c r="AM18" s="2">
        <v>-3.96</v>
      </c>
      <c r="AN18" s="2">
        <v>-3.96</v>
      </c>
      <c r="AO18" s="33">
        <v>-27111.119999999999</v>
      </c>
      <c r="AP18" s="33">
        <v>-35580.85</v>
      </c>
      <c r="AQ18" s="33">
        <v>-32764.35</v>
      </c>
      <c r="AR18" s="33">
        <v>-13341.28</v>
      </c>
      <c r="AS18" s="33">
        <v>-18554.34</v>
      </c>
      <c r="AT18" s="33">
        <v>-27306.41</v>
      </c>
      <c r="AU18" s="33">
        <v>-118043.41</v>
      </c>
      <c r="AV18" s="33">
        <v>-43907.71</v>
      </c>
      <c r="AW18" s="33">
        <v>-24889.56</v>
      </c>
      <c r="AX18" s="33">
        <v>-31205.34</v>
      </c>
      <c r="AY18" s="33">
        <v>-24386.63</v>
      </c>
      <c r="AZ18" s="33">
        <v>-37607.83</v>
      </c>
      <c r="BA18" s="31">
        <f t="shared" si="44"/>
        <v>-821.55</v>
      </c>
      <c r="BB18" s="31">
        <f t="shared" si="45"/>
        <v>-1078.21</v>
      </c>
      <c r="BC18" s="31">
        <f t="shared" si="46"/>
        <v>-992.86</v>
      </c>
      <c r="BD18" s="31">
        <f t="shared" si="47"/>
        <v>-1617.13</v>
      </c>
      <c r="BE18" s="31">
        <f t="shared" si="48"/>
        <v>-2249.0100000000002</v>
      </c>
      <c r="BF18" s="31">
        <f t="shared" si="49"/>
        <v>-3309.87</v>
      </c>
      <c r="BG18" s="31">
        <f t="shared" si="50"/>
        <v>-21164.35</v>
      </c>
      <c r="BH18" s="31">
        <f t="shared" si="51"/>
        <v>-7872.34</v>
      </c>
      <c r="BI18" s="31">
        <f t="shared" si="52"/>
        <v>-4462.5200000000004</v>
      </c>
      <c r="BJ18" s="31">
        <f t="shared" si="53"/>
        <v>-2364.04</v>
      </c>
      <c r="BK18" s="31">
        <f t="shared" si="54"/>
        <v>-1847.47</v>
      </c>
      <c r="BL18" s="31">
        <f t="shared" si="55"/>
        <v>-2849.08</v>
      </c>
      <c r="BM18" s="6">
        <f t="shared" ca="1" si="151"/>
        <v>-4.9399999999999999E-2</v>
      </c>
      <c r="BN18" s="6">
        <f t="shared" ca="1" si="151"/>
        <v>-4.9399999999999999E-2</v>
      </c>
      <c r="BO18" s="6">
        <f t="shared" ca="1" si="151"/>
        <v>-4.9399999999999999E-2</v>
      </c>
      <c r="BP18" s="6">
        <f t="shared" ca="1" si="151"/>
        <v>-4.9399999999999999E-2</v>
      </c>
      <c r="BQ18" s="6">
        <f t="shared" ca="1" si="151"/>
        <v>-4.9399999999999999E-2</v>
      </c>
      <c r="BR18" s="6">
        <f t="shared" ca="1" si="151"/>
        <v>-4.9399999999999999E-2</v>
      </c>
      <c r="BS18" s="6">
        <f t="shared" ca="1" si="151"/>
        <v>-4.9399999999999999E-2</v>
      </c>
      <c r="BT18" s="6">
        <f t="shared" ca="1" si="151"/>
        <v>-4.9399999999999999E-2</v>
      </c>
      <c r="BU18" s="6">
        <f t="shared" ca="1" si="151"/>
        <v>-4.9399999999999999E-2</v>
      </c>
      <c r="BV18" s="6">
        <f t="shared" ca="1" si="151"/>
        <v>-4.9399999999999999E-2</v>
      </c>
      <c r="BW18" s="6">
        <f t="shared" ca="1" si="151"/>
        <v>-4.9399999999999999E-2</v>
      </c>
      <c r="BX18" s="6">
        <f t="shared" ca="1" si="151"/>
        <v>-4.9399999999999999E-2</v>
      </c>
      <c r="BY18" s="31">
        <f t="shared" ca="1" si="16"/>
        <v>-33820.43</v>
      </c>
      <c r="BZ18" s="31">
        <f t="shared" ca="1" si="17"/>
        <v>-44386.21</v>
      </c>
      <c r="CA18" s="31">
        <f t="shared" ca="1" si="18"/>
        <v>-40872.699999999997</v>
      </c>
      <c r="CB18" s="31">
        <f t="shared" ca="1" si="19"/>
        <v>-16642.91</v>
      </c>
      <c r="CC18" s="31">
        <f t="shared" ca="1" si="20"/>
        <v>-23146.080000000002</v>
      </c>
      <c r="CD18" s="31">
        <f t="shared" ca="1" si="21"/>
        <v>-34064.06</v>
      </c>
      <c r="CE18" s="31">
        <f t="shared" ca="1" si="22"/>
        <v>-147256.18</v>
      </c>
      <c r="CF18" s="31">
        <f t="shared" ca="1" si="23"/>
        <v>-54773.75</v>
      </c>
      <c r="CG18" s="31">
        <f t="shared" ca="1" si="24"/>
        <v>-31049.1</v>
      </c>
      <c r="CH18" s="31">
        <f t="shared" ca="1" si="25"/>
        <v>-38927.870000000003</v>
      </c>
      <c r="CI18" s="31">
        <f t="shared" ca="1" si="26"/>
        <v>-30421.7</v>
      </c>
      <c r="CJ18" s="31">
        <f t="shared" ca="1" si="27"/>
        <v>-46914.82</v>
      </c>
      <c r="CK18" s="32">
        <f t="shared" ca="1" si="56"/>
        <v>890.01</v>
      </c>
      <c r="CL18" s="32">
        <f t="shared" ca="1" si="57"/>
        <v>1168.06</v>
      </c>
      <c r="CM18" s="32">
        <f t="shared" ca="1" si="58"/>
        <v>1075.5999999999999</v>
      </c>
      <c r="CN18" s="32">
        <f t="shared" ca="1" si="59"/>
        <v>437.97</v>
      </c>
      <c r="CO18" s="32">
        <f t="shared" ca="1" si="60"/>
        <v>609.11</v>
      </c>
      <c r="CP18" s="32">
        <f t="shared" ca="1" si="61"/>
        <v>896.42</v>
      </c>
      <c r="CQ18" s="32">
        <f t="shared" ca="1" si="62"/>
        <v>3875.16</v>
      </c>
      <c r="CR18" s="32">
        <f t="shared" ca="1" si="63"/>
        <v>1441.41</v>
      </c>
      <c r="CS18" s="32">
        <f t="shared" ca="1" si="64"/>
        <v>817.08</v>
      </c>
      <c r="CT18" s="32">
        <f t="shared" ca="1" si="65"/>
        <v>1024.42</v>
      </c>
      <c r="CU18" s="32">
        <f t="shared" ca="1" si="66"/>
        <v>800.57</v>
      </c>
      <c r="CV18" s="32">
        <f t="shared" ca="1" si="67"/>
        <v>1234.5999999999999</v>
      </c>
      <c r="CW18" s="31">
        <f t="shared" ca="1" si="152"/>
        <v>-4997.7499999999991</v>
      </c>
      <c r="CX18" s="31">
        <f t="shared" ca="1" si="153"/>
        <v>-6559.0900000000029</v>
      </c>
      <c r="CY18" s="31">
        <f t="shared" ca="1" si="154"/>
        <v>-6039.89</v>
      </c>
      <c r="CZ18" s="31">
        <f t="shared" ca="1" si="155"/>
        <v>-1246.5299999999997</v>
      </c>
      <c r="DA18" s="31">
        <f t="shared" ca="1" si="156"/>
        <v>-1733.6200000000008</v>
      </c>
      <c r="DB18" s="31">
        <f t="shared" ca="1" si="157"/>
        <v>-2551.3599999999997</v>
      </c>
      <c r="DC18" s="31">
        <f t="shared" ca="1" si="158"/>
        <v>-4173.2599999999875</v>
      </c>
      <c r="DD18" s="31">
        <f t="shared" ca="1" si="159"/>
        <v>-1552.2899999999972</v>
      </c>
      <c r="DE18" s="31">
        <f t="shared" ca="1" si="160"/>
        <v>-879.93999999999505</v>
      </c>
      <c r="DF18" s="31">
        <f t="shared" ca="1" si="161"/>
        <v>-4334.0700000000043</v>
      </c>
      <c r="DG18" s="31">
        <f t="shared" ca="1" si="162"/>
        <v>-3387.0299999999997</v>
      </c>
      <c r="DH18" s="31">
        <f t="shared" ca="1" si="163"/>
        <v>-5223.3099999999995</v>
      </c>
      <c r="DI18" s="32">
        <f t="shared" ca="1" si="68"/>
        <v>-249.89</v>
      </c>
      <c r="DJ18" s="32">
        <f t="shared" ca="1" si="69"/>
        <v>-327.95</v>
      </c>
      <c r="DK18" s="32">
        <f t="shared" ca="1" si="70"/>
        <v>-301.99</v>
      </c>
      <c r="DL18" s="32">
        <f t="shared" ca="1" si="71"/>
        <v>-62.33</v>
      </c>
      <c r="DM18" s="32">
        <f t="shared" ca="1" si="72"/>
        <v>-86.68</v>
      </c>
      <c r="DN18" s="32">
        <f t="shared" ca="1" si="73"/>
        <v>-127.57</v>
      </c>
      <c r="DO18" s="32">
        <f t="shared" ca="1" si="74"/>
        <v>-208.66</v>
      </c>
      <c r="DP18" s="32">
        <f t="shared" ca="1" si="75"/>
        <v>-77.61</v>
      </c>
      <c r="DQ18" s="32">
        <f t="shared" ca="1" si="76"/>
        <v>-44</v>
      </c>
      <c r="DR18" s="32">
        <f t="shared" ca="1" si="77"/>
        <v>-216.7</v>
      </c>
      <c r="DS18" s="32">
        <f t="shared" ca="1" si="78"/>
        <v>-169.35</v>
      </c>
      <c r="DT18" s="32">
        <f t="shared" ca="1" si="79"/>
        <v>-261.17</v>
      </c>
      <c r="DU18" s="31">
        <f t="shared" ca="1" si="80"/>
        <v>-2150.33</v>
      </c>
      <c r="DV18" s="31">
        <f t="shared" ca="1" si="81"/>
        <v>-2788.69</v>
      </c>
      <c r="DW18" s="31">
        <f t="shared" ca="1" si="82"/>
        <v>-2540.15</v>
      </c>
      <c r="DX18" s="31">
        <f t="shared" ca="1" si="83"/>
        <v>-517.89</v>
      </c>
      <c r="DY18" s="31">
        <f t="shared" ca="1" si="84"/>
        <v>-711.71</v>
      </c>
      <c r="DZ18" s="31">
        <f t="shared" ca="1" si="85"/>
        <v>-1034.42</v>
      </c>
      <c r="EA18" s="31">
        <f t="shared" ca="1" si="86"/>
        <v>-1671.42</v>
      </c>
      <c r="EB18" s="31">
        <f t="shared" ca="1" si="87"/>
        <v>-613.46</v>
      </c>
      <c r="EC18" s="31">
        <f t="shared" ca="1" si="88"/>
        <v>-343.08</v>
      </c>
      <c r="ED18" s="31">
        <f t="shared" ca="1" si="89"/>
        <v>-1667.55</v>
      </c>
      <c r="EE18" s="31">
        <f t="shared" ca="1" si="90"/>
        <v>-1285.19</v>
      </c>
      <c r="EF18" s="31">
        <f t="shared" ca="1" si="91"/>
        <v>-1955.13</v>
      </c>
      <c r="EG18" s="32">
        <f t="shared" ca="1" si="92"/>
        <v>-7397.9699999999993</v>
      </c>
      <c r="EH18" s="32">
        <f t="shared" ca="1" si="93"/>
        <v>-9675.7300000000032</v>
      </c>
      <c r="EI18" s="32">
        <f t="shared" ca="1" si="94"/>
        <v>-8882.0300000000007</v>
      </c>
      <c r="EJ18" s="32">
        <f t="shared" ca="1" si="95"/>
        <v>-1826.7499999999995</v>
      </c>
      <c r="EK18" s="32">
        <f t="shared" ca="1" si="96"/>
        <v>-2532.0100000000011</v>
      </c>
      <c r="EL18" s="32">
        <f t="shared" ca="1" si="97"/>
        <v>-3713.35</v>
      </c>
      <c r="EM18" s="32">
        <f t="shared" ca="1" si="98"/>
        <v>-6053.3399999999874</v>
      </c>
      <c r="EN18" s="32">
        <f t="shared" ca="1" si="99"/>
        <v>-2243.3599999999969</v>
      </c>
      <c r="EO18" s="32">
        <f t="shared" ca="1" si="100"/>
        <v>-1267.019999999995</v>
      </c>
      <c r="EP18" s="32">
        <f t="shared" ca="1" si="101"/>
        <v>-6218.3200000000043</v>
      </c>
      <c r="EQ18" s="32">
        <f t="shared" ca="1" si="102"/>
        <v>-4841.57</v>
      </c>
      <c r="ER18" s="32">
        <f t="shared" ca="1" si="103"/>
        <v>-7439.61</v>
      </c>
    </row>
    <row r="19" spans="1:148">
      <c r="A19" t="s">
        <v>424</v>
      </c>
      <c r="B19" s="1" t="s">
        <v>139</v>
      </c>
      <c r="C19" t="str">
        <f t="shared" ca="1" si="1"/>
        <v>BCRK</v>
      </c>
      <c r="D19" t="str">
        <f t="shared" ca="1" si="2"/>
        <v>Bear Creek #1</v>
      </c>
      <c r="E19" s="51">
        <v>11809.484899999999</v>
      </c>
      <c r="F19" s="51">
        <v>18826.216400000001</v>
      </c>
      <c r="G19" s="51">
        <v>26315.316900000002</v>
      </c>
      <c r="H19" s="51">
        <v>4775.3558000000003</v>
      </c>
      <c r="I19" s="51">
        <v>6324.8033999999998</v>
      </c>
      <c r="J19" s="51">
        <v>11513.9773</v>
      </c>
      <c r="K19" s="51">
        <v>14303.063700000001</v>
      </c>
      <c r="L19" s="51">
        <v>8699.2500999999993</v>
      </c>
      <c r="M19" s="51">
        <v>9307.4266000000007</v>
      </c>
      <c r="N19" s="51">
        <v>5823.1161000000002</v>
      </c>
      <c r="O19" s="51">
        <v>7270.7160000000003</v>
      </c>
      <c r="P19" s="51">
        <v>23373.746899999998</v>
      </c>
      <c r="Q19" s="32">
        <v>933605.23</v>
      </c>
      <c r="R19" s="32">
        <v>1540040.27</v>
      </c>
      <c r="S19" s="32">
        <v>1546423.39</v>
      </c>
      <c r="T19" s="32">
        <v>348203.02</v>
      </c>
      <c r="U19" s="32">
        <v>427380.36</v>
      </c>
      <c r="V19" s="32">
        <v>785839.72</v>
      </c>
      <c r="W19" s="32">
        <v>3798193.45</v>
      </c>
      <c r="X19" s="32">
        <v>1204246.92</v>
      </c>
      <c r="Y19" s="32">
        <v>570999.01</v>
      </c>
      <c r="Z19" s="32">
        <v>714185.62</v>
      </c>
      <c r="AA19" s="32">
        <v>642517.73</v>
      </c>
      <c r="AB19" s="32">
        <v>1798808.98</v>
      </c>
      <c r="AC19" s="2">
        <v>-3.96</v>
      </c>
      <c r="AD19" s="2">
        <v>-3.96</v>
      </c>
      <c r="AE19" s="2">
        <v>-3.96</v>
      </c>
      <c r="AF19" s="2">
        <v>-3.96</v>
      </c>
      <c r="AG19" s="2">
        <v>-3.96</v>
      </c>
      <c r="AH19" s="2">
        <v>-3.96</v>
      </c>
      <c r="AI19" s="2">
        <v>-3.96</v>
      </c>
      <c r="AJ19" s="2">
        <v>-3.96</v>
      </c>
      <c r="AK19" s="2">
        <v>-3.96</v>
      </c>
      <c r="AL19" s="2">
        <v>-3.96</v>
      </c>
      <c r="AM19" s="2">
        <v>-3.96</v>
      </c>
      <c r="AN19" s="2">
        <v>-3.96</v>
      </c>
      <c r="AO19" s="33">
        <v>-36970.769999999997</v>
      </c>
      <c r="AP19" s="33">
        <v>-60985.59</v>
      </c>
      <c r="AQ19" s="33">
        <v>-61238.37</v>
      </c>
      <c r="AR19" s="33">
        <v>-13788.84</v>
      </c>
      <c r="AS19" s="33">
        <v>-16924.259999999998</v>
      </c>
      <c r="AT19" s="33">
        <v>-31119.25</v>
      </c>
      <c r="AU19" s="33">
        <v>-150408.46</v>
      </c>
      <c r="AV19" s="33">
        <v>-47688.18</v>
      </c>
      <c r="AW19" s="33">
        <v>-22611.56</v>
      </c>
      <c r="AX19" s="33">
        <v>-28281.75</v>
      </c>
      <c r="AY19" s="33">
        <v>-25443.7</v>
      </c>
      <c r="AZ19" s="33">
        <v>-71232.84</v>
      </c>
      <c r="BA19" s="31">
        <f t="shared" ref="BA19" si="165">ROUND(Q19*BA$3,2)</f>
        <v>-1120.33</v>
      </c>
      <c r="BB19" s="31">
        <f t="shared" ref="BB19" si="166">ROUND(R19*BB$3,2)</f>
        <v>-1848.05</v>
      </c>
      <c r="BC19" s="31">
        <f t="shared" ref="BC19" si="167">ROUND(S19*BC$3,2)</f>
        <v>-1855.71</v>
      </c>
      <c r="BD19" s="31">
        <f t="shared" ref="BD19" si="168">ROUND(T19*BD$3,2)</f>
        <v>-1671.37</v>
      </c>
      <c r="BE19" s="31">
        <f t="shared" ref="BE19" si="169">ROUND(U19*BE$3,2)</f>
        <v>-2051.4299999999998</v>
      </c>
      <c r="BF19" s="31">
        <f t="shared" ref="BF19" si="170">ROUND(V19*BF$3,2)</f>
        <v>-3772.03</v>
      </c>
      <c r="BG19" s="31">
        <f t="shared" ref="BG19" si="171">ROUND(W19*BG$3,2)</f>
        <v>-26967.17</v>
      </c>
      <c r="BH19" s="31">
        <f t="shared" ref="BH19" si="172">ROUND(X19*BH$3,2)</f>
        <v>-8550.15</v>
      </c>
      <c r="BI19" s="31">
        <f t="shared" ref="BI19" si="173">ROUND(Y19*BI$3,2)</f>
        <v>-4054.09</v>
      </c>
      <c r="BJ19" s="31">
        <f t="shared" ref="BJ19" si="174">ROUND(Z19*BJ$3,2)</f>
        <v>-2142.56</v>
      </c>
      <c r="BK19" s="31">
        <f t="shared" ref="BK19" si="175">ROUND(AA19*BK$3,2)</f>
        <v>-1927.55</v>
      </c>
      <c r="BL19" s="31">
        <f t="shared" ref="BL19" si="176">ROUND(AB19*BL$3,2)</f>
        <v>-5396.43</v>
      </c>
      <c r="BM19" s="6">
        <f t="shared" ref="BM19:BX19" ca="1" si="177">VLOOKUP($C19,LossFactorLookup,3,FALSE)</f>
        <v>-4.9399999999999999E-2</v>
      </c>
      <c r="BN19" s="6">
        <f t="shared" ca="1" si="177"/>
        <v>-4.9399999999999999E-2</v>
      </c>
      <c r="BO19" s="6">
        <f t="shared" ca="1" si="177"/>
        <v>-4.9399999999999999E-2</v>
      </c>
      <c r="BP19" s="6">
        <f t="shared" ca="1" si="177"/>
        <v>-4.9399999999999999E-2</v>
      </c>
      <c r="BQ19" s="6">
        <f t="shared" ca="1" si="177"/>
        <v>-4.9399999999999999E-2</v>
      </c>
      <c r="BR19" s="6">
        <f t="shared" ca="1" si="177"/>
        <v>-4.9399999999999999E-2</v>
      </c>
      <c r="BS19" s="6">
        <f t="shared" ca="1" si="177"/>
        <v>-4.9399999999999999E-2</v>
      </c>
      <c r="BT19" s="6">
        <f t="shared" ca="1" si="177"/>
        <v>-4.9399999999999999E-2</v>
      </c>
      <c r="BU19" s="6">
        <f t="shared" ca="1" si="177"/>
        <v>-4.9399999999999999E-2</v>
      </c>
      <c r="BV19" s="6">
        <f t="shared" ca="1" si="177"/>
        <v>-4.9399999999999999E-2</v>
      </c>
      <c r="BW19" s="6">
        <f t="shared" ca="1" si="177"/>
        <v>-4.9399999999999999E-2</v>
      </c>
      <c r="BX19" s="6">
        <f t="shared" ca="1" si="177"/>
        <v>-4.9399999999999999E-2</v>
      </c>
      <c r="BY19" s="31">
        <f t="shared" ca="1" si="16"/>
        <v>-46120.1</v>
      </c>
      <c r="BZ19" s="31">
        <f t="shared" ca="1" si="17"/>
        <v>-76077.990000000005</v>
      </c>
      <c r="CA19" s="31">
        <f t="shared" ca="1" si="18"/>
        <v>-76393.320000000007</v>
      </c>
      <c r="CB19" s="31">
        <f t="shared" ca="1" si="19"/>
        <v>-17201.23</v>
      </c>
      <c r="CC19" s="31">
        <f t="shared" ca="1" si="20"/>
        <v>-21112.59</v>
      </c>
      <c r="CD19" s="31">
        <f t="shared" ca="1" si="21"/>
        <v>-38820.480000000003</v>
      </c>
      <c r="CE19" s="31">
        <f t="shared" ca="1" si="22"/>
        <v>-187630.76</v>
      </c>
      <c r="CF19" s="31">
        <f t="shared" ca="1" si="23"/>
        <v>-59489.8</v>
      </c>
      <c r="CG19" s="31">
        <f t="shared" ca="1" si="24"/>
        <v>-28207.35</v>
      </c>
      <c r="CH19" s="31">
        <f t="shared" ca="1" si="25"/>
        <v>-35280.769999999997</v>
      </c>
      <c r="CI19" s="31">
        <f t="shared" ca="1" si="26"/>
        <v>-31740.38</v>
      </c>
      <c r="CJ19" s="31">
        <f t="shared" ca="1" si="27"/>
        <v>-88861.16</v>
      </c>
      <c r="CK19" s="32">
        <f t="shared" ref="CK19" ca="1" si="178">ROUND(Q19*$CV$3,2)</f>
        <v>1213.69</v>
      </c>
      <c r="CL19" s="32">
        <f t="shared" ref="CL19" ca="1" si="179">ROUND(R19*$CV$3,2)</f>
        <v>2002.05</v>
      </c>
      <c r="CM19" s="32">
        <f t="shared" ref="CM19" ca="1" si="180">ROUND(S19*$CV$3,2)</f>
        <v>2010.35</v>
      </c>
      <c r="CN19" s="32">
        <f t="shared" ref="CN19" ca="1" si="181">ROUND(T19*$CV$3,2)</f>
        <v>452.66</v>
      </c>
      <c r="CO19" s="32">
        <f t="shared" ref="CO19" ca="1" si="182">ROUND(U19*$CV$3,2)</f>
        <v>555.59</v>
      </c>
      <c r="CP19" s="32">
        <f t="shared" ref="CP19" ca="1" si="183">ROUND(V19*$CV$3,2)</f>
        <v>1021.59</v>
      </c>
      <c r="CQ19" s="32">
        <f t="shared" ref="CQ19" ca="1" si="184">ROUND(W19*$CV$3,2)</f>
        <v>4937.6499999999996</v>
      </c>
      <c r="CR19" s="32">
        <f t="shared" ref="CR19" ca="1" si="185">ROUND(X19*$CV$3,2)</f>
        <v>1565.52</v>
      </c>
      <c r="CS19" s="32">
        <f t="shared" ref="CS19" ca="1" si="186">ROUND(Y19*$CV$3,2)</f>
        <v>742.3</v>
      </c>
      <c r="CT19" s="32">
        <f t="shared" ref="CT19" ca="1" si="187">ROUND(Z19*$CV$3,2)</f>
        <v>928.44</v>
      </c>
      <c r="CU19" s="32">
        <f t="shared" ref="CU19" ca="1" si="188">ROUND(AA19*$CV$3,2)</f>
        <v>835.27</v>
      </c>
      <c r="CV19" s="32">
        <f t="shared" ref="CV19" ca="1" si="189">ROUND(AB19*$CV$3,2)</f>
        <v>2338.4499999999998</v>
      </c>
      <c r="CW19" s="31">
        <f t="shared" ca="1" si="152"/>
        <v>-6815.3099999999995</v>
      </c>
      <c r="CX19" s="31">
        <f t="shared" ca="1" si="153"/>
        <v>-11242.300000000007</v>
      </c>
      <c r="CY19" s="31">
        <f t="shared" ca="1" si="154"/>
        <v>-11288.89</v>
      </c>
      <c r="CZ19" s="31">
        <f t="shared" ca="1" si="155"/>
        <v>-1288.3599999999997</v>
      </c>
      <c r="DA19" s="31">
        <f t="shared" ca="1" si="156"/>
        <v>-1581.3100000000018</v>
      </c>
      <c r="DB19" s="31">
        <f t="shared" ca="1" si="157"/>
        <v>-2907.6100000000065</v>
      </c>
      <c r="DC19" s="31">
        <f t="shared" ca="1" si="158"/>
        <v>-5317.480000000025</v>
      </c>
      <c r="DD19" s="31">
        <f t="shared" ca="1" si="159"/>
        <v>-1685.9500000000062</v>
      </c>
      <c r="DE19" s="31">
        <f t="shared" ca="1" si="160"/>
        <v>-799.39999999999782</v>
      </c>
      <c r="DF19" s="31">
        <f t="shared" ca="1" si="161"/>
        <v>-3928.0199999999945</v>
      </c>
      <c r="DG19" s="31">
        <f t="shared" ca="1" si="162"/>
        <v>-3533.8599999999997</v>
      </c>
      <c r="DH19" s="31">
        <f t="shared" ca="1" si="163"/>
        <v>-9893.4400000000096</v>
      </c>
      <c r="DI19" s="32">
        <f t="shared" ca="1" si="68"/>
        <v>-340.77</v>
      </c>
      <c r="DJ19" s="32">
        <f t="shared" ca="1" si="69"/>
        <v>-562.12</v>
      </c>
      <c r="DK19" s="32">
        <f t="shared" ca="1" si="70"/>
        <v>-564.44000000000005</v>
      </c>
      <c r="DL19" s="32">
        <f t="shared" ca="1" si="71"/>
        <v>-64.42</v>
      </c>
      <c r="DM19" s="32">
        <f t="shared" ca="1" si="72"/>
        <v>-79.069999999999993</v>
      </c>
      <c r="DN19" s="32">
        <f t="shared" ca="1" si="73"/>
        <v>-145.38</v>
      </c>
      <c r="DO19" s="32">
        <f t="shared" ca="1" si="74"/>
        <v>-265.87</v>
      </c>
      <c r="DP19" s="32">
        <f t="shared" ca="1" si="75"/>
        <v>-84.3</v>
      </c>
      <c r="DQ19" s="32">
        <f t="shared" ca="1" si="76"/>
        <v>-39.97</v>
      </c>
      <c r="DR19" s="32">
        <f t="shared" ca="1" si="77"/>
        <v>-196.4</v>
      </c>
      <c r="DS19" s="32">
        <f t="shared" ca="1" si="78"/>
        <v>-176.69</v>
      </c>
      <c r="DT19" s="32">
        <f t="shared" ca="1" si="79"/>
        <v>-494.67</v>
      </c>
      <c r="DU19" s="31">
        <f t="shared" ca="1" si="80"/>
        <v>-2932.36</v>
      </c>
      <c r="DV19" s="31">
        <f t="shared" ca="1" si="81"/>
        <v>-4779.83</v>
      </c>
      <c r="DW19" s="31">
        <f t="shared" ca="1" si="82"/>
        <v>-4747.68</v>
      </c>
      <c r="DX19" s="31">
        <f t="shared" ca="1" si="83"/>
        <v>-535.27</v>
      </c>
      <c r="DY19" s="31">
        <f t="shared" ca="1" si="84"/>
        <v>-649.17999999999995</v>
      </c>
      <c r="DZ19" s="31">
        <f t="shared" ca="1" si="85"/>
        <v>-1178.8599999999999</v>
      </c>
      <c r="EA19" s="31">
        <f t="shared" ca="1" si="86"/>
        <v>-2129.69</v>
      </c>
      <c r="EB19" s="31">
        <f t="shared" ca="1" si="87"/>
        <v>-666.29</v>
      </c>
      <c r="EC19" s="31">
        <f t="shared" ca="1" si="88"/>
        <v>-311.68</v>
      </c>
      <c r="ED19" s="31">
        <f t="shared" ca="1" si="89"/>
        <v>-1511.32</v>
      </c>
      <c r="EE19" s="31">
        <f t="shared" ca="1" si="90"/>
        <v>-1340.91</v>
      </c>
      <c r="EF19" s="31">
        <f t="shared" ca="1" si="91"/>
        <v>-3703.2</v>
      </c>
      <c r="EG19" s="32">
        <f t="shared" ca="1" si="92"/>
        <v>-10088.44</v>
      </c>
      <c r="EH19" s="32">
        <f t="shared" ca="1" si="93"/>
        <v>-16584.250000000007</v>
      </c>
      <c r="EI19" s="32">
        <f t="shared" ca="1" si="94"/>
        <v>-16601.010000000002</v>
      </c>
      <c r="EJ19" s="32">
        <f t="shared" ca="1" si="95"/>
        <v>-1888.0499999999997</v>
      </c>
      <c r="EK19" s="32">
        <f t="shared" ca="1" si="96"/>
        <v>-2309.5600000000018</v>
      </c>
      <c r="EL19" s="32">
        <f t="shared" ca="1" si="97"/>
        <v>-4231.8500000000067</v>
      </c>
      <c r="EM19" s="32">
        <f t="shared" ca="1" si="98"/>
        <v>-7713.0400000000245</v>
      </c>
      <c r="EN19" s="32">
        <f t="shared" ca="1" si="99"/>
        <v>-2436.5400000000063</v>
      </c>
      <c r="EO19" s="32">
        <f t="shared" ca="1" si="100"/>
        <v>-1151.0499999999979</v>
      </c>
      <c r="EP19" s="32">
        <f t="shared" ca="1" si="101"/>
        <v>-5635.7399999999943</v>
      </c>
      <c r="EQ19" s="32">
        <f t="shared" ca="1" si="102"/>
        <v>-5051.46</v>
      </c>
      <c r="ER19" s="32">
        <f t="shared" ca="1" si="103"/>
        <v>-14091.310000000009</v>
      </c>
    </row>
    <row r="20" spans="1:148">
      <c r="A20" t="s">
        <v>423</v>
      </c>
      <c r="B20" s="1" t="s">
        <v>123</v>
      </c>
      <c r="C20" t="str">
        <f t="shared" ca="1" si="164"/>
        <v>BIG</v>
      </c>
      <c r="D20" t="str">
        <f t="shared" ca="1" si="2"/>
        <v>Bighorn Hydro Facility</v>
      </c>
      <c r="E20" s="51">
        <v>28419.8174</v>
      </c>
      <c r="F20" s="51">
        <v>27016.7925</v>
      </c>
      <c r="G20" s="51">
        <v>31397.4905</v>
      </c>
      <c r="H20" s="51">
        <v>31113.773499999999</v>
      </c>
      <c r="I20" s="51">
        <v>34581.438399999999</v>
      </c>
      <c r="J20" s="51">
        <v>44261.067799999997</v>
      </c>
      <c r="K20" s="51">
        <v>55224.001900000003</v>
      </c>
      <c r="L20" s="51">
        <v>54725.887300000002</v>
      </c>
      <c r="M20" s="51">
        <v>31493.618999999999</v>
      </c>
      <c r="N20" s="51">
        <v>33616.270199999999</v>
      </c>
      <c r="O20" s="51">
        <v>33250.843000000001</v>
      </c>
      <c r="P20" s="51">
        <v>38281.448600000003</v>
      </c>
      <c r="Q20" s="32">
        <v>1760741.51</v>
      </c>
      <c r="R20" s="32">
        <v>2039658.86</v>
      </c>
      <c r="S20" s="32">
        <v>1937944.57</v>
      </c>
      <c r="T20" s="32">
        <v>1755262.48</v>
      </c>
      <c r="U20" s="32">
        <v>1955039.38</v>
      </c>
      <c r="V20" s="32">
        <v>2460573.5699999998</v>
      </c>
      <c r="W20" s="32">
        <v>10534524.51</v>
      </c>
      <c r="X20" s="32">
        <v>4558995.5999999996</v>
      </c>
      <c r="Y20" s="32">
        <v>1683804.89</v>
      </c>
      <c r="Z20" s="32">
        <v>2395179.15</v>
      </c>
      <c r="AA20" s="32">
        <v>2013397.8</v>
      </c>
      <c r="AB20" s="32">
        <v>2911090.47</v>
      </c>
      <c r="AC20" s="2">
        <v>3</v>
      </c>
      <c r="AD20" s="2">
        <v>3</v>
      </c>
      <c r="AE20" s="2">
        <v>3</v>
      </c>
      <c r="AF20" s="2">
        <v>3</v>
      </c>
      <c r="AG20" s="2">
        <v>3</v>
      </c>
      <c r="AH20" s="2">
        <v>3</v>
      </c>
      <c r="AI20" s="2">
        <v>3</v>
      </c>
      <c r="AJ20" s="2">
        <v>3</v>
      </c>
      <c r="AK20" s="2">
        <v>3</v>
      </c>
      <c r="AL20" s="2">
        <v>3</v>
      </c>
      <c r="AM20" s="2">
        <v>3</v>
      </c>
      <c r="AN20" s="2">
        <v>3</v>
      </c>
      <c r="AO20" s="33">
        <v>52822.25</v>
      </c>
      <c r="AP20" s="33">
        <v>61189.77</v>
      </c>
      <c r="AQ20" s="33">
        <v>58138.34</v>
      </c>
      <c r="AR20" s="33">
        <v>52657.87</v>
      </c>
      <c r="AS20" s="33">
        <v>58651.18</v>
      </c>
      <c r="AT20" s="33">
        <v>73817.210000000006</v>
      </c>
      <c r="AU20" s="33">
        <v>316035.74</v>
      </c>
      <c r="AV20" s="33">
        <v>136769.87</v>
      </c>
      <c r="AW20" s="33">
        <v>50514.15</v>
      </c>
      <c r="AX20" s="33">
        <v>71855.37</v>
      </c>
      <c r="AY20" s="33">
        <v>60401.93</v>
      </c>
      <c r="AZ20" s="33">
        <v>87332.71</v>
      </c>
      <c r="BA20" s="31">
        <f t="shared" si="44"/>
        <v>-2112.89</v>
      </c>
      <c r="BB20" s="31">
        <f t="shared" si="45"/>
        <v>-2447.59</v>
      </c>
      <c r="BC20" s="31">
        <f t="shared" si="46"/>
        <v>-2325.5300000000002</v>
      </c>
      <c r="BD20" s="31">
        <f t="shared" si="47"/>
        <v>-8425.26</v>
      </c>
      <c r="BE20" s="31">
        <f t="shared" si="48"/>
        <v>-9384.19</v>
      </c>
      <c r="BF20" s="31">
        <f t="shared" si="49"/>
        <v>-11810.75</v>
      </c>
      <c r="BG20" s="31">
        <f t="shared" si="50"/>
        <v>-74795.12</v>
      </c>
      <c r="BH20" s="31">
        <f t="shared" si="51"/>
        <v>-32368.87</v>
      </c>
      <c r="BI20" s="31">
        <f t="shared" si="52"/>
        <v>-11955.01</v>
      </c>
      <c r="BJ20" s="31">
        <f t="shared" si="53"/>
        <v>-7185.54</v>
      </c>
      <c r="BK20" s="31">
        <f t="shared" si="54"/>
        <v>-6040.19</v>
      </c>
      <c r="BL20" s="31">
        <f t="shared" si="55"/>
        <v>-8733.27</v>
      </c>
      <c r="BM20" s="6">
        <f t="shared" ca="1" si="151"/>
        <v>-3.7699999999999997E-2</v>
      </c>
      <c r="BN20" s="6">
        <f t="shared" ca="1" si="151"/>
        <v>-3.7699999999999997E-2</v>
      </c>
      <c r="BO20" s="6">
        <f t="shared" ca="1" si="151"/>
        <v>-3.7699999999999997E-2</v>
      </c>
      <c r="BP20" s="6">
        <f t="shared" ca="1" si="151"/>
        <v>-3.7699999999999997E-2</v>
      </c>
      <c r="BQ20" s="6">
        <f t="shared" ca="1" si="151"/>
        <v>-3.7699999999999997E-2</v>
      </c>
      <c r="BR20" s="6">
        <f t="shared" ca="1" si="151"/>
        <v>-3.7699999999999997E-2</v>
      </c>
      <c r="BS20" s="6">
        <f t="shared" ca="1" si="151"/>
        <v>-3.7699999999999997E-2</v>
      </c>
      <c r="BT20" s="6">
        <f t="shared" ca="1" si="151"/>
        <v>-3.7699999999999997E-2</v>
      </c>
      <c r="BU20" s="6">
        <f t="shared" ca="1" si="151"/>
        <v>-3.7699999999999997E-2</v>
      </c>
      <c r="BV20" s="6">
        <f t="shared" ca="1" si="151"/>
        <v>-3.7699999999999997E-2</v>
      </c>
      <c r="BW20" s="6">
        <f t="shared" ca="1" si="151"/>
        <v>-3.7699999999999997E-2</v>
      </c>
      <c r="BX20" s="6">
        <f t="shared" ca="1" si="151"/>
        <v>-3.7699999999999997E-2</v>
      </c>
      <c r="BY20" s="31">
        <f t="shared" ca="1" si="16"/>
        <v>-66379.95</v>
      </c>
      <c r="BZ20" s="31">
        <f t="shared" ca="1" si="17"/>
        <v>-76895.14</v>
      </c>
      <c r="CA20" s="31">
        <f t="shared" ca="1" si="18"/>
        <v>-73060.509999999995</v>
      </c>
      <c r="CB20" s="31">
        <f t="shared" ca="1" si="19"/>
        <v>-66173.399999999994</v>
      </c>
      <c r="CC20" s="31">
        <f t="shared" ca="1" si="20"/>
        <v>-73704.98</v>
      </c>
      <c r="CD20" s="31">
        <f t="shared" ca="1" si="21"/>
        <v>-92763.62</v>
      </c>
      <c r="CE20" s="31">
        <f t="shared" ca="1" si="22"/>
        <v>-397151.57</v>
      </c>
      <c r="CF20" s="31">
        <f t="shared" ca="1" si="23"/>
        <v>-171874.13</v>
      </c>
      <c r="CG20" s="31">
        <f t="shared" ca="1" si="24"/>
        <v>-63479.44</v>
      </c>
      <c r="CH20" s="31">
        <f t="shared" ca="1" si="25"/>
        <v>-90298.25</v>
      </c>
      <c r="CI20" s="31">
        <f t="shared" ca="1" si="26"/>
        <v>-75905.100000000006</v>
      </c>
      <c r="CJ20" s="31">
        <f t="shared" ca="1" si="27"/>
        <v>-109748.11</v>
      </c>
      <c r="CK20" s="32">
        <f t="shared" ca="1" si="56"/>
        <v>2288.96</v>
      </c>
      <c r="CL20" s="32">
        <f t="shared" ca="1" si="57"/>
        <v>2651.56</v>
      </c>
      <c r="CM20" s="32">
        <f t="shared" ca="1" si="58"/>
        <v>2519.33</v>
      </c>
      <c r="CN20" s="32">
        <f t="shared" ca="1" si="59"/>
        <v>2281.84</v>
      </c>
      <c r="CO20" s="32">
        <f t="shared" ca="1" si="60"/>
        <v>2541.5500000000002</v>
      </c>
      <c r="CP20" s="32">
        <f t="shared" ca="1" si="61"/>
        <v>3198.75</v>
      </c>
      <c r="CQ20" s="32">
        <f t="shared" ca="1" si="62"/>
        <v>13694.88</v>
      </c>
      <c r="CR20" s="32">
        <f t="shared" ca="1" si="63"/>
        <v>5926.69</v>
      </c>
      <c r="CS20" s="32">
        <f t="shared" ca="1" si="64"/>
        <v>2188.9499999999998</v>
      </c>
      <c r="CT20" s="32">
        <f t="shared" ca="1" si="65"/>
        <v>3113.73</v>
      </c>
      <c r="CU20" s="32">
        <f t="shared" ca="1" si="66"/>
        <v>2617.42</v>
      </c>
      <c r="CV20" s="32">
        <f t="shared" ca="1" si="67"/>
        <v>3784.42</v>
      </c>
      <c r="CW20" s="31">
        <f t="shared" ca="1" si="152"/>
        <v>-114800.34999999999</v>
      </c>
      <c r="CX20" s="31">
        <f t="shared" ca="1" si="153"/>
        <v>-132985.76</v>
      </c>
      <c r="CY20" s="31">
        <f t="shared" ca="1" si="154"/>
        <v>-126353.98999999999</v>
      </c>
      <c r="CZ20" s="31">
        <f t="shared" ca="1" si="155"/>
        <v>-108124.17</v>
      </c>
      <c r="DA20" s="31">
        <f t="shared" ca="1" si="156"/>
        <v>-120430.41999999998</v>
      </c>
      <c r="DB20" s="31">
        <f t="shared" ca="1" si="157"/>
        <v>-151571.33000000002</v>
      </c>
      <c r="DC20" s="31">
        <f t="shared" ca="1" si="158"/>
        <v>-624697.30999999994</v>
      </c>
      <c r="DD20" s="31">
        <f t="shared" ca="1" si="159"/>
        <v>-270348.44</v>
      </c>
      <c r="DE20" s="31">
        <f t="shared" ca="1" si="160"/>
        <v>-99849.630000000019</v>
      </c>
      <c r="DF20" s="31">
        <f t="shared" ca="1" si="161"/>
        <v>-151854.35</v>
      </c>
      <c r="DG20" s="31">
        <f t="shared" ca="1" si="162"/>
        <v>-127649.42000000001</v>
      </c>
      <c r="DH20" s="31">
        <f t="shared" ca="1" si="163"/>
        <v>-184563.13000000003</v>
      </c>
      <c r="DI20" s="32">
        <f t="shared" ca="1" si="68"/>
        <v>-5740.02</v>
      </c>
      <c r="DJ20" s="32">
        <f t="shared" ca="1" si="69"/>
        <v>-6649.29</v>
      </c>
      <c r="DK20" s="32">
        <f t="shared" ca="1" si="70"/>
        <v>-6317.7</v>
      </c>
      <c r="DL20" s="32">
        <f t="shared" ca="1" si="71"/>
        <v>-5406.21</v>
      </c>
      <c r="DM20" s="32">
        <f t="shared" ca="1" si="72"/>
        <v>-6021.52</v>
      </c>
      <c r="DN20" s="32">
        <f t="shared" ca="1" si="73"/>
        <v>-7578.57</v>
      </c>
      <c r="DO20" s="32">
        <f t="shared" ca="1" si="74"/>
        <v>-31234.87</v>
      </c>
      <c r="DP20" s="32">
        <f t="shared" ca="1" si="75"/>
        <v>-13517.42</v>
      </c>
      <c r="DQ20" s="32">
        <f t="shared" ca="1" si="76"/>
        <v>-4992.4799999999996</v>
      </c>
      <c r="DR20" s="32">
        <f t="shared" ca="1" si="77"/>
        <v>-7592.72</v>
      </c>
      <c r="DS20" s="32">
        <f t="shared" ca="1" si="78"/>
        <v>-6382.47</v>
      </c>
      <c r="DT20" s="32">
        <f t="shared" ca="1" si="79"/>
        <v>-9228.16</v>
      </c>
      <c r="DU20" s="31">
        <f t="shared" ca="1" si="80"/>
        <v>-49394.05</v>
      </c>
      <c r="DV20" s="31">
        <f t="shared" ca="1" si="81"/>
        <v>-56540.84</v>
      </c>
      <c r="DW20" s="31">
        <f t="shared" ca="1" si="82"/>
        <v>-53139.67</v>
      </c>
      <c r="DX20" s="31">
        <f t="shared" ca="1" si="83"/>
        <v>-44921.91</v>
      </c>
      <c r="DY20" s="31">
        <f t="shared" ca="1" si="84"/>
        <v>-49440.84</v>
      </c>
      <c r="DZ20" s="31">
        <f t="shared" ca="1" si="85"/>
        <v>-61452.86</v>
      </c>
      <c r="EA20" s="31">
        <f t="shared" ca="1" si="86"/>
        <v>-250195.68</v>
      </c>
      <c r="EB20" s="31">
        <f t="shared" ca="1" si="87"/>
        <v>-106841.39</v>
      </c>
      <c r="EC20" s="31">
        <f t="shared" ca="1" si="88"/>
        <v>-38930.43</v>
      </c>
      <c r="ED20" s="31">
        <f t="shared" ca="1" si="89"/>
        <v>-58426.51</v>
      </c>
      <c r="EE20" s="31">
        <f t="shared" ca="1" si="90"/>
        <v>-48435.99</v>
      </c>
      <c r="EF20" s="31">
        <f t="shared" ca="1" si="91"/>
        <v>-69083.53</v>
      </c>
      <c r="EG20" s="32">
        <f t="shared" ca="1" si="92"/>
        <v>-169934.41999999998</v>
      </c>
      <c r="EH20" s="32">
        <f t="shared" ca="1" si="93"/>
        <v>-196175.89</v>
      </c>
      <c r="EI20" s="32">
        <f t="shared" ca="1" si="94"/>
        <v>-185811.36</v>
      </c>
      <c r="EJ20" s="32">
        <f t="shared" ca="1" si="95"/>
        <v>-158452.29</v>
      </c>
      <c r="EK20" s="32">
        <f t="shared" ca="1" si="96"/>
        <v>-175892.77999999997</v>
      </c>
      <c r="EL20" s="32">
        <f t="shared" ca="1" si="97"/>
        <v>-220602.76</v>
      </c>
      <c r="EM20" s="32">
        <f t="shared" ca="1" si="98"/>
        <v>-906127.85999999987</v>
      </c>
      <c r="EN20" s="32">
        <f t="shared" ca="1" si="99"/>
        <v>-390707.25</v>
      </c>
      <c r="EO20" s="32">
        <f t="shared" ca="1" si="100"/>
        <v>-143772.54</v>
      </c>
      <c r="EP20" s="32">
        <f t="shared" ca="1" si="101"/>
        <v>-217873.58000000002</v>
      </c>
      <c r="EQ20" s="32">
        <f t="shared" ca="1" si="102"/>
        <v>-182467.88</v>
      </c>
      <c r="ER20" s="32">
        <f t="shared" ca="1" si="103"/>
        <v>-262874.82000000007</v>
      </c>
    </row>
    <row r="21" spans="1:148">
      <c r="A21" t="s">
        <v>423</v>
      </c>
      <c r="B21" s="1" t="s">
        <v>124</v>
      </c>
      <c r="C21" t="str">
        <f t="shared" ca="1" si="164"/>
        <v>BPW</v>
      </c>
      <c r="D21" t="str">
        <f t="shared" ca="1" si="2"/>
        <v>Bearspaw Hydro Facility</v>
      </c>
      <c r="E21" s="51">
        <v>4519.2489999999998</v>
      </c>
      <c r="F21" s="51">
        <v>3895.4261999999999</v>
      </c>
      <c r="G21" s="51">
        <v>4722.0141000000003</v>
      </c>
      <c r="H21" s="51">
        <v>5023.7725</v>
      </c>
      <c r="I21" s="51">
        <v>9056.3847999999998</v>
      </c>
      <c r="J21" s="51">
        <v>10475.9789</v>
      </c>
      <c r="K21" s="51">
        <v>11278.904399999999</v>
      </c>
      <c r="L21" s="51">
        <v>8158.7314999999999</v>
      </c>
      <c r="M21" s="51">
        <v>6109.0393000000004</v>
      </c>
      <c r="N21" s="51">
        <v>5055.2007999999996</v>
      </c>
      <c r="O21" s="51">
        <v>4940.6866</v>
      </c>
      <c r="P21" s="51">
        <v>5034.6733999999997</v>
      </c>
      <c r="Q21" s="32">
        <v>272226.59999999998</v>
      </c>
      <c r="R21" s="32">
        <v>285655.76</v>
      </c>
      <c r="S21" s="32">
        <v>266953.58</v>
      </c>
      <c r="T21" s="32">
        <v>259079.48</v>
      </c>
      <c r="U21" s="32">
        <v>446392.94</v>
      </c>
      <c r="V21" s="32">
        <v>518950.04</v>
      </c>
      <c r="W21" s="32">
        <v>1728190.89</v>
      </c>
      <c r="X21" s="32">
        <v>569776.04</v>
      </c>
      <c r="Y21" s="32">
        <v>301561.90999999997</v>
      </c>
      <c r="Z21" s="32">
        <v>327752.03999999998</v>
      </c>
      <c r="AA21" s="32">
        <v>260523.82</v>
      </c>
      <c r="AB21" s="32">
        <v>328467.67</v>
      </c>
      <c r="AC21" s="2">
        <v>0.21</v>
      </c>
      <c r="AD21" s="2">
        <v>0.21</v>
      </c>
      <c r="AE21" s="2">
        <v>0.21</v>
      </c>
      <c r="AF21" s="2">
        <v>0.21</v>
      </c>
      <c r="AG21" s="2">
        <v>0.21</v>
      </c>
      <c r="AH21" s="2">
        <v>0.21</v>
      </c>
      <c r="AI21" s="2">
        <v>0.21</v>
      </c>
      <c r="AJ21" s="2">
        <v>0.21</v>
      </c>
      <c r="AK21" s="2">
        <v>0.21</v>
      </c>
      <c r="AL21" s="2">
        <v>0.21</v>
      </c>
      <c r="AM21" s="2">
        <v>0.21</v>
      </c>
      <c r="AN21" s="2">
        <v>0.21</v>
      </c>
      <c r="AO21" s="33">
        <v>571.67999999999995</v>
      </c>
      <c r="AP21" s="33">
        <v>599.88</v>
      </c>
      <c r="AQ21" s="33">
        <v>560.6</v>
      </c>
      <c r="AR21" s="33">
        <v>544.07000000000005</v>
      </c>
      <c r="AS21" s="33">
        <v>937.43</v>
      </c>
      <c r="AT21" s="33">
        <v>1089.8</v>
      </c>
      <c r="AU21" s="33">
        <v>3629.2</v>
      </c>
      <c r="AV21" s="33">
        <v>1196.53</v>
      </c>
      <c r="AW21" s="33">
        <v>633.28</v>
      </c>
      <c r="AX21" s="33">
        <v>688.28</v>
      </c>
      <c r="AY21" s="33">
        <v>547.1</v>
      </c>
      <c r="AZ21" s="33">
        <v>689.78</v>
      </c>
      <c r="BA21" s="31">
        <f t="shared" si="44"/>
        <v>-326.67</v>
      </c>
      <c r="BB21" s="31">
        <f t="shared" si="45"/>
        <v>-342.79</v>
      </c>
      <c r="BC21" s="31">
        <f t="shared" si="46"/>
        <v>-320.33999999999997</v>
      </c>
      <c r="BD21" s="31">
        <f t="shared" si="47"/>
        <v>-1243.58</v>
      </c>
      <c r="BE21" s="31">
        <f t="shared" si="48"/>
        <v>-2142.69</v>
      </c>
      <c r="BF21" s="31">
        <f t="shared" si="49"/>
        <v>-2490.96</v>
      </c>
      <c r="BG21" s="31">
        <f t="shared" si="50"/>
        <v>-12270.16</v>
      </c>
      <c r="BH21" s="31">
        <f t="shared" si="51"/>
        <v>-4045.41</v>
      </c>
      <c r="BI21" s="31">
        <f t="shared" si="52"/>
        <v>-2141.09</v>
      </c>
      <c r="BJ21" s="31">
        <f t="shared" si="53"/>
        <v>-983.26</v>
      </c>
      <c r="BK21" s="31">
        <f t="shared" si="54"/>
        <v>-781.57</v>
      </c>
      <c r="BL21" s="31">
        <f t="shared" si="55"/>
        <v>-985.4</v>
      </c>
      <c r="BM21" s="6">
        <f t="shared" ca="1" si="151"/>
        <v>-4.9399999999999999E-2</v>
      </c>
      <c r="BN21" s="6">
        <f t="shared" ca="1" si="151"/>
        <v>-4.9399999999999999E-2</v>
      </c>
      <c r="BO21" s="6">
        <f t="shared" ca="1" si="151"/>
        <v>-4.9399999999999999E-2</v>
      </c>
      <c r="BP21" s="6">
        <f t="shared" ca="1" si="151"/>
        <v>-4.9399999999999999E-2</v>
      </c>
      <c r="BQ21" s="6">
        <f t="shared" ca="1" si="151"/>
        <v>-4.9399999999999999E-2</v>
      </c>
      <c r="BR21" s="6">
        <f t="shared" ca="1" si="151"/>
        <v>-4.9399999999999999E-2</v>
      </c>
      <c r="BS21" s="6">
        <f t="shared" ca="1" si="151"/>
        <v>-4.9399999999999999E-2</v>
      </c>
      <c r="BT21" s="6">
        <f t="shared" ca="1" si="151"/>
        <v>-4.9399999999999999E-2</v>
      </c>
      <c r="BU21" s="6">
        <f t="shared" ca="1" si="151"/>
        <v>-4.9399999999999999E-2</v>
      </c>
      <c r="BV21" s="6">
        <f t="shared" ca="1" si="151"/>
        <v>-4.9399999999999999E-2</v>
      </c>
      <c r="BW21" s="6">
        <f t="shared" ca="1" si="151"/>
        <v>-4.9399999999999999E-2</v>
      </c>
      <c r="BX21" s="6">
        <f t="shared" ca="1" si="151"/>
        <v>-4.9399999999999999E-2</v>
      </c>
      <c r="BY21" s="31">
        <f t="shared" ca="1" si="16"/>
        <v>-13447.99</v>
      </c>
      <c r="BZ21" s="31">
        <f t="shared" ca="1" si="17"/>
        <v>-14111.39</v>
      </c>
      <c r="CA21" s="31">
        <f t="shared" ca="1" si="18"/>
        <v>-13187.51</v>
      </c>
      <c r="CB21" s="31">
        <f t="shared" ca="1" si="19"/>
        <v>-12798.53</v>
      </c>
      <c r="CC21" s="31">
        <f t="shared" ca="1" si="20"/>
        <v>-22051.81</v>
      </c>
      <c r="CD21" s="31">
        <f t="shared" ca="1" si="21"/>
        <v>-25636.13</v>
      </c>
      <c r="CE21" s="31">
        <f t="shared" ca="1" si="22"/>
        <v>-85372.63</v>
      </c>
      <c r="CF21" s="31">
        <f t="shared" ca="1" si="23"/>
        <v>-28146.94</v>
      </c>
      <c r="CG21" s="31">
        <f t="shared" ca="1" si="24"/>
        <v>-14897.16</v>
      </c>
      <c r="CH21" s="31">
        <f t="shared" ca="1" si="25"/>
        <v>-16190.95</v>
      </c>
      <c r="CI21" s="31">
        <f t="shared" ca="1" si="26"/>
        <v>-12869.88</v>
      </c>
      <c r="CJ21" s="31">
        <f t="shared" ca="1" si="27"/>
        <v>-16226.3</v>
      </c>
      <c r="CK21" s="32">
        <f t="shared" ca="1" si="56"/>
        <v>353.89</v>
      </c>
      <c r="CL21" s="32">
        <f t="shared" ca="1" si="57"/>
        <v>371.35</v>
      </c>
      <c r="CM21" s="32">
        <f t="shared" ca="1" si="58"/>
        <v>347.04</v>
      </c>
      <c r="CN21" s="32">
        <f t="shared" ca="1" si="59"/>
        <v>336.8</v>
      </c>
      <c r="CO21" s="32">
        <f t="shared" ca="1" si="60"/>
        <v>580.30999999999995</v>
      </c>
      <c r="CP21" s="32">
        <f t="shared" ca="1" si="61"/>
        <v>674.64</v>
      </c>
      <c r="CQ21" s="32">
        <f t="shared" ca="1" si="62"/>
        <v>2246.65</v>
      </c>
      <c r="CR21" s="32">
        <f t="shared" ca="1" si="63"/>
        <v>740.71</v>
      </c>
      <c r="CS21" s="32">
        <f t="shared" ca="1" si="64"/>
        <v>392.03</v>
      </c>
      <c r="CT21" s="32">
        <f t="shared" ca="1" si="65"/>
        <v>426.08</v>
      </c>
      <c r="CU21" s="32">
        <f t="shared" ca="1" si="66"/>
        <v>338.68</v>
      </c>
      <c r="CV21" s="32">
        <f t="shared" ca="1" si="67"/>
        <v>427.01</v>
      </c>
      <c r="CW21" s="31">
        <f t="shared" ref="CW21:CW71" ca="1" si="190">BY21+CK21-AO21-BA21</f>
        <v>-13339.11</v>
      </c>
      <c r="CX21" s="31">
        <f t="shared" ref="CX21:CX71" ca="1" si="191">BZ21+CL21-AP21-BB21</f>
        <v>-13997.129999999997</v>
      </c>
      <c r="CY21" s="31">
        <f t="shared" ref="CY21:CY71" ca="1" si="192">CA21+CM21-AQ21-BC21</f>
        <v>-13080.73</v>
      </c>
      <c r="CZ21" s="31">
        <f t="shared" ref="CZ21:CZ71" ca="1" si="193">CB21+CN21-AR21-BD21</f>
        <v>-11762.220000000001</v>
      </c>
      <c r="DA21" s="31">
        <f t="shared" ref="DA21:DA71" ca="1" si="194">CC21+CO21-AS21-BE21</f>
        <v>-20266.240000000002</v>
      </c>
      <c r="DB21" s="31">
        <f t="shared" ref="DB21:DB71" ca="1" si="195">CD21+CP21-AT21-BF21</f>
        <v>-23560.33</v>
      </c>
      <c r="DC21" s="31">
        <f t="shared" ref="DC21:DC71" ca="1" si="196">CE21+CQ21-AU21-BG21</f>
        <v>-74485.02</v>
      </c>
      <c r="DD21" s="31">
        <f t="shared" ref="DD21:DD71" ca="1" si="197">CF21+CR21-AV21-BH21</f>
        <v>-24557.35</v>
      </c>
      <c r="DE21" s="31">
        <f t="shared" ref="DE21:DE71" ca="1" si="198">CG21+CS21-AW21-BI21</f>
        <v>-12997.32</v>
      </c>
      <c r="DF21" s="31">
        <f t="shared" ref="DF21:DF71" ca="1" si="199">CH21+CT21-AX21-BJ21</f>
        <v>-15469.890000000001</v>
      </c>
      <c r="DG21" s="31">
        <f t="shared" ref="DG21:DG71" ca="1" si="200">CI21+CU21-AY21-BK21</f>
        <v>-12296.73</v>
      </c>
      <c r="DH21" s="31">
        <f t="shared" ref="DH21:DH71" ca="1" si="201">CJ21+CV21-AZ21-BL21</f>
        <v>-15503.67</v>
      </c>
      <c r="DI21" s="32">
        <f t="shared" ca="1" si="68"/>
        <v>-666.96</v>
      </c>
      <c r="DJ21" s="32">
        <f t="shared" ca="1" si="69"/>
        <v>-699.86</v>
      </c>
      <c r="DK21" s="32">
        <f t="shared" ca="1" si="70"/>
        <v>-654.04</v>
      </c>
      <c r="DL21" s="32">
        <f t="shared" ca="1" si="71"/>
        <v>-588.11</v>
      </c>
      <c r="DM21" s="32">
        <f t="shared" ca="1" si="72"/>
        <v>-1013.31</v>
      </c>
      <c r="DN21" s="32">
        <f t="shared" ca="1" si="73"/>
        <v>-1178.02</v>
      </c>
      <c r="DO21" s="32">
        <f t="shared" ca="1" si="74"/>
        <v>-3724.25</v>
      </c>
      <c r="DP21" s="32">
        <f t="shared" ca="1" si="75"/>
        <v>-1227.8699999999999</v>
      </c>
      <c r="DQ21" s="32">
        <f t="shared" ca="1" si="76"/>
        <v>-649.87</v>
      </c>
      <c r="DR21" s="32">
        <f t="shared" ca="1" si="77"/>
        <v>-773.49</v>
      </c>
      <c r="DS21" s="32">
        <f t="shared" ca="1" si="78"/>
        <v>-614.84</v>
      </c>
      <c r="DT21" s="32">
        <f t="shared" ca="1" si="79"/>
        <v>-775.18</v>
      </c>
      <c r="DU21" s="31">
        <f t="shared" ca="1" si="80"/>
        <v>-5739.29</v>
      </c>
      <c r="DV21" s="31">
        <f t="shared" ca="1" si="81"/>
        <v>-5951.08</v>
      </c>
      <c r="DW21" s="31">
        <f t="shared" ca="1" si="82"/>
        <v>-5501.26</v>
      </c>
      <c r="DX21" s="31">
        <f t="shared" ca="1" si="83"/>
        <v>-4886.8</v>
      </c>
      <c r="DY21" s="31">
        <f t="shared" ca="1" si="84"/>
        <v>-8319.99</v>
      </c>
      <c r="DZ21" s="31">
        <f t="shared" ca="1" si="85"/>
        <v>-9552.27</v>
      </c>
      <c r="EA21" s="31">
        <f t="shared" ca="1" si="86"/>
        <v>-29831.78</v>
      </c>
      <c r="EB21" s="31">
        <f t="shared" ca="1" si="87"/>
        <v>-9705.0400000000009</v>
      </c>
      <c r="EC21" s="31">
        <f t="shared" ca="1" si="88"/>
        <v>-5067.53</v>
      </c>
      <c r="ED21" s="31">
        <f t="shared" ca="1" si="89"/>
        <v>-5952.1</v>
      </c>
      <c r="EE21" s="31">
        <f t="shared" ca="1" si="90"/>
        <v>-4665.9399999999996</v>
      </c>
      <c r="EF21" s="31">
        <f t="shared" ca="1" si="91"/>
        <v>-5803.15</v>
      </c>
      <c r="EG21" s="32">
        <f t="shared" ca="1" si="92"/>
        <v>-19745.36</v>
      </c>
      <c r="EH21" s="32">
        <f t="shared" ca="1" si="93"/>
        <v>-20648.07</v>
      </c>
      <c r="EI21" s="32">
        <f t="shared" ca="1" si="94"/>
        <v>-19236.03</v>
      </c>
      <c r="EJ21" s="32">
        <f t="shared" ca="1" si="95"/>
        <v>-17237.13</v>
      </c>
      <c r="EK21" s="32">
        <f t="shared" ca="1" si="96"/>
        <v>-29599.54</v>
      </c>
      <c r="EL21" s="32">
        <f t="shared" ca="1" si="97"/>
        <v>-34290.620000000003</v>
      </c>
      <c r="EM21" s="32">
        <f t="shared" ca="1" si="98"/>
        <v>-108041.05</v>
      </c>
      <c r="EN21" s="32">
        <f t="shared" ca="1" si="99"/>
        <v>-35490.259999999995</v>
      </c>
      <c r="EO21" s="32">
        <f t="shared" ca="1" si="100"/>
        <v>-18714.72</v>
      </c>
      <c r="EP21" s="32">
        <f t="shared" ca="1" si="101"/>
        <v>-22195.480000000003</v>
      </c>
      <c r="EQ21" s="32">
        <f t="shared" ca="1" si="102"/>
        <v>-17577.509999999998</v>
      </c>
      <c r="ER21" s="32">
        <f t="shared" ca="1" si="103"/>
        <v>-22082</v>
      </c>
    </row>
    <row r="22" spans="1:148">
      <c r="A22" t="s">
        <v>425</v>
      </c>
      <c r="B22" s="1" t="s">
        <v>12</v>
      </c>
      <c r="C22" t="str">
        <f t="shared" ca="1" si="164"/>
        <v>BR3</v>
      </c>
      <c r="D22" t="str">
        <f t="shared" ca="1" si="2"/>
        <v>Battle River #3</v>
      </c>
      <c r="E22" s="51">
        <v>72079.117400000003</v>
      </c>
      <c r="F22" s="51">
        <v>96308.691000000006</v>
      </c>
      <c r="G22" s="51">
        <v>98603.762300000002</v>
      </c>
      <c r="H22" s="51">
        <v>101636.62480000001</v>
      </c>
      <c r="I22" s="51">
        <v>28626.979800000001</v>
      </c>
      <c r="J22" s="51">
        <v>0</v>
      </c>
      <c r="K22" s="51">
        <v>75988.6014</v>
      </c>
      <c r="L22" s="51">
        <v>104250.54090000001</v>
      </c>
      <c r="M22" s="51">
        <v>100816.54120000001</v>
      </c>
      <c r="N22" s="51">
        <v>91995.484500000006</v>
      </c>
      <c r="O22" s="51">
        <v>95413.018200000006</v>
      </c>
      <c r="P22" s="51">
        <v>105412.6153</v>
      </c>
      <c r="Q22" s="32">
        <v>4189836.15</v>
      </c>
      <c r="R22" s="32">
        <v>7100703.9699999997</v>
      </c>
      <c r="S22" s="32">
        <v>5705130.0599999996</v>
      </c>
      <c r="T22" s="32">
        <v>5355078.78</v>
      </c>
      <c r="U22" s="32">
        <v>1188868.55</v>
      </c>
      <c r="V22" s="32">
        <v>0</v>
      </c>
      <c r="W22" s="32">
        <v>12787061.83</v>
      </c>
      <c r="X22" s="32">
        <v>7551219.3700000001</v>
      </c>
      <c r="Y22" s="32">
        <v>5132310.66</v>
      </c>
      <c r="Z22" s="32">
        <v>6277281.2999999998</v>
      </c>
      <c r="AA22" s="32">
        <v>5404326.4900000002</v>
      </c>
      <c r="AB22" s="32">
        <v>7130934.8200000003</v>
      </c>
      <c r="AC22" s="2">
        <v>6.54</v>
      </c>
      <c r="AD22" s="2">
        <v>6.54</v>
      </c>
      <c r="AE22" s="2">
        <v>6.54</v>
      </c>
      <c r="AF22" s="2">
        <v>6.54</v>
      </c>
      <c r="AG22" s="2">
        <v>6.54</v>
      </c>
      <c r="AH22" s="2">
        <v>6.54</v>
      </c>
      <c r="AI22" s="2">
        <v>6.54</v>
      </c>
      <c r="AJ22" s="2">
        <v>6.54</v>
      </c>
      <c r="AK22" s="2">
        <v>6.54</v>
      </c>
      <c r="AL22" s="2">
        <v>6.54</v>
      </c>
      <c r="AM22" s="2">
        <v>6.54</v>
      </c>
      <c r="AN22" s="2">
        <v>6.54</v>
      </c>
      <c r="AO22" s="33">
        <v>274015.28000000003</v>
      </c>
      <c r="AP22" s="33">
        <v>464386.04</v>
      </c>
      <c r="AQ22" s="33">
        <v>373115.51</v>
      </c>
      <c r="AR22" s="33">
        <v>350222.15</v>
      </c>
      <c r="AS22" s="33">
        <v>77752</v>
      </c>
      <c r="AT22" s="33">
        <v>0</v>
      </c>
      <c r="AU22" s="33">
        <v>836273.84</v>
      </c>
      <c r="AV22" s="33">
        <v>493849.75</v>
      </c>
      <c r="AW22" s="33">
        <v>335653.12</v>
      </c>
      <c r="AX22" s="33">
        <v>410534.2</v>
      </c>
      <c r="AY22" s="33">
        <v>353442.95</v>
      </c>
      <c r="AZ22" s="33">
        <v>466363.14</v>
      </c>
      <c r="BA22" s="31">
        <f t="shared" si="44"/>
        <v>-5027.8</v>
      </c>
      <c r="BB22" s="31">
        <f t="shared" si="45"/>
        <v>-8520.84</v>
      </c>
      <c r="BC22" s="31">
        <f t="shared" si="46"/>
        <v>-6846.16</v>
      </c>
      <c r="BD22" s="31">
        <f t="shared" si="47"/>
        <v>-25704.38</v>
      </c>
      <c r="BE22" s="31">
        <f t="shared" si="48"/>
        <v>-5706.57</v>
      </c>
      <c r="BF22" s="31">
        <f t="shared" si="49"/>
        <v>0</v>
      </c>
      <c r="BG22" s="31">
        <f t="shared" si="50"/>
        <v>-90788.14</v>
      </c>
      <c r="BH22" s="31">
        <f t="shared" si="51"/>
        <v>-53613.66</v>
      </c>
      <c r="BI22" s="31">
        <f t="shared" si="52"/>
        <v>-36439.410000000003</v>
      </c>
      <c r="BJ22" s="31">
        <f t="shared" si="53"/>
        <v>-18831.84</v>
      </c>
      <c r="BK22" s="31">
        <f t="shared" si="54"/>
        <v>-16212.98</v>
      </c>
      <c r="BL22" s="31">
        <f t="shared" si="55"/>
        <v>-21392.799999999999</v>
      </c>
      <c r="BM22" s="6">
        <f t="shared" ca="1" si="151"/>
        <v>4.7800000000000002E-2</v>
      </c>
      <c r="BN22" s="6">
        <f t="shared" ca="1" si="151"/>
        <v>4.7800000000000002E-2</v>
      </c>
      <c r="BO22" s="6">
        <f t="shared" ca="1" si="151"/>
        <v>4.7800000000000002E-2</v>
      </c>
      <c r="BP22" s="6">
        <f t="shared" ca="1" si="151"/>
        <v>4.7800000000000002E-2</v>
      </c>
      <c r="BQ22" s="6">
        <f t="shared" ca="1" si="151"/>
        <v>4.7800000000000002E-2</v>
      </c>
      <c r="BR22" s="6">
        <f t="shared" ca="1" si="151"/>
        <v>4.7800000000000002E-2</v>
      </c>
      <c r="BS22" s="6">
        <f t="shared" ca="1" si="151"/>
        <v>4.7800000000000002E-2</v>
      </c>
      <c r="BT22" s="6">
        <f t="shared" ca="1" si="151"/>
        <v>4.7800000000000002E-2</v>
      </c>
      <c r="BU22" s="6">
        <f t="shared" ca="1" si="151"/>
        <v>4.7800000000000002E-2</v>
      </c>
      <c r="BV22" s="6">
        <f t="shared" ca="1" si="151"/>
        <v>4.7800000000000002E-2</v>
      </c>
      <c r="BW22" s="6">
        <f t="shared" ca="1" si="151"/>
        <v>4.7800000000000002E-2</v>
      </c>
      <c r="BX22" s="6">
        <f t="shared" ca="1" si="151"/>
        <v>4.7800000000000002E-2</v>
      </c>
      <c r="BY22" s="31">
        <f t="shared" ca="1" si="16"/>
        <v>200274.17</v>
      </c>
      <c r="BZ22" s="31">
        <f t="shared" ca="1" si="17"/>
        <v>339413.65</v>
      </c>
      <c r="CA22" s="31">
        <f t="shared" ca="1" si="18"/>
        <v>272705.21999999997</v>
      </c>
      <c r="CB22" s="31">
        <f t="shared" ca="1" si="19"/>
        <v>255972.77</v>
      </c>
      <c r="CC22" s="31">
        <f t="shared" ca="1" si="20"/>
        <v>56827.92</v>
      </c>
      <c r="CD22" s="31">
        <f t="shared" ca="1" si="21"/>
        <v>0</v>
      </c>
      <c r="CE22" s="31">
        <f t="shared" ca="1" si="22"/>
        <v>611221.56000000006</v>
      </c>
      <c r="CF22" s="31">
        <f t="shared" ca="1" si="23"/>
        <v>360948.29</v>
      </c>
      <c r="CG22" s="31">
        <f t="shared" ca="1" si="24"/>
        <v>245324.45</v>
      </c>
      <c r="CH22" s="31">
        <f t="shared" ca="1" si="25"/>
        <v>300054.05</v>
      </c>
      <c r="CI22" s="31">
        <f t="shared" ca="1" si="26"/>
        <v>258326.81</v>
      </c>
      <c r="CJ22" s="31">
        <f t="shared" ca="1" si="27"/>
        <v>340858.68</v>
      </c>
      <c r="CK22" s="32">
        <f t="shared" ca="1" si="56"/>
        <v>5446.79</v>
      </c>
      <c r="CL22" s="32">
        <f t="shared" ca="1" si="57"/>
        <v>9230.92</v>
      </c>
      <c r="CM22" s="32">
        <f t="shared" ca="1" si="58"/>
        <v>7416.67</v>
      </c>
      <c r="CN22" s="32">
        <f t="shared" ca="1" si="59"/>
        <v>6961.6</v>
      </c>
      <c r="CO22" s="32">
        <f t="shared" ca="1" si="60"/>
        <v>1545.53</v>
      </c>
      <c r="CP22" s="32">
        <f t="shared" ca="1" si="61"/>
        <v>0</v>
      </c>
      <c r="CQ22" s="32">
        <f t="shared" ca="1" si="62"/>
        <v>16623.18</v>
      </c>
      <c r="CR22" s="32">
        <f t="shared" ca="1" si="63"/>
        <v>9816.59</v>
      </c>
      <c r="CS22" s="32">
        <f t="shared" ca="1" si="64"/>
        <v>6672</v>
      </c>
      <c r="CT22" s="32">
        <f t="shared" ca="1" si="65"/>
        <v>8160.47</v>
      </c>
      <c r="CU22" s="32">
        <f t="shared" ca="1" si="66"/>
        <v>7025.62</v>
      </c>
      <c r="CV22" s="32">
        <f t="shared" ca="1" si="67"/>
        <v>9270.2199999999993</v>
      </c>
      <c r="CW22" s="31">
        <f t="shared" ca="1" si="190"/>
        <v>-63266.520000000004</v>
      </c>
      <c r="CX22" s="31">
        <f t="shared" ca="1" si="191"/>
        <v>-107220.62999999998</v>
      </c>
      <c r="CY22" s="31">
        <f t="shared" ca="1" si="192"/>
        <v>-86147.46000000005</v>
      </c>
      <c r="CZ22" s="31">
        <f t="shared" ca="1" si="193"/>
        <v>-61583.400000000023</v>
      </c>
      <c r="DA22" s="31">
        <f t="shared" ca="1" si="194"/>
        <v>-13671.980000000003</v>
      </c>
      <c r="DB22" s="31">
        <f t="shared" ca="1" si="195"/>
        <v>0</v>
      </c>
      <c r="DC22" s="31">
        <f t="shared" ca="1" si="196"/>
        <v>-117640.95999999986</v>
      </c>
      <c r="DD22" s="31">
        <f t="shared" ca="1" si="197"/>
        <v>-69471.209999999992</v>
      </c>
      <c r="DE22" s="31">
        <f t="shared" ca="1" si="198"/>
        <v>-47217.25999999998</v>
      </c>
      <c r="DF22" s="31">
        <f t="shared" ca="1" si="199"/>
        <v>-83487.840000000055</v>
      </c>
      <c r="DG22" s="31">
        <f t="shared" ca="1" si="200"/>
        <v>-71877.540000000023</v>
      </c>
      <c r="DH22" s="31">
        <f t="shared" ca="1" si="201"/>
        <v>-94841.440000000046</v>
      </c>
      <c r="DI22" s="32">
        <f t="shared" ca="1" si="68"/>
        <v>-3163.33</v>
      </c>
      <c r="DJ22" s="32">
        <f t="shared" ca="1" si="69"/>
        <v>-5361.03</v>
      </c>
      <c r="DK22" s="32">
        <f t="shared" ca="1" si="70"/>
        <v>-4307.37</v>
      </c>
      <c r="DL22" s="32">
        <f t="shared" ca="1" si="71"/>
        <v>-3079.17</v>
      </c>
      <c r="DM22" s="32">
        <f t="shared" ca="1" si="72"/>
        <v>-683.6</v>
      </c>
      <c r="DN22" s="32">
        <f t="shared" ca="1" si="73"/>
        <v>0</v>
      </c>
      <c r="DO22" s="32">
        <f t="shared" ca="1" si="74"/>
        <v>-5882.05</v>
      </c>
      <c r="DP22" s="32">
        <f t="shared" ca="1" si="75"/>
        <v>-3473.56</v>
      </c>
      <c r="DQ22" s="32">
        <f t="shared" ca="1" si="76"/>
        <v>-2360.86</v>
      </c>
      <c r="DR22" s="32">
        <f t="shared" ca="1" si="77"/>
        <v>-4174.3900000000003</v>
      </c>
      <c r="DS22" s="32">
        <f t="shared" ca="1" si="78"/>
        <v>-3593.88</v>
      </c>
      <c r="DT22" s="32">
        <f t="shared" ca="1" si="79"/>
        <v>-4742.07</v>
      </c>
      <c r="DU22" s="31">
        <f t="shared" ca="1" si="80"/>
        <v>-27221.08</v>
      </c>
      <c r="DV22" s="31">
        <f t="shared" ca="1" si="81"/>
        <v>-45586.42</v>
      </c>
      <c r="DW22" s="31">
        <f t="shared" ca="1" si="82"/>
        <v>-36230.339999999997</v>
      </c>
      <c r="DX22" s="31">
        <f t="shared" ca="1" si="83"/>
        <v>-25585.81</v>
      </c>
      <c r="DY22" s="31">
        <f t="shared" ca="1" si="84"/>
        <v>-5612.82</v>
      </c>
      <c r="DZ22" s="31">
        <f t="shared" ca="1" si="85"/>
        <v>0</v>
      </c>
      <c r="EA22" s="31">
        <f t="shared" ca="1" si="86"/>
        <v>-47116.03</v>
      </c>
      <c r="EB22" s="31">
        <f t="shared" ca="1" si="87"/>
        <v>-27454.94</v>
      </c>
      <c r="EC22" s="31">
        <f t="shared" ca="1" si="88"/>
        <v>-18409.57</v>
      </c>
      <c r="ED22" s="31">
        <f t="shared" ca="1" si="89"/>
        <v>-32122.25</v>
      </c>
      <c r="EE22" s="31">
        <f t="shared" ca="1" si="90"/>
        <v>-27273.599999999999</v>
      </c>
      <c r="EF22" s="31">
        <f t="shared" ca="1" si="91"/>
        <v>-35499.949999999997</v>
      </c>
      <c r="EG22" s="32">
        <f t="shared" ca="1" si="92"/>
        <v>-93650.930000000008</v>
      </c>
      <c r="EH22" s="32">
        <f t="shared" ca="1" si="93"/>
        <v>-158168.07999999996</v>
      </c>
      <c r="EI22" s="32">
        <f t="shared" ca="1" si="94"/>
        <v>-126685.17000000004</v>
      </c>
      <c r="EJ22" s="32">
        <f t="shared" ca="1" si="95"/>
        <v>-90248.380000000019</v>
      </c>
      <c r="EK22" s="32">
        <f t="shared" ca="1" si="96"/>
        <v>-19968.400000000001</v>
      </c>
      <c r="EL22" s="32">
        <f t="shared" ca="1" si="97"/>
        <v>0</v>
      </c>
      <c r="EM22" s="32">
        <f t="shared" ca="1" si="98"/>
        <v>-170639.03999999986</v>
      </c>
      <c r="EN22" s="32">
        <f t="shared" ca="1" si="99"/>
        <v>-100399.70999999999</v>
      </c>
      <c r="EO22" s="32">
        <f t="shared" ca="1" si="100"/>
        <v>-67987.689999999973</v>
      </c>
      <c r="EP22" s="32">
        <f t="shared" ca="1" si="101"/>
        <v>-119784.48000000005</v>
      </c>
      <c r="EQ22" s="32">
        <f t="shared" ca="1" si="102"/>
        <v>-102745.02000000002</v>
      </c>
      <c r="ER22" s="32">
        <f t="shared" ca="1" si="103"/>
        <v>-135083.46000000002</v>
      </c>
    </row>
    <row r="23" spans="1:148">
      <c r="A23" t="s">
        <v>425</v>
      </c>
      <c r="B23" s="1" t="s">
        <v>13</v>
      </c>
      <c r="C23" t="str">
        <f t="shared" ca="1" si="164"/>
        <v>BR4</v>
      </c>
      <c r="D23" t="str">
        <f t="shared" ca="1" si="2"/>
        <v>Battle River #4</v>
      </c>
      <c r="E23" s="51">
        <v>96453.7402</v>
      </c>
      <c r="F23" s="51">
        <v>92799.957200000004</v>
      </c>
      <c r="G23" s="51">
        <v>98083.218900000007</v>
      </c>
      <c r="H23" s="51">
        <v>108218.4279</v>
      </c>
      <c r="I23" s="51">
        <v>110223.476</v>
      </c>
      <c r="J23" s="51">
        <v>106923.0588</v>
      </c>
      <c r="K23" s="51">
        <v>103200.0257</v>
      </c>
      <c r="L23" s="51">
        <v>111848.0891</v>
      </c>
      <c r="M23" s="51">
        <v>74292.759399999995</v>
      </c>
      <c r="N23" s="51">
        <v>22938.6482</v>
      </c>
      <c r="O23" s="51">
        <v>105787.0773</v>
      </c>
      <c r="P23" s="51">
        <v>105964.8879</v>
      </c>
      <c r="Q23" s="32">
        <v>5401165.8099999996</v>
      </c>
      <c r="R23" s="32">
        <v>6667723.29</v>
      </c>
      <c r="S23" s="32">
        <v>5139037.68</v>
      </c>
      <c r="T23" s="32">
        <v>5607334.5499999998</v>
      </c>
      <c r="U23" s="32">
        <v>5423259.7199999997</v>
      </c>
      <c r="V23" s="32">
        <v>5328953.34</v>
      </c>
      <c r="W23" s="32">
        <v>14653671.85</v>
      </c>
      <c r="X23" s="32">
        <v>7995595.0999999996</v>
      </c>
      <c r="Y23" s="32">
        <v>3947605.01</v>
      </c>
      <c r="Z23" s="32">
        <v>1203257.22</v>
      </c>
      <c r="AA23" s="32">
        <v>5776804.0999999996</v>
      </c>
      <c r="AB23" s="32">
        <v>6922799.0499999998</v>
      </c>
      <c r="AC23" s="2">
        <v>6.54</v>
      </c>
      <c r="AD23" s="2">
        <v>6.54</v>
      </c>
      <c r="AE23" s="2">
        <v>6.54</v>
      </c>
      <c r="AF23" s="2">
        <v>6.54</v>
      </c>
      <c r="AG23" s="2">
        <v>6.54</v>
      </c>
      <c r="AH23" s="2">
        <v>6.54</v>
      </c>
      <c r="AI23" s="2">
        <v>6.54</v>
      </c>
      <c r="AJ23" s="2">
        <v>6.54</v>
      </c>
      <c r="AK23" s="2">
        <v>6.54</v>
      </c>
      <c r="AL23" s="2">
        <v>6.54</v>
      </c>
      <c r="AM23" s="2">
        <v>6.54</v>
      </c>
      <c r="AN23" s="2">
        <v>6.54</v>
      </c>
      <c r="AO23" s="33">
        <v>353236.24</v>
      </c>
      <c r="AP23" s="33">
        <v>436069.1</v>
      </c>
      <c r="AQ23" s="33">
        <v>336093.06</v>
      </c>
      <c r="AR23" s="33">
        <v>366719.68</v>
      </c>
      <c r="AS23" s="33">
        <v>354681.19</v>
      </c>
      <c r="AT23" s="33">
        <v>348513.55</v>
      </c>
      <c r="AU23" s="33">
        <v>958350.14</v>
      </c>
      <c r="AV23" s="33">
        <v>522911.92</v>
      </c>
      <c r="AW23" s="33">
        <v>258173.37</v>
      </c>
      <c r="AX23" s="33">
        <v>78693.02</v>
      </c>
      <c r="AY23" s="33">
        <v>377802.99</v>
      </c>
      <c r="AZ23" s="33">
        <v>452751.06</v>
      </c>
      <c r="BA23" s="31">
        <f t="shared" si="44"/>
        <v>-6481.4</v>
      </c>
      <c r="BB23" s="31">
        <f t="shared" si="45"/>
        <v>-8001.27</v>
      </c>
      <c r="BC23" s="31">
        <f t="shared" si="46"/>
        <v>-6166.85</v>
      </c>
      <c r="BD23" s="31">
        <f t="shared" si="47"/>
        <v>-26915.21</v>
      </c>
      <c r="BE23" s="31">
        <f t="shared" si="48"/>
        <v>-26031.65</v>
      </c>
      <c r="BF23" s="31">
        <f t="shared" si="49"/>
        <v>-25578.98</v>
      </c>
      <c r="BG23" s="31">
        <f t="shared" si="50"/>
        <v>-104041.07</v>
      </c>
      <c r="BH23" s="31">
        <f t="shared" si="51"/>
        <v>-56768.73</v>
      </c>
      <c r="BI23" s="31">
        <f t="shared" si="52"/>
        <v>-28028</v>
      </c>
      <c r="BJ23" s="31">
        <f t="shared" si="53"/>
        <v>-3609.77</v>
      </c>
      <c r="BK23" s="31">
        <f t="shared" si="54"/>
        <v>-17330.41</v>
      </c>
      <c r="BL23" s="31">
        <f t="shared" si="55"/>
        <v>-20768.400000000001</v>
      </c>
      <c r="BM23" s="6">
        <f t="shared" ca="1" si="151"/>
        <v>4.7500000000000001E-2</v>
      </c>
      <c r="BN23" s="6">
        <f t="shared" ca="1" si="151"/>
        <v>4.7500000000000001E-2</v>
      </c>
      <c r="BO23" s="6">
        <f t="shared" ca="1" si="151"/>
        <v>4.7500000000000001E-2</v>
      </c>
      <c r="BP23" s="6">
        <f t="shared" ca="1" si="151"/>
        <v>4.7500000000000001E-2</v>
      </c>
      <c r="BQ23" s="6">
        <f t="shared" ca="1" si="151"/>
        <v>4.7500000000000001E-2</v>
      </c>
      <c r="BR23" s="6">
        <f t="shared" ca="1" si="151"/>
        <v>4.7500000000000001E-2</v>
      </c>
      <c r="BS23" s="6">
        <f t="shared" ca="1" si="151"/>
        <v>4.7500000000000001E-2</v>
      </c>
      <c r="BT23" s="6">
        <f t="shared" ca="1" si="151"/>
        <v>4.7500000000000001E-2</v>
      </c>
      <c r="BU23" s="6">
        <f t="shared" ca="1" si="151"/>
        <v>4.7500000000000001E-2</v>
      </c>
      <c r="BV23" s="6">
        <f t="shared" ca="1" si="151"/>
        <v>4.7500000000000001E-2</v>
      </c>
      <c r="BW23" s="6">
        <f t="shared" ca="1" si="151"/>
        <v>4.7500000000000001E-2</v>
      </c>
      <c r="BX23" s="6">
        <f t="shared" ca="1" si="151"/>
        <v>4.7500000000000001E-2</v>
      </c>
      <c r="BY23" s="31">
        <f t="shared" ca="1" si="16"/>
        <v>256555.38</v>
      </c>
      <c r="BZ23" s="31">
        <f t="shared" ca="1" si="17"/>
        <v>316716.86</v>
      </c>
      <c r="CA23" s="31">
        <f t="shared" ca="1" si="18"/>
        <v>244104.29</v>
      </c>
      <c r="CB23" s="31">
        <f t="shared" ca="1" si="19"/>
        <v>266348.39</v>
      </c>
      <c r="CC23" s="31">
        <f t="shared" ca="1" si="20"/>
        <v>257604.84</v>
      </c>
      <c r="CD23" s="31">
        <f t="shared" ca="1" si="21"/>
        <v>253125.28</v>
      </c>
      <c r="CE23" s="31">
        <f t="shared" ca="1" si="22"/>
        <v>696049.41</v>
      </c>
      <c r="CF23" s="31">
        <f t="shared" ca="1" si="23"/>
        <v>379790.77</v>
      </c>
      <c r="CG23" s="31">
        <f t="shared" ca="1" si="24"/>
        <v>187511.24</v>
      </c>
      <c r="CH23" s="31">
        <f t="shared" ca="1" si="25"/>
        <v>57154.720000000001</v>
      </c>
      <c r="CI23" s="31">
        <f t="shared" ca="1" si="26"/>
        <v>274398.19</v>
      </c>
      <c r="CJ23" s="31">
        <f t="shared" ca="1" si="27"/>
        <v>328832.95</v>
      </c>
      <c r="CK23" s="32">
        <f t="shared" ca="1" si="56"/>
        <v>7021.52</v>
      </c>
      <c r="CL23" s="32">
        <f t="shared" ca="1" si="57"/>
        <v>8668.0400000000009</v>
      </c>
      <c r="CM23" s="32">
        <f t="shared" ca="1" si="58"/>
        <v>6680.75</v>
      </c>
      <c r="CN23" s="32">
        <f t="shared" ca="1" si="59"/>
        <v>7289.53</v>
      </c>
      <c r="CO23" s="32">
        <f t="shared" ca="1" si="60"/>
        <v>7050.24</v>
      </c>
      <c r="CP23" s="32">
        <f t="shared" ca="1" si="61"/>
        <v>6927.64</v>
      </c>
      <c r="CQ23" s="32">
        <f t="shared" ca="1" si="62"/>
        <v>19049.77</v>
      </c>
      <c r="CR23" s="32">
        <f t="shared" ca="1" si="63"/>
        <v>10394.27</v>
      </c>
      <c r="CS23" s="32">
        <f t="shared" ca="1" si="64"/>
        <v>5131.8900000000003</v>
      </c>
      <c r="CT23" s="32">
        <f t="shared" ca="1" si="65"/>
        <v>1564.23</v>
      </c>
      <c r="CU23" s="32">
        <f t="shared" ca="1" si="66"/>
        <v>7509.85</v>
      </c>
      <c r="CV23" s="32">
        <f t="shared" ca="1" si="67"/>
        <v>8999.64</v>
      </c>
      <c r="CW23" s="31">
        <f t="shared" ca="1" si="190"/>
        <v>-83177.939999999973</v>
      </c>
      <c r="CX23" s="31">
        <f t="shared" ca="1" si="191"/>
        <v>-102682.93000000001</v>
      </c>
      <c r="CY23" s="31">
        <f t="shared" ca="1" si="192"/>
        <v>-79141.169999999984</v>
      </c>
      <c r="CZ23" s="31">
        <f t="shared" ca="1" si="193"/>
        <v>-66166.549999999959</v>
      </c>
      <c r="DA23" s="31">
        <f t="shared" ca="1" si="194"/>
        <v>-63994.459999999985</v>
      </c>
      <c r="DB23" s="31">
        <f t="shared" ca="1" si="195"/>
        <v>-62881.64999999998</v>
      </c>
      <c r="DC23" s="31">
        <f t="shared" ca="1" si="196"/>
        <v>-139209.88999999996</v>
      </c>
      <c r="DD23" s="31">
        <f t="shared" ca="1" si="197"/>
        <v>-75958.149999999936</v>
      </c>
      <c r="DE23" s="31">
        <f t="shared" ca="1" si="198"/>
        <v>-37502.239999999991</v>
      </c>
      <c r="DF23" s="31">
        <f t="shared" ca="1" si="199"/>
        <v>-16364.3</v>
      </c>
      <c r="DG23" s="31">
        <f t="shared" ca="1" si="200"/>
        <v>-78564.540000000008</v>
      </c>
      <c r="DH23" s="31">
        <f t="shared" ca="1" si="201"/>
        <v>-94150.069999999978</v>
      </c>
      <c r="DI23" s="32">
        <f t="shared" ca="1" si="68"/>
        <v>-4158.8999999999996</v>
      </c>
      <c r="DJ23" s="32">
        <f t="shared" ca="1" si="69"/>
        <v>-5134.1499999999996</v>
      </c>
      <c r="DK23" s="32">
        <f t="shared" ca="1" si="70"/>
        <v>-3957.06</v>
      </c>
      <c r="DL23" s="32">
        <f t="shared" ca="1" si="71"/>
        <v>-3308.33</v>
      </c>
      <c r="DM23" s="32">
        <f t="shared" ca="1" si="72"/>
        <v>-3199.72</v>
      </c>
      <c r="DN23" s="32">
        <f t="shared" ca="1" si="73"/>
        <v>-3144.08</v>
      </c>
      <c r="DO23" s="32">
        <f t="shared" ca="1" si="74"/>
        <v>-6960.49</v>
      </c>
      <c r="DP23" s="32">
        <f t="shared" ca="1" si="75"/>
        <v>-3797.91</v>
      </c>
      <c r="DQ23" s="32">
        <f t="shared" ca="1" si="76"/>
        <v>-1875.11</v>
      </c>
      <c r="DR23" s="32">
        <f t="shared" ca="1" si="77"/>
        <v>-818.22</v>
      </c>
      <c r="DS23" s="32">
        <f t="shared" ca="1" si="78"/>
        <v>-3928.23</v>
      </c>
      <c r="DT23" s="32">
        <f t="shared" ca="1" si="79"/>
        <v>-4707.5</v>
      </c>
      <c r="DU23" s="31">
        <f t="shared" ca="1" si="80"/>
        <v>-35788.18</v>
      </c>
      <c r="DV23" s="31">
        <f t="shared" ca="1" si="81"/>
        <v>-43657.15</v>
      </c>
      <c r="DW23" s="31">
        <f t="shared" ca="1" si="82"/>
        <v>-33283.760000000002</v>
      </c>
      <c r="DX23" s="31">
        <f t="shared" ca="1" si="83"/>
        <v>-27489.95</v>
      </c>
      <c r="DY23" s="31">
        <f t="shared" ca="1" si="84"/>
        <v>-26271.93</v>
      </c>
      <c r="DZ23" s="31">
        <f t="shared" ca="1" si="85"/>
        <v>-25494.65</v>
      </c>
      <c r="EA23" s="31">
        <f t="shared" ca="1" si="86"/>
        <v>-55754.54</v>
      </c>
      <c r="EB23" s="31">
        <f t="shared" ca="1" si="87"/>
        <v>-30018.57</v>
      </c>
      <c r="EC23" s="31">
        <f t="shared" ca="1" si="88"/>
        <v>-14621.77</v>
      </c>
      <c r="ED23" s="31">
        <f t="shared" ca="1" si="89"/>
        <v>-6296.22</v>
      </c>
      <c r="EE23" s="31">
        <f t="shared" ca="1" si="90"/>
        <v>-29810.95</v>
      </c>
      <c r="EF23" s="31">
        <f t="shared" ca="1" si="91"/>
        <v>-35241.160000000003</v>
      </c>
      <c r="EG23" s="32">
        <f t="shared" ca="1" si="92"/>
        <v>-123125.01999999996</v>
      </c>
      <c r="EH23" s="32">
        <f t="shared" ca="1" si="93"/>
        <v>-151474.23000000001</v>
      </c>
      <c r="EI23" s="32">
        <f t="shared" ca="1" si="94"/>
        <v>-116381.98999999999</v>
      </c>
      <c r="EJ23" s="32">
        <f t="shared" ca="1" si="95"/>
        <v>-96964.829999999958</v>
      </c>
      <c r="EK23" s="32">
        <f t="shared" ca="1" si="96"/>
        <v>-93466.109999999986</v>
      </c>
      <c r="EL23" s="32">
        <f t="shared" ca="1" si="97"/>
        <v>-91520.379999999976</v>
      </c>
      <c r="EM23" s="32">
        <f t="shared" ca="1" si="98"/>
        <v>-201924.91999999995</v>
      </c>
      <c r="EN23" s="32">
        <f t="shared" ca="1" si="99"/>
        <v>-109774.62999999995</v>
      </c>
      <c r="EO23" s="32">
        <f t="shared" ca="1" si="100"/>
        <v>-53999.119999999995</v>
      </c>
      <c r="EP23" s="32">
        <f t="shared" ca="1" si="101"/>
        <v>-23478.74</v>
      </c>
      <c r="EQ23" s="32">
        <f t="shared" ca="1" si="102"/>
        <v>-112303.72</v>
      </c>
      <c r="ER23" s="32">
        <f t="shared" ca="1" si="103"/>
        <v>-134098.72999999998</v>
      </c>
    </row>
    <row r="24" spans="1:148">
      <c r="A24" t="s">
        <v>425</v>
      </c>
      <c r="B24" s="1" t="s">
        <v>25</v>
      </c>
      <c r="C24" t="str">
        <f t="shared" ca="1" si="164"/>
        <v>BR5</v>
      </c>
      <c r="D24" t="str">
        <f t="shared" ca="1" si="2"/>
        <v>Battle River #5</v>
      </c>
      <c r="E24" s="51">
        <v>253551.00020000001</v>
      </c>
      <c r="F24" s="51">
        <v>252408.92569999999</v>
      </c>
      <c r="G24" s="51">
        <v>219436.79269999999</v>
      </c>
      <c r="H24" s="51">
        <v>242359.65960000001</v>
      </c>
      <c r="I24" s="51">
        <v>224831.65429999999</v>
      </c>
      <c r="J24" s="51">
        <v>261795.21290000001</v>
      </c>
      <c r="K24" s="51">
        <v>168633.35930000001</v>
      </c>
      <c r="L24" s="51">
        <v>202153.3395</v>
      </c>
      <c r="M24" s="51">
        <v>236660.3492</v>
      </c>
      <c r="N24" s="51">
        <v>258917.28400000001</v>
      </c>
      <c r="O24" s="51">
        <v>234891.60630000001</v>
      </c>
      <c r="P24" s="51">
        <v>245548.27050000001</v>
      </c>
      <c r="Q24" s="32">
        <v>14358299.279999999</v>
      </c>
      <c r="R24" s="32">
        <v>18561824.920000002</v>
      </c>
      <c r="S24" s="32">
        <v>13054088.42</v>
      </c>
      <c r="T24" s="32">
        <v>13132135.609999999</v>
      </c>
      <c r="U24" s="32">
        <v>12384043.67</v>
      </c>
      <c r="V24" s="32">
        <v>13499463.23</v>
      </c>
      <c r="W24" s="32">
        <v>22116566.329999998</v>
      </c>
      <c r="X24" s="32">
        <v>10186656.92</v>
      </c>
      <c r="Y24" s="32">
        <v>11569995.33</v>
      </c>
      <c r="Z24" s="32">
        <v>17410634.120000001</v>
      </c>
      <c r="AA24" s="32">
        <v>12946042.800000001</v>
      </c>
      <c r="AB24" s="32">
        <v>16734550.689999999</v>
      </c>
      <c r="AC24" s="2">
        <v>5.68</v>
      </c>
      <c r="AD24" s="2">
        <v>5.68</v>
      </c>
      <c r="AE24" s="2">
        <v>5.68</v>
      </c>
      <c r="AF24" s="2">
        <v>5.68</v>
      </c>
      <c r="AG24" s="2">
        <v>5.68</v>
      </c>
      <c r="AH24" s="2">
        <v>5.68</v>
      </c>
      <c r="AI24" s="2">
        <v>5.68</v>
      </c>
      <c r="AJ24" s="2">
        <v>5.68</v>
      </c>
      <c r="AK24" s="2">
        <v>5.68</v>
      </c>
      <c r="AL24" s="2">
        <v>5.68</v>
      </c>
      <c r="AM24" s="2">
        <v>5.68</v>
      </c>
      <c r="AN24" s="2">
        <v>5.68</v>
      </c>
      <c r="AO24" s="33">
        <v>815551.4</v>
      </c>
      <c r="AP24" s="33">
        <v>1054311.6599999999</v>
      </c>
      <c r="AQ24" s="33">
        <v>741472.22</v>
      </c>
      <c r="AR24" s="33">
        <v>745905.3</v>
      </c>
      <c r="AS24" s="33">
        <v>703413.68</v>
      </c>
      <c r="AT24" s="33">
        <v>766769.51</v>
      </c>
      <c r="AU24" s="33">
        <v>1256220.97</v>
      </c>
      <c r="AV24" s="33">
        <v>578602.11</v>
      </c>
      <c r="AW24" s="33">
        <v>657175.73</v>
      </c>
      <c r="AX24" s="33">
        <v>988924.02</v>
      </c>
      <c r="AY24" s="33">
        <v>735335.23</v>
      </c>
      <c r="AZ24" s="33">
        <v>950522.48</v>
      </c>
      <c r="BA24" s="31">
        <f t="shared" si="44"/>
        <v>-17229.96</v>
      </c>
      <c r="BB24" s="31">
        <f t="shared" si="45"/>
        <v>-22274.19</v>
      </c>
      <c r="BC24" s="31">
        <f t="shared" si="46"/>
        <v>-15664.91</v>
      </c>
      <c r="BD24" s="31">
        <f t="shared" si="47"/>
        <v>-63034.25</v>
      </c>
      <c r="BE24" s="31">
        <f t="shared" si="48"/>
        <v>-59443.41</v>
      </c>
      <c r="BF24" s="31">
        <f t="shared" si="49"/>
        <v>-64797.42</v>
      </c>
      <c r="BG24" s="31">
        <f t="shared" si="50"/>
        <v>-157027.62</v>
      </c>
      <c r="BH24" s="31">
        <f t="shared" si="51"/>
        <v>-72325.259999999995</v>
      </c>
      <c r="BI24" s="31">
        <f t="shared" si="52"/>
        <v>-82146.97</v>
      </c>
      <c r="BJ24" s="31">
        <f t="shared" si="53"/>
        <v>-52231.9</v>
      </c>
      <c r="BK24" s="31">
        <f t="shared" si="54"/>
        <v>-38838.129999999997</v>
      </c>
      <c r="BL24" s="31">
        <f t="shared" si="55"/>
        <v>-50203.65</v>
      </c>
      <c r="BM24" s="6">
        <f t="shared" ca="1" si="151"/>
        <v>2.5600000000000001E-2</v>
      </c>
      <c r="BN24" s="6">
        <f t="shared" ca="1" si="151"/>
        <v>2.5600000000000001E-2</v>
      </c>
      <c r="BO24" s="6">
        <f t="shared" ca="1" si="151"/>
        <v>2.5600000000000001E-2</v>
      </c>
      <c r="BP24" s="6">
        <f t="shared" ca="1" si="151"/>
        <v>2.5600000000000001E-2</v>
      </c>
      <c r="BQ24" s="6">
        <f t="shared" ca="1" si="151"/>
        <v>2.5600000000000001E-2</v>
      </c>
      <c r="BR24" s="6">
        <f t="shared" ca="1" si="151"/>
        <v>2.5600000000000001E-2</v>
      </c>
      <c r="BS24" s="6">
        <f t="shared" ca="1" si="151"/>
        <v>2.5600000000000001E-2</v>
      </c>
      <c r="BT24" s="6">
        <f t="shared" ca="1" si="151"/>
        <v>2.5600000000000001E-2</v>
      </c>
      <c r="BU24" s="6">
        <f t="shared" ca="1" si="151"/>
        <v>2.5600000000000001E-2</v>
      </c>
      <c r="BV24" s="6">
        <f t="shared" ca="1" si="151"/>
        <v>2.5600000000000001E-2</v>
      </c>
      <c r="BW24" s="6">
        <f t="shared" ca="1" si="151"/>
        <v>2.5600000000000001E-2</v>
      </c>
      <c r="BX24" s="6">
        <f t="shared" ca="1" si="151"/>
        <v>2.5600000000000001E-2</v>
      </c>
      <c r="BY24" s="31">
        <f t="shared" ca="1" si="16"/>
        <v>367572.46</v>
      </c>
      <c r="BZ24" s="31">
        <f t="shared" ca="1" si="17"/>
        <v>475182.72</v>
      </c>
      <c r="CA24" s="31">
        <f t="shared" ca="1" si="18"/>
        <v>334184.65999999997</v>
      </c>
      <c r="CB24" s="31">
        <f t="shared" ca="1" si="19"/>
        <v>336182.67</v>
      </c>
      <c r="CC24" s="31">
        <f t="shared" ca="1" si="20"/>
        <v>317031.52</v>
      </c>
      <c r="CD24" s="31">
        <f t="shared" ca="1" si="21"/>
        <v>345586.26</v>
      </c>
      <c r="CE24" s="31">
        <f t="shared" ca="1" si="22"/>
        <v>566184.1</v>
      </c>
      <c r="CF24" s="31">
        <f t="shared" ca="1" si="23"/>
        <v>260778.42</v>
      </c>
      <c r="CG24" s="31">
        <f t="shared" ca="1" si="24"/>
        <v>296191.88</v>
      </c>
      <c r="CH24" s="31">
        <f t="shared" ca="1" si="25"/>
        <v>445712.23</v>
      </c>
      <c r="CI24" s="31">
        <f t="shared" ca="1" si="26"/>
        <v>331418.7</v>
      </c>
      <c r="CJ24" s="31">
        <f t="shared" ca="1" si="27"/>
        <v>428404.5</v>
      </c>
      <c r="CK24" s="32">
        <f t="shared" ca="1" si="56"/>
        <v>18665.79</v>
      </c>
      <c r="CL24" s="32">
        <f t="shared" ca="1" si="57"/>
        <v>24130.37</v>
      </c>
      <c r="CM24" s="32">
        <f t="shared" ca="1" si="58"/>
        <v>16970.310000000001</v>
      </c>
      <c r="CN24" s="32">
        <f t="shared" ca="1" si="59"/>
        <v>17071.78</v>
      </c>
      <c r="CO24" s="32">
        <f t="shared" ca="1" si="60"/>
        <v>16099.26</v>
      </c>
      <c r="CP24" s="32">
        <f t="shared" ca="1" si="61"/>
        <v>17549.3</v>
      </c>
      <c r="CQ24" s="32">
        <f t="shared" ca="1" si="62"/>
        <v>28751.54</v>
      </c>
      <c r="CR24" s="32">
        <f t="shared" ca="1" si="63"/>
        <v>13242.65</v>
      </c>
      <c r="CS24" s="32">
        <f t="shared" ca="1" si="64"/>
        <v>15040.99</v>
      </c>
      <c r="CT24" s="32">
        <f t="shared" ca="1" si="65"/>
        <v>22633.82</v>
      </c>
      <c r="CU24" s="32">
        <f t="shared" ca="1" si="66"/>
        <v>16829.86</v>
      </c>
      <c r="CV24" s="32">
        <f t="shared" ca="1" si="67"/>
        <v>21754.92</v>
      </c>
      <c r="CW24" s="31">
        <f t="shared" ca="1" si="190"/>
        <v>-412083.19</v>
      </c>
      <c r="CX24" s="31">
        <f t="shared" ca="1" si="191"/>
        <v>-532724.38</v>
      </c>
      <c r="CY24" s="31">
        <f t="shared" ca="1" si="192"/>
        <v>-374652.34</v>
      </c>
      <c r="CZ24" s="31">
        <f t="shared" ca="1" si="193"/>
        <v>-329616.60000000009</v>
      </c>
      <c r="DA24" s="31">
        <f t="shared" ca="1" si="194"/>
        <v>-310839.49</v>
      </c>
      <c r="DB24" s="31">
        <f t="shared" ca="1" si="195"/>
        <v>-338836.53</v>
      </c>
      <c r="DC24" s="31">
        <f t="shared" ca="1" si="196"/>
        <v>-504257.70999999996</v>
      </c>
      <c r="DD24" s="31">
        <f t="shared" ca="1" si="197"/>
        <v>-232255.77999999997</v>
      </c>
      <c r="DE24" s="31">
        <f t="shared" ca="1" si="198"/>
        <v>-263795.89</v>
      </c>
      <c r="DF24" s="31">
        <f t="shared" ca="1" si="199"/>
        <v>-468346.07</v>
      </c>
      <c r="DG24" s="31">
        <f t="shared" ca="1" si="200"/>
        <v>-348248.54</v>
      </c>
      <c r="DH24" s="31">
        <f t="shared" ca="1" si="201"/>
        <v>-450159.41</v>
      </c>
      <c r="DI24" s="32">
        <f t="shared" ca="1" si="68"/>
        <v>-20604.16</v>
      </c>
      <c r="DJ24" s="32">
        <f t="shared" ca="1" si="69"/>
        <v>-26636.22</v>
      </c>
      <c r="DK24" s="32">
        <f t="shared" ca="1" si="70"/>
        <v>-18732.62</v>
      </c>
      <c r="DL24" s="32">
        <f t="shared" ca="1" si="71"/>
        <v>-16480.830000000002</v>
      </c>
      <c r="DM24" s="32">
        <f t="shared" ca="1" si="72"/>
        <v>-15541.97</v>
      </c>
      <c r="DN24" s="32">
        <f t="shared" ca="1" si="73"/>
        <v>-16941.830000000002</v>
      </c>
      <c r="DO24" s="32">
        <f t="shared" ca="1" si="74"/>
        <v>-25212.89</v>
      </c>
      <c r="DP24" s="32">
        <f t="shared" ca="1" si="75"/>
        <v>-11612.79</v>
      </c>
      <c r="DQ24" s="32">
        <f t="shared" ca="1" si="76"/>
        <v>-13189.79</v>
      </c>
      <c r="DR24" s="32">
        <f t="shared" ca="1" si="77"/>
        <v>-23417.3</v>
      </c>
      <c r="DS24" s="32">
        <f t="shared" ca="1" si="78"/>
        <v>-17412.43</v>
      </c>
      <c r="DT24" s="32">
        <f t="shared" ca="1" si="79"/>
        <v>-22507.97</v>
      </c>
      <c r="DU24" s="31">
        <f t="shared" ca="1" si="80"/>
        <v>-177303.11</v>
      </c>
      <c r="DV24" s="31">
        <f t="shared" ca="1" si="81"/>
        <v>-226495.54</v>
      </c>
      <c r="DW24" s="31">
        <f t="shared" ca="1" si="82"/>
        <v>-157564.48000000001</v>
      </c>
      <c r="DX24" s="31">
        <f t="shared" ca="1" si="83"/>
        <v>-136944.48000000001</v>
      </c>
      <c r="DY24" s="31">
        <f t="shared" ca="1" si="84"/>
        <v>-127610.32</v>
      </c>
      <c r="DZ24" s="31">
        <f t="shared" ca="1" si="85"/>
        <v>-137377.4</v>
      </c>
      <c r="EA24" s="31">
        <f t="shared" ca="1" si="86"/>
        <v>-201958.77</v>
      </c>
      <c r="EB24" s="31">
        <f t="shared" ca="1" si="87"/>
        <v>-91787.21</v>
      </c>
      <c r="EC24" s="31">
        <f t="shared" ca="1" si="88"/>
        <v>-102851.54</v>
      </c>
      <c r="ED24" s="31">
        <f t="shared" ca="1" si="89"/>
        <v>-180197.85</v>
      </c>
      <c r="EE24" s="31">
        <f t="shared" ca="1" si="90"/>
        <v>-132141.31</v>
      </c>
      <c r="EF24" s="31">
        <f t="shared" ca="1" si="91"/>
        <v>-168498.46</v>
      </c>
      <c r="EG24" s="32">
        <f t="shared" ca="1" si="92"/>
        <v>-609990.46</v>
      </c>
      <c r="EH24" s="32">
        <f t="shared" ca="1" si="93"/>
        <v>-785856.14</v>
      </c>
      <c r="EI24" s="32">
        <f t="shared" ca="1" si="94"/>
        <v>-550949.44000000006</v>
      </c>
      <c r="EJ24" s="32">
        <f t="shared" ca="1" si="95"/>
        <v>-483041.91000000015</v>
      </c>
      <c r="EK24" s="32">
        <f t="shared" ca="1" si="96"/>
        <v>-453991.77999999997</v>
      </c>
      <c r="EL24" s="32">
        <f t="shared" ca="1" si="97"/>
        <v>-493155.76</v>
      </c>
      <c r="EM24" s="32">
        <f t="shared" ca="1" si="98"/>
        <v>-731429.37</v>
      </c>
      <c r="EN24" s="32">
        <f t="shared" ca="1" si="99"/>
        <v>-335655.77999999997</v>
      </c>
      <c r="EO24" s="32">
        <f t="shared" ca="1" si="100"/>
        <v>-379837.22</v>
      </c>
      <c r="EP24" s="32">
        <f t="shared" ca="1" si="101"/>
        <v>-671961.22</v>
      </c>
      <c r="EQ24" s="32">
        <f t="shared" ca="1" si="102"/>
        <v>-497802.27999999997</v>
      </c>
      <c r="ER24" s="32">
        <f t="shared" ca="1" si="103"/>
        <v>-641165.84</v>
      </c>
    </row>
    <row r="25" spans="1:148">
      <c r="A25" t="s">
        <v>423</v>
      </c>
      <c r="B25" s="1" t="s">
        <v>125</v>
      </c>
      <c r="C25" t="str">
        <f t="shared" ca="1" si="164"/>
        <v>BRA</v>
      </c>
      <c r="D25" t="str">
        <f t="shared" ca="1" si="2"/>
        <v>Brazeau Hydro Facility</v>
      </c>
      <c r="E25" s="51">
        <v>27167.214100000001</v>
      </c>
      <c r="F25" s="51">
        <v>22703.022199999999</v>
      </c>
      <c r="G25" s="51">
        <v>19783.102699999999</v>
      </c>
      <c r="H25" s="51">
        <v>14537.1757</v>
      </c>
      <c r="I25" s="51">
        <v>23268.111199999999</v>
      </c>
      <c r="J25" s="51">
        <v>82670.759600000005</v>
      </c>
      <c r="K25" s="51">
        <v>45058.214099999997</v>
      </c>
      <c r="L25" s="51">
        <v>19357.811900000001</v>
      </c>
      <c r="M25" s="51">
        <v>15194.213299999999</v>
      </c>
      <c r="N25" s="51">
        <v>19212.840199999999</v>
      </c>
      <c r="O25" s="51">
        <v>19939.0589</v>
      </c>
      <c r="P25" s="51">
        <v>18097.899799999999</v>
      </c>
      <c r="Q25" s="32">
        <v>2193923.5299999998</v>
      </c>
      <c r="R25" s="32">
        <v>1945206.7</v>
      </c>
      <c r="S25" s="32">
        <v>1466949.05</v>
      </c>
      <c r="T25" s="32">
        <v>986498.12</v>
      </c>
      <c r="U25" s="32">
        <v>1502352.33</v>
      </c>
      <c r="V25" s="32">
        <v>4761825.46</v>
      </c>
      <c r="W25" s="32">
        <v>11612264.43</v>
      </c>
      <c r="X25" s="32">
        <v>2034307.79</v>
      </c>
      <c r="Y25" s="32">
        <v>928083.4</v>
      </c>
      <c r="Z25" s="32">
        <v>1638929.15</v>
      </c>
      <c r="AA25" s="32">
        <v>1532505.57</v>
      </c>
      <c r="AB25" s="32">
        <v>1668992.02</v>
      </c>
      <c r="AC25" s="2">
        <v>3.82</v>
      </c>
      <c r="AD25" s="2">
        <v>3.82</v>
      </c>
      <c r="AE25" s="2">
        <v>3.82</v>
      </c>
      <c r="AF25" s="2">
        <v>3.82</v>
      </c>
      <c r="AG25" s="2">
        <v>3.82</v>
      </c>
      <c r="AH25" s="2">
        <v>3.82</v>
      </c>
      <c r="AI25" s="2">
        <v>3.82</v>
      </c>
      <c r="AJ25" s="2">
        <v>3.82</v>
      </c>
      <c r="AK25" s="2">
        <v>3.82</v>
      </c>
      <c r="AL25" s="2">
        <v>3.82</v>
      </c>
      <c r="AM25" s="2">
        <v>3.82</v>
      </c>
      <c r="AN25" s="2">
        <v>3.82</v>
      </c>
      <c r="AO25" s="33">
        <v>83807.88</v>
      </c>
      <c r="AP25" s="33">
        <v>74306.899999999994</v>
      </c>
      <c r="AQ25" s="33">
        <v>56037.45</v>
      </c>
      <c r="AR25" s="33">
        <v>37684.230000000003</v>
      </c>
      <c r="AS25" s="33">
        <v>57389.86</v>
      </c>
      <c r="AT25" s="33">
        <v>181901.73</v>
      </c>
      <c r="AU25" s="33">
        <v>443588.5</v>
      </c>
      <c r="AV25" s="33">
        <v>77710.559999999998</v>
      </c>
      <c r="AW25" s="33">
        <v>35452.79</v>
      </c>
      <c r="AX25" s="33">
        <v>62607.09</v>
      </c>
      <c r="AY25" s="33">
        <v>58541.71</v>
      </c>
      <c r="AZ25" s="33">
        <v>63755.5</v>
      </c>
      <c r="BA25" s="31">
        <f t="shared" si="44"/>
        <v>-2632.71</v>
      </c>
      <c r="BB25" s="31">
        <f t="shared" si="45"/>
        <v>-2334.25</v>
      </c>
      <c r="BC25" s="31">
        <f t="shared" si="46"/>
        <v>-1760.34</v>
      </c>
      <c r="BD25" s="31">
        <f t="shared" si="47"/>
        <v>-4735.1899999999996</v>
      </c>
      <c r="BE25" s="31">
        <f t="shared" si="48"/>
        <v>-7211.29</v>
      </c>
      <c r="BF25" s="31">
        <f t="shared" si="49"/>
        <v>-22856.76</v>
      </c>
      <c r="BG25" s="31">
        <f t="shared" si="50"/>
        <v>-82447.08</v>
      </c>
      <c r="BH25" s="31">
        <f t="shared" si="51"/>
        <v>-14443.59</v>
      </c>
      <c r="BI25" s="31">
        <f t="shared" si="52"/>
        <v>-6589.39</v>
      </c>
      <c r="BJ25" s="31">
        <f t="shared" si="53"/>
        <v>-4916.79</v>
      </c>
      <c r="BK25" s="31">
        <f t="shared" si="54"/>
        <v>-4597.5200000000004</v>
      </c>
      <c r="BL25" s="31">
        <f t="shared" si="55"/>
        <v>-5006.9799999999996</v>
      </c>
      <c r="BM25" s="6">
        <f t="shared" ca="1" si="151"/>
        <v>2.7799999999999998E-2</v>
      </c>
      <c r="BN25" s="6">
        <f t="shared" ca="1" si="151"/>
        <v>2.7799999999999998E-2</v>
      </c>
      <c r="BO25" s="6">
        <f t="shared" ca="1" si="151"/>
        <v>2.7799999999999998E-2</v>
      </c>
      <c r="BP25" s="6">
        <f t="shared" ca="1" si="151"/>
        <v>2.7799999999999998E-2</v>
      </c>
      <c r="BQ25" s="6">
        <f t="shared" ca="1" si="151"/>
        <v>2.7799999999999998E-2</v>
      </c>
      <c r="BR25" s="6">
        <f t="shared" ca="1" si="151"/>
        <v>2.7799999999999998E-2</v>
      </c>
      <c r="BS25" s="6">
        <f t="shared" ca="1" si="151"/>
        <v>2.7799999999999998E-2</v>
      </c>
      <c r="BT25" s="6">
        <f t="shared" ca="1" si="151"/>
        <v>2.7799999999999998E-2</v>
      </c>
      <c r="BU25" s="6">
        <f t="shared" ca="1" si="151"/>
        <v>2.7799999999999998E-2</v>
      </c>
      <c r="BV25" s="6">
        <f t="shared" ca="1" si="151"/>
        <v>2.7799999999999998E-2</v>
      </c>
      <c r="BW25" s="6">
        <f t="shared" ca="1" si="151"/>
        <v>2.7799999999999998E-2</v>
      </c>
      <c r="BX25" s="6">
        <f t="shared" ca="1" si="151"/>
        <v>2.7799999999999998E-2</v>
      </c>
      <c r="BY25" s="31">
        <f t="shared" ca="1" si="16"/>
        <v>60991.07</v>
      </c>
      <c r="BZ25" s="31">
        <f t="shared" ca="1" si="17"/>
        <v>54076.75</v>
      </c>
      <c r="CA25" s="31">
        <f t="shared" ca="1" si="18"/>
        <v>40781.18</v>
      </c>
      <c r="CB25" s="31">
        <f t="shared" ca="1" si="19"/>
        <v>27424.65</v>
      </c>
      <c r="CC25" s="31">
        <f t="shared" ca="1" si="20"/>
        <v>41765.39</v>
      </c>
      <c r="CD25" s="31">
        <f t="shared" ca="1" si="21"/>
        <v>132378.75</v>
      </c>
      <c r="CE25" s="31">
        <f t="shared" ca="1" si="22"/>
        <v>322820.95</v>
      </c>
      <c r="CF25" s="31">
        <f t="shared" ca="1" si="23"/>
        <v>56553.760000000002</v>
      </c>
      <c r="CG25" s="31">
        <f t="shared" ca="1" si="24"/>
        <v>25800.720000000001</v>
      </c>
      <c r="CH25" s="31">
        <f t="shared" ca="1" si="25"/>
        <v>45562.23</v>
      </c>
      <c r="CI25" s="31">
        <f t="shared" ca="1" si="26"/>
        <v>42603.65</v>
      </c>
      <c r="CJ25" s="31">
        <f t="shared" ca="1" si="27"/>
        <v>46397.98</v>
      </c>
      <c r="CK25" s="32">
        <f t="shared" ca="1" si="56"/>
        <v>2852.1</v>
      </c>
      <c r="CL25" s="32">
        <f t="shared" ca="1" si="57"/>
        <v>2528.77</v>
      </c>
      <c r="CM25" s="32">
        <f t="shared" ca="1" si="58"/>
        <v>1907.03</v>
      </c>
      <c r="CN25" s="32">
        <f t="shared" ca="1" si="59"/>
        <v>1282.45</v>
      </c>
      <c r="CO25" s="32">
        <f t="shared" ca="1" si="60"/>
        <v>1953.06</v>
      </c>
      <c r="CP25" s="32">
        <f t="shared" ca="1" si="61"/>
        <v>6190.37</v>
      </c>
      <c r="CQ25" s="32">
        <f t="shared" ca="1" si="62"/>
        <v>15095.94</v>
      </c>
      <c r="CR25" s="32">
        <f t="shared" ca="1" si="63"/>
        <v>2644.6</v>
      </c>
      <c r="CS25" s="32">
        <f t="shared" ca="1" si="64"/>
        <v>1206.51</v>
      </c>
      <c r="CT25" s="32">
        <f t="shared" ca="1" si="65"/>
        <v>2130.61</v>
      </c>
      <c r="CU25" s="32">
        <f t="shared" ca="1" si="66"/>
        <v>1992.26</v>
      </c>
      <c r="CV25" s="32">
        <f t="shared" ca="1" si="67"/>
        <v>2169.69</v>
      </c>
      <c r="CW25" s="31">
        <f t="shared" ca="1" si="190"/>
        <v>-17332.000000000007</v>
      </c>
      <c r="CX25" s="31">
        <f t="shared" ca="1" si="191"/>
        <v>-15367.129999999997</v>
      </c>
      <c r="CY25" s="31">
        <f t="shared" ca="1" si="192"/>
        <v>-11588.899999999998</v>
      </c>
      <c r="CZ25" s="31">
        <f t="shared" ca="1" si="193"/>
        <v>-4241.9400000000014</v>
      </c>
      <c r="DA25" s="31">
        <f t="shared" ca="1" si="194"/>
        <v>-6460.1200000000035</v>
      </c>
      <c r="DB25" s="31">
        <f t="shared" ca="1" si="195"/>
        <v>-20475.850000000017</v>
      </c>
      <c r="DC25" s="31">
        <f t="shared" ca="1" si="196"/>
        <v>-23224.529999999984</v>
      </c>
      <c r="DD25" s="31">
        <f t="shared" ca="1" si="197"/>
        <v>-4068.6099999999969</v>
      </c>
      <c r="DE25" s="31">
        <f t="shared" ca="1" si="198"/>
        <v>-1856.170000000001</v>
      </c>
      <c r="DF25" s="31">
        <f t="shared" ca="1" si="199"/>
        <v>-9997.4599999999919</v>
      </c>
      <c r="DG25" s="31">
        <f t="shared" ca="1" si="200"/>
        <v>-9348.2799999999952</v>
      </c>
      <c r="DH25" s="31">
        <f t="shared" ca="1" si="201"/>
        <v>-10180.849999999995</v>
      </c>
      <c r="DI25" s="32">
        <f t="shared" ca="1" si="68"/>
        <v>-866.6</v>
      </c>
      <c r="DJ25" s="32">
        <f t="shared" ca="1" si="69"/>
        <v>-768.36</v>
      </c>
      <c r="DK25" s="32">
        <f t="shared" ca="1" si="70"/>
        <v>-579.45000000000005</v>
      </c>
      <c r="DL25" s="32">
        <f t="shared" ca="1" si="71"/>
        <v>-212.1</v>
      </c>
      <c r="DM25" s="32">
        <f t="shared" ca="1" si="72"/>
        <v>-323.01</v>
      </c>
      <c r="DN25" s="32">
        <f t="shared" ca="1" si="73"/>
        <v>-1023.79</v>
      </c>
      <c r="DO25" s="32">
        <f t="shared" ca="1" si="74"/>
        <v>-1161.23</v>
      </c>
      <c r="DP25" s="32">
        <f t="shared" ca="1" si="75"/>
        <v>-203.43</v>
      </c>
      <c r="DQ25" s="32">
        <f t="shared" ca="1" si="76"/>
        <v>-92.81</v>
      </c>
      <c r="DR25" s="32">
        <f t="shared" ca="1" si="77"/>
        <v>-499.87</v>
      </c>
      <c r="DS25" s="32">
        <f t="shared" ca="1" si="78"/>
        <v>-467.41</v>
      </c>
      <c r="DT25" s="32">
        <f t="shared" ca="1" si="79"/>
        <v>-509.04</v>
      </c>
      <c r="DU25" s="31">
        <f t="shared" ca="1" si="80"/>
        <v>-7457.27</v>
      </c>
      <c r="DV25" s="31">
        <f t="shared" ca="1" si="81"/>
        <v>-6533.56</v>
      </c>
      <c r="DW25" s="31">
        <f t="shared" ca="1" si="82"/>
        <v>-4873.8500000000004</v>
      </c>
      <c r="DX25" s="31">
        <f t="shared" ca="1" si="83"/>
        <v>-1762.38</v>
      </c>
      <c r="DY25" s="31">
        <f t="shared" ca="1" si="84"/>
        <v>-2652.1</v>
      </c>
      <c r="DZ25" s="31">
        <f t="shared" ca="1" si="85"/>
        <v>-8301.7000000000007</v>
      </c>
      <c r="EA25" s="31">
        <f t="shared" ca="1" si="86"/>
        <v>-9301.59</v>
      </c>
      <c r="EB25" s="31">
        <f t="shared" ca="1" si="87"/>
        <v>-1607.91</v>
      </c>
      <c r="EC25" s="31">
        <f t="shared" ca="1" si="88"/>
        <v>-723.7</v>
      </c>
      <c r="ED25" s="31">
        <f t="shared" ca="1" si="89"/>
        <v>-3846.56</v>
      </c>
      <c r="EE25" s="31">
        <f t="shared" ca="1" si="90"/>
        <v>-3547.16</v>
      </c>
      <c r="EF25" s="31">
        <f t="shared" ca="1" si="91"/>
        <v>-3810.78</v>
      </c>
      <c r="EG25" s="32">
        <f t="shared" ca="1" si="92"/>
        <v>-25655.870000000006</v>
      </c>
      <c r="EH25" s="32">
        <f t="shared" ca="1" si="93"/>
        <v>-22669.05</v>
      </c>
      <c r="EI25" s="32">
        <f t="shared" ca="1" si="94"/>
        <v>-17042.199999999997</v>
      </c>
      <c r="EJ25" s="32">
        <f t="shared" ca="1" si="95"/>
        <v>-6216.4200000000019</v>
      </c>
      <c r="EK25" s="32">
        <f t="shared" ca="1" si="96"/>
        <v>-9435.2300000000032</v>
      </c>
      <c r="EL25" s="32">
        <f t="shared" ca="1" si="97"/>
        <v>-29801.340000000018</v>
      </c>
      <c r="EM25" s="32">
        <f t="shared" ca="1" si="98"/>
        <v>-33687.349999999984</v>
      </c>
      <c r="EN25" s="32">
        <f t="shared" ca="1" si="99"/>
        <v>-5879.9499999999971</v>
      </c>
      <c r="EO25" s="32">
        <f t="shared" ca="1" si="100"/>
        <v>-2672.6800000000012</v>
      </c>
      <c r="EP25" s="32">
        <f t="shared" ca="1" si="101"/>
        <v>-14343.889999999992</v>
      </c>
      <c r="EQ25" s="32">
        <f t="shared" ca="1" si="102"/>
        <v>-13362.849999999995</v>
      </c>
      <c r="ER25" s="32">
        <f t="shared" ca="1" si="103"/>
        <v>-14500.669999999996</v>
      </c>
    </row>
    <row r="26" spans="1:148">
      <c r="A26" t="s">
        <v>508</v>
      </c>
      <c r="B26" s="1" t="s">
        <v>348</v>
      </c>
      <c r="C26" t="str">
        <f t="shared" ca="1" si="164"/>
        <v>BCHIMP</v>
      </c>
      <c r="D26" t="str">
        <f t="shared" ca="1" si="2"/>
        <v>Alberta-BC Intertie - Import</v>
      </c>
      <c r="E26" s="51">
        <v>1059</v>
      </c>
      <c r="F26" s="51">
        <v>2646</v>
      </c>
      <c r="G26" s="51">
        <v>780</v>
      </c>
      <c r="H26" s="51">
        <v>1111</v>
      </c>
      <c r="I26" s="51">
        <v>190</v>
      </c>
      <c r="J26" s="51">
        <v>882</v>
      </c>
      <c r="K26" s="51">
        <v>903</v>
      </c>
      <c r="L26" s="51">
        <v>582</v>
      </c>
      <c r="M26" s="51">
        <v>1194</v>
      </c>
      <c r="N26" s="51">
        <v>455</v>
      </c>
      <c r="O26" s="51">
        <v>482</v>
      </c>
      <c r="P26" s="51">
        <v>5890</v>
      </c>
      <c r="Q26" s="32">
        <v>65125.39</v>
      </c>
      <c r="R26" s="32">
        <v>244421.8</v>
      </c>
      <c r="S26" s="32">
        <v>50402.35</v>
      </c>
      <c r="T26" s="32">
        <v>59313.82</v>
      </c>
      <c r="U26" s="32">
        <v>8913.15</v>
      </c>
      <c r="V26" s="32">
        <v>66953.27</v>
      </c>
      <c r="W26" s="32">
        <v>77979.17</v>
      </c>
      <c r="X26" s="32">
        <v>70259.95</v>
      </c>
      <c r="Y26" s="32">
        <v>74285.960000000006</v>
      </c>
      <c r="Z26" s="32">
        <v>73725.25</v>
      </c>
      <c r="AA26" s="32">
        <v>61486.53</v>
      </c>
      <c r="AB26" s="32">
        <v>617666.48</v>
      </c>
      <c r="AC26" s="2">
        <v>0.78</v>
      </c>
      <c r="AD26" s="2">
        <v>0.78</v>
      </c>
      <c r="AE26" s="2">
        <v>0.78</v>
      </c>
      <c r="AF26" s="2">
        <v>0.78</v>
      </c>
      <c r="AG26" s="2">
        <v>0.78</v>
      </c>
      <c r="AH26" s="2">
        <v>0.78</v>
      </c>
      <c r="AI26" s="2">
        <v>0.78</v>
      </c>
      <c r="AJ26" s="2">
        <v>0.78</v>
      </c>
      <c r="AK26" s="2">
        <v>0.78</v>
      </c>
      <c r="AL26" s="2">
        <v>0.78</v>
      </c>
      <c r="AM26" s="2">
        <v>0.78</v>
      </c>
      <c r="AN26" s="2">
        <v>0.78</v>
      </c>
      <c r="AO26" s="33">
        <v>507.98</v>
      </c>
      <c r="AP26" s="33">
        <v>1906.49</v>
      </c>
      <c r="AQ26" s="33">
        <v>393.14</v>
      </c>
      <c r="AR26" s="33">
        <v>462.65</v>
      </c>
      <c r="AS26" s="33">
        <v>69.52</v>
      </c>
      <c r="AT26" s="33">
        <v>522.24</v>
      </c>
      <c r="AU26" s="33">
        <v>608.24</v>
      </c>
      <c r="AV26" s="33">
        <v>548.03</v>
      </c>
      <c r="AW26" s="33">
        <v>579.42999999999995</v>
      </c>
      <c r="AX26" s="33">
        <v>575.05999999999995</v>
      </c>
      <c r="AY26" s="33">
        <v>479.59</v>
      </c>
      <c r="AZ26" s="33">
        <v>4817.8</v>
      </c>
      <c r="BA26" s="31">
        <f t="shared" si="44"/>
        <v>-78.150000000000006</v>
      </c>
      <c r="BB26" s="31">
        <f t="shared" si="45"/>
        <v>-293.31</v>
      </c>
      <c r="BC26" s="31">
        <f t="shared" si="46"/>
        <v>-60.48</v>
      </c>
      <c r="BD26" s="31">
        <f t="shared" si="47"/>
        <v>-284.70999999999998</v>
      </c>
      <c r="BE26" s="31">
        <f t="shared" si="48"/>
        <v>-42.78</v>
      </c>
      <c r="BF26" s="31">
        <f t="shared" si="49"/>
        <v>-321.38</v>
      </c>
      <c r="BG26" s="31">
        <f t="shared" si="50"/>
        <v>-553.65</v>
      </c>
      <c r="BH26" s="31">
        <f t="shared" si="51"/>
        <v>-498.85</v>
      </c>
      <c r="BI26" s="31">
        <f t="shared" si="52"/>
        <v>-527.42999999999995</v>
      </c>
      <c r="BJ26" s="31">
        <f t="shared" si="53"/>
        <v>-221.18</v>
      </c>
      <c r="BK26" s="31">
        <f t="shared" si="54"/>
        <v>-184.46</v>
      </c>
      <c r="BL26" s="31">
        <f t="shared" si="55"/>
        <v>-1853</v>
      </c>
      <c r="BM26" s="6">
        <f t="shared" ca="1" si="151"/>
        <v>-2.81E-2</v>
      </c>
      <c r="BN26" s="6">
        <f t="shared" ca="1" si="151"/>
        <v>-2.81E-2</v>
      </c>
      <c r="BO26" s="6">
        <f t="shared" ca="1" si="151"/>
        <v>-2.81E-2</v>
      </c>
      <c r="BP26" s="6">
        <f t="shared" ca="1" si="151"/>
        <v>-2.81E-2</v>
      </c>
      <c r="BQ26" s="6">
        <f t="shared" ca="1" si="151"/>
        <v>-2.81E-2</v>
      </c>
      <c r="BR26" s="6">
        <f t="shared" ca="1" si="151"/>
        <v>-2.81E-2</v>
      </c>
      <c r="BS26" s="6">
        <f t="shared" ca="1" si="151"/>
        <v>-2.81E-2</v>
      </c>
      <c r="BT26" s="6">
        <f t="shared" ca="1" si="151"/>
        <v>-2.81E-2</v>
      </c>
      <c r="BU26" s="6">
        <f t="shared" ca="1" si="151"/>
        <v>-2.81E-2</v>
      </c>
      <c r="BV26" s="6">
        <f t="shared" ca="1" si="151"/>
        <v>-2.81E-2</v>
      </c>
      <c r="BW26" s="6">
        <f t="shared" ca="1" si="151"/>
        <v>-2.81E-2</v>
      </c>
      <c r="BX26" s="6">
        <f t="shared" ca="1" si="151"/>
        <v>-2.81E-2</v>
      </c>
      <c r="BY26" s="31">
        <f t="shared" ca="1" si="16"/>
        <v>-1830.02</v>
      </c>
      <c r="BZ26" s="31">
        <f t="shared" ca="1" si="17"/>
        <v>-6868.25</v>
      </c>
      <c r="CA26" s="31">
        <f t="shared" ca="1" si="18"/>
        <v>-1416.31</v>
      </c>
      <c r="CB26" s="31">
        <f t="shared" ca="1" si="19"/>
        <v>-1666.72</v>
      </c>
      <c r="CC26" s="31">
        <f t="shared" ca="1" si="20"/>
        <v>-250.46</v>
      </c>
      <c r="CD26" s="31">
        <f t="shared" ca="1" si="21"/>
        <v>-1881.39</v>
      </c>
      <c r="CE26" s="31">
        <f t="shared" ca="1" si="22"/>
        <v>-2191.21</v>
      </c>
      <c r="CF26" s="31">
        <f t="shared" ca="1" si="23"/>
        <v>-1974.3</v>
      </c>
      <c r="CG26" s="31">
        <f t="shared" ca="1" si="24"/>
        <v>-2087.44</v>
      </c>
      <c r="CH26" s="31">
        <f t="shared" ca="1" si="25"/>
        <v>-2071.6799999999998</v>
      </c>
      <c r="CI26" s="31">
        <f t="shared" ca="1" si="26"/>
        <v>-1727.77</v>
      </c>
      <c r="CJ26" s="31">
        <f t="shared" ca="1" si="27"/>
        <v>-17356.43</v>
      </c>
      <c r="CK26" s="32">
        <f t="shared" ca="1" si="56"/>
        <v>84.66</v>
      </c>
      <c r="CL26" s="32">
        <f t="shared" ca="1" si="57"/>
        <v>317.75</v>
      </c>
      <c r="CM26" s="32">
        <f t="shared" ca="1" si="58"/>
        <v>65.52</v>
      </c>
      <c r="CN26" s="32">
        <f t="shared" ca="1" si="59"/>
        <v>77.11</v>
      </c>
      <c r="CO26" s="32">
        <f t="shared" ca="1" si="60"/>
        <v>11.59</v>
      </c>
      <c r="CP26" s="32">
        <f t="shared" ca="1" si="61"/>
        <v>87.04</v>
      </c>
      <c r="CQ26" s="32">
        <f t="shared" ca="1" si="62"/>
        <v>101.37</v>
      </c>
      <c r="CR26" s="32">
        <f t="shared" ca="1" si="63"/>
        <v>91.34</v>
      </c>
      <c r="CS26" s="32">
        <f t="shared" ca="1" si="64"/>
        <v>96.57</v>
      </c>
      <c r="CT26" s="32">
        <f t="shared" ca="1" si="65"/>
        <v>95.84</v>
      </c>
      <c r="CU26" s="32">
        <f t="shared" ca="1" si="66"/>
        <v>79.930000000000007</v>
      </c>
      <c r="CV26" s="32">
        <f t="shared" ca="1" si="67"/>
        <v>802.97</v>
      </c>
      <c r="CW26" s="31">
        <f t="shared" ca="1" si="190"/>
        <v>-2175.19</v>
      </c>
      <c r="CX26" s="31">
        <f t="shared" ca="1" si="191"/>
        <v>-8163.6799999999994</v>
      </c>
      <c r="CY26" s="31">
        <f t="shared" ca="1" si="192"/>
        <v>-1683.4499999999998</v>
      </c>
      <c r="CZ26" s="31">
        <f t="shared" ca="1" si="193"/>
        <v>-1767.5500000000002</v>
      </c>
      <c r="DA26" s="31">
        <f t="shared" ca="1" si="194"/>
        <v>-265.61</v>
      </c>
      <c r="DB26" s="31">
        <f t="shared" ca="1" si="195"/>
        <v>-1995.21</v>
      </c>
      <c r="DC26" s="31">
        <f t="shared" ca="1" si="196"/>
        <v>-2144.4299999999998</v>
      </c>
      <c r="DD26" s="31">
        <f t="shared" ca="1" si="197"/>
        <v>-1932.1399999999999</v>
      </c>
      <c r="DE26" s="31">
        <f t="shared" ca="1" si="198"/>
        <v>-2042.8700000000003</v>
      </c>
      <c r="DF26" s="31">
        <f t="shared" ca="1" si="199"/>
        <v>-2329.7199999999998</v>
      </c>
      <c r="DG26" s="31">
        <f t="shared" ca="1" si="200"/>
        <v>-1942.9699999999998</v>
      </c>
      <c r="DH26" s="31">
        <f t="shared" ca="1" si="201"/>
        <v>-19518.259999999998</v>
      </c>
      <c r="DI26" s="32">
        <f t="shared" ca="1" si="68"/>
        <v>-108.76</v>
      </c>
      <c r="DJ26" s="32">
        <f t="shared" ca="1" si="69"/>
        <v>-408.18</v>
      </c>
      <c r="DK26" s="32">
        <f t="shared" ca="1" si="70"/>
        <v>-84.17</v>
      </c>
      <c r="DL26" s="32">
        <f t="shared" ca="1" si="71"/>
        <v>-88.38</v>
      </c>
      <c r="DM26" s="32">
        <f t="shared" ca="1" si="72"/>
        <v>-13.28</v>
      </c>
      <c r="DN26" s="32">
        <f t="shared" ca="1" si="73"/>
        <v>-99.76</v>
      </c>
      <c r="DO26" s="32">
        <f t="shared" ca="1" si="74"/>
        <v>-107.22</v>
      </c>
      <c r="DP26" s="32">
        <f t="shared" ca="1" si="75"/>
        <v>-96.61</v>
      </c>
      <c r="DQ26" s="32">
        <f t="shared" ca="1" si="76"/>
        <v>-102.14</v>
      </c>
      <c r="DR26" s="32">
        <f t="shared" ca="1" si="77"/>
        <v>-116.49</v>
      </c>
      <c r="DS26" s="32">
        <f t="shared" ca="1" si="78"/>
        <v>-97.15</v>
      </c>
      <c r="DT26" s="32">
        <f t="shared" ca="1" si="79"/>
        <v>-975.91</v>
      </c>
      <c r="DU26" s="31">
        <f t="shared" ca="1" si="80"/>
        <v>-935.9</v>
      </c>
      <c r="DV26" s="31">
        <f t="shared" ca="1" si="81"/>
        <v>-3470.91</v>
      </c>
      <c r="DW26" s="31">
        <f t="shared" ca="1" si="82"/>
        <v>-707.99</v>
      </c>
      <c r="DX26" s="31">
        <f t="shared" ca="1" si="83"/>
        <v>-734.36</v>
      </c>
      <c r="DY26" s="31">
        <f t="shared" ca="1" si="84"/>
        <v>-109.04</v>
      </c>
      <c r="DZ26" s="31">
        <f t="shared" ca="1" si="85"/>
        <v>-808.94</v>
      </c>
      <c r="EA26" s="31">
        <f t="shared" ca="1" si="86"/>
        <v>-858.86</v>
      </c>
      <c r="EB26" s="31">
        <f t="shared" ca="1" si="87"/>
        <v>-763.58</v>
      </c>
      <c r="EC26" s="31">
        <f t="shared" ca="1" si="88"/>
        <v>-796.5</v>
      </c>
      <c r="ED26" s="31">
        <f t="shared" ca="1" si="89"/>
        <v>-896.37</v>
      </c>
      <c r="EE26" s="31">
        <f t="shared" ca="1" si="90"/>
        <v>-737.25</v>
      </c>
      <c r="EF26" s="31">
        <f t="shared" ca="1" si="91"/>
        <v>-7305.85</v>
      </c>
      <c r="EG26" s="32">
        <f t="shared" ca="1" si="92"/>
        <v>-3219.8500000000004</v>
      </c>
      <c r="EH26" s="32">
        <f t="shared" ca="1" si="93"/>
        <v>-12042.769999999999</v>
      </c>
      <c r="EI26" s="32">
        <f t="shared" ca="1" si="94"/>
        <v>-2475.6099999999997</v>
      </c>
      <c r="EJ26" s="32">
        <f t="shared" ca="1" si="95"/>
        <v>-2590.2900000000004</v>
      </c>
      <c r="EK26" s="32">
        <f t="shared" ca="1" si="96"/>
        <v>-387.93</v>
      </c>
      <c r="EL26" s="32">
        <f t="shared" ca="1" si="97"/>
        <v>-2903.9100000000003</v>
      </c>
      <c r="EM26" s="32">
        <f t="shared" ca="1" si="98"/>
        <v>-3110.5099999999998</v>
      </c>
      <c r="EN26" s="32">
        <f t="shared" ca="1" si="99"/>
        <v>-2792.33</v>
      </c>
      <c r="EO26" s="32">
        <f t="shared" ca="1" si="100"/>
        <v>-2941.51</v>
      </c>
      <c r="EP26" s="32">
        <f t="shared" ca="1" si="101"/>
        <v>-3342.5799999999995</v>
      </c>
      <c r="EQ26" s="32">
        <f t="shared" ca="1" si="102"/>
        <v>-2777.37</v>
      </c>
      <c r="ER26" s="32">
        <f t="shared" ca="1" si="103"/>
        <v>-27800.019999999997</v>
      </c>
    </row>
    <row r="27" spans="1:148">
      <c r="A27" t="s">
        <v>423</v>
      </c>
      <c r="B27" s="1" t="s">
        <v>126</v>
      </c>
      <c r="C27" t="str">
        <f t="shared" ca="1" si="164"/>
        <v>CAS</v>
      </c>
      <c r="D27" t="str">
        <f t="shared" ca="1" si="2"/>
        <v>Cascade Hydro Facility</v>
      </c>
      <c r="E27" s="51">
        <v>6919.7527</v>
      </c>
      <c r="F27" s="51">
        <v>6106.2659999999996</v>
      </c>
      <c r="G27" s="51">
        <v>5039.3757999999998</v>
      </c>
      <c r="H27" s="51">
        <v>4278.933</v>
      </c>
      <c r="I27" s="51">
        <v>6188.1381000000001</v>
      </c>
      <c r="J27" s="51">
        <v>3059.8207000000002</v>
      </c>
      <c r="K27" s="51">
        <v>2427.4656</v>
      </c>
      <c r="L27" s="51">
        <v>2017.6594</v>
      </c>
      <c r="M27" s="51">
        <v>2939.2988</v>
      </c>
      <c r="N27" s="51">
        <v>4053.36</v>
      </c>
      <c r="O27" s="51">
        <v>7110.3575000000001</v>
      </c>
      <c r="P27" s="51">
        <v>9337.0779000000002</v>
      </c>
      <c r="Q27" s="32">
        <v>534831.97</v>
      </c>
      <c r="R27" s="32">
        <v>533520.17000000004</v>
      </c>
      <c r="S27" s="32">
        <v>379723.04</v>
      </c>
      <c r="T27" s="32">
        <v>309805.95</v>
      </c>
      <c r="U27" s="32">
        <v>395272.06</v>
      </c>
      <c r="V27" s="32">
        <v>240637.9</v>
      </c>
      <c r="W27" s="32">
        <v>763426.03</v>
      </c>
      <c r="X27" s="32">
        <v>187528.16</v>
      </c>
      <c r="Y27" s="32">
        <v>186939.17</v>
      </c>
      <c r="Z27" s="32">
        <v>382363.9</v>
      </c>
      <c r="AA27" s="32">
        <v>517709.12</v>
      </c>
      <c r="AB27" s="32">
        <v>798148.91</v>
      </c>
      <c r="AC27" s="2">
        <v>-0.43</v>
      </c>
      <c r="AD27" s="2">
        <v>-0.43</v>
      </c>
      <c r="AE27" s="2">
        <v>-0.43</v>
      </c>
      <c r="AF27" s="2">
        <v>-0.43</v>
      </c>
      <c r="AG27" s="2">
        <v>-0.43</v>
      </c>
      <c r="AH27" s="2">
        <v>-0.43</v>
      </c>
      <c r="AI27" s="2">
        <v>-0.43</v>
      </c>
      <c r="AJ27" s="2">
        <v>-0.43</v>
      </c>
      <c r="AK27" s="2">
        <v>-0.43</v>
      </c>
      <c r="AL27" s="2">
        <v>-0.43</v>
      </c>
      <c r="AM27" s="2">
        <v>-0.43</v>
      </c>
      <c r="AN27" s="2">
        <v>-0.43</v>
      </c>
      <c r="AO27" s="33">
        <v>-2299.7800000000002</v>
      </c>
      <c r="AP27" s="33">
        <v>-2294.14</v>
      </c>
      <c r="AQ27" s="33">
        <v>-1632.81</v>
      </c>
      <c r="AR27" s="33">
        <v>-1332.17</v>
      </c>
      <c r="AS27" s="33">
        <v>-1699.67</v>
      </c>
      <c r="AT27" s="33">
        <v>-1034.74</v>
      </c>
      <c r="AU27" s="33">
        <v>-3282.73</v>
      </c>
      <c r="AV27" s="33">
        <v>-806.37</v>
      </c>
      <c r="AW27" s="33">
        <v>-803.84</v>
      </c>
      <c r="AX27" s="33">
        <v>-1644.16</v>
      </c>
      <c r="AY27" s="33">
        <v>-2226.15</v>
      </c>
      <c r="AZ27" s="33">
        <v>-3432.04</v>
      </c>
      <c r="BA27" s="31">
        <f t="shared" si="44"/>
        <v>-641.79999999999995</v>
      </c>
      <c r="BB27" s="31">
        <f t="shared" si="45"/>
        <v>-640.22</v>
      </c>
      <c r="BC27" s="31">
        <f t="shared" si="46"/>
        <v>-455.67</v>
      </c>
      <c r="BD27" s="31">
        <f t="shared" si="47"/>
        <v>-1487.07</v>
      </c>
      <c r="BE27" s="31">
        <f t="shared" si="48"/>
        <v>-1897.31</v>
      </c>
      <c r="BF27" s="31">
        <f t="shared" si="49"/>
        <v>-1155.06</v>
      </c>
      <c r="BG27" s="31">
        <f t="shared" si="50"/>
        <v>-5420.32</v>
      </c>
      <c r="BH27" s="31">
        <f t="shared" si="51"/>
        <v>-1331.45</v>
      </c>
      <c r="BI27" s="31">
        <f t="shared" si="52"/>
        <v>-1327.27</v>
      </c>
      <c r="BJ27" s="31">
        <f t="shared" si="53"/>
        <v>-1147.0899999999999</v>
      </c>
      <c r="BK27" s="31">
        <f t="shared" si="54"/>
        <v>-1553.13</v>
      </c>
      <c r="BL27" s="31">
        <f t="shared" si="55"/>
        <v>-2394.4499999999998</v>
      </c>
      <c r="BM27" s="6">
        <f t="shared" ca="1" si="151"/>
        <v>-4.9399999999999999E-2</v>
      </c>
      <c r="BN27" s="6">
        <f t="shared" ca="1" si="151"/>
        <v>-4.9399999999999999E-2</v>
      </c>
      <c r="BO27" s="6">
        <f t="shared" ca="1" si="151"/>
        <v>-4.9399999999999999E-2</v>
      </c>
      <c r="BP27" s="6">
        <f t="shared" ca="1" si="151"/>
        <v>-4.9399999999999999E-2</v>
      </c>
      <c r="BQ27" s="6">
        <f t="shared" ca="1" si="151"/>
        <v>-4.9399999999999999E-2</v>
      </c>
      <c r="BR27" s="6">
        <f t="shared" ca="1" si="151"/>
        <v>-4.9399999999999999E-2</v>
      </c>
      <c r="BS27" s="6">
        <f t="shared" ca="1" si="151"/>
        <v>-4.9399999999999999E-2</v>
      </c>
      <c r="BT27" s="6">
        <f t="shared" ca="1" si="151"/>
        <v>-4.9399999999999999E-2</v>
      </c>
      <c r="BU27" s="6">
        <f t="shared" ca="1" si="151"/>
        <v>-4.9399999999999999E-2</v>
      </c>
      <c r="BV27" s="6">
        <f t="shared" ca="1" si="151"/>
        <v>-4.9399999999999999E-2</v>
      </c>
      <c r="BW27" s="6">
        <f t="shared" ca="1" si="151"/>
        <v>-4.9399999999999999E-2</v>
      </c>
      <c r="BX27" s="6">
        <f t="shared" ca="1" si="151"/>
        <v>-4.9399999999999999E-2</v>
      </c>
      <c r="BY27" s="31">
        <f t="shared" ca="1" si="16"/>
        <v>-26420.7</v>
      </c>
      <c r="BZ27" s="31">
        <f t="shared" ca="1" si="17"/>
        <v>-26355.9</v>
      </c>
      <c r="CA27" s="31">
        <f t="shared" ca="1" si="18"/>
        <v>-18758.32</v>
      </c>
      <c r="CB27" s="31">
        <f t="shared" ca="1" si="19"/>
        <v>-15304.41</v>
      </c>
      <c r="CC27" s="31">
        <f t="shared" ca="1" si="20"/>
        <v>-19526.439999999999</v>
      </c>
      <c r="CD27" s="31">
        <f t="shared" ca="1" si="21"/>
        <v>-11887.51</v>
      </c>
      <c r="CE27" s="31">
        <f t="shared" ca="1" si="22"/>
        <v>-37713.25</v>
      </c>
      <c r="CF27" s="31">
        <f t="shared" ca="1" si="23"/>
        <v>-9263.89</v>
      </c>
      <c r="CG27" s="31">
        <f t="shared" ca="1" si="24"/>
        <v>-9234.7900000000009</v>
      </c>
      <c r="CH27" s="31">
        <f t="shared" ca="1" si="25"/>
        <v>-18888.78</v>
      </c>
      <c r="CI27" s="31">
        <f t="shared" ca="1" si="26"/>
        <v>-25574.83</v>
      </c>
      <c r="CJ27" s="31">
        <f t="shared" ca="1" si="27"/>
        <v>-39428.559999999998</v>
      </c>
      <c r="CK27" s="32">
        <f t="shared" ca="1" si="56"/>
        <v>695.28</v>
      </c>
      <c r="CL27" s="32">
        <f t="shared" ca="1" si="57"/>
        <v>693.58</v>
      </c>
      <c r="CM27" s="32">
        <f t="shared" ca="1" si="58"/>
        <v>493.64</v>
      </c>
      <c r="CN27" s="32">
        <f t="shared" ca="1" si="59"/>
        <v>402.75</v>
      </c>
      <c r="CO27" s="32">
        <f t="shared" ca="1" si="60"/>
        <v>513.85</v>
      </c>
      <c r="CP27" s="32">
        <f t="shared" ca="1" si="61"/>
        <v>312.83</v>
      </c>
      <c r="CQ27" s="32">
        <f t="shared" ca="1" si="62"/>
        <v>992.45</v>
      </c>
      <c r="CR27" s="32">
        <f t="shared" ca="1" si="63"/>
        <v>243.79</v>
      </c>
      <c r="CS27" s="32">
        <f t="shared" ca="1" si="64"/>
        <v>243.02</v>
      </c>
      <c r="CT27" s="32">
        <f t="shared" ca="1" si="65"/>
        <v>497.07</v>
      </c>
      <c r="CU27" s="32">
        <f t="shared" ca="1" si="66"/>
        <v>673.02</v>
      </c>
      <c r="CV27" s="32">
        <f t="shared" ca="1" si="67"/>
        <v>1037.5899999999999</v>
      </c>
      <c r="CW27" s="31">
        <f t="shared" ca="1" si="190"/>
        <v>-22783.840000000004</v>
      </c>
      <c r="CX27" s="31">
        <f t="shared" ca="1" si="191"/>
        <v>-22727.96</v>
      </c>
      <c r="CY27" s="31">
        <f t="shared" ca="1" si="192"/>
        <v>-16176.199999999999</v>
      </c>
      <c r="CZ27" s="31">
        <f t="shared" ca="1" si="193"/>
        <v>-12082.42</v>
      </c>
      <c r="DA27" s="31">
        <f t="shared" ca="1" si="194"/>
        <v>-15415.609999999999</v>
      </c>
      <c r="DB27" s="31">
        <f t="shared" ca="1" si="195"/>
        <v>-9384.880000000001</v>
      </c>
      <c r="DC27" s="31">
        <f t="shared" ca="1" si="196"/>
        <v>-28017.75</v>
      </c>
      <c r="DD27" s="31">
        <f t="shared" ca="1" si="197"/>
        <v>-6882.2799999999979</v>
      </c>
      <c r="DE27" s="31">
        <f t="shared" ca="1" si="198"/>
        <v>-6860.66</v>
      </c>
      <c r="DF27" s="31">
        <f t="shared" ca="1" si="199"/>
        <v>-15600.46</v>
      </c>
      <c r="DG27" s="31">
        <f t="shared" ca="1" si="200"/>
        <v>-21122.53</v>
      </c>
      <c r="DH27" s="31">
        <f t="shared" ca="1" si="201"/>
        <v>-32564.48</v>
      </c>
      <c r="DI27" s="32">
        <f t="shared" ca="1" si="68"/>
        <v>-1139.19</v>
      </c>
      <c r="DJ27" s="32">
        <f t="shared" ca="1" si="69"/>
        <v>-1136.4000000000001</v>
      </c>
      <c r="DK27" s="32">
        <f t="shared" ca="1" si="70"/>
        <v>-808.81</v>
      </c>
      <c r="DL27" s="32">
        <f t="shared" ca="1" si="71"/>
        <v>-604.12</v>
      </c>
      <c r="DM27" s="32">
        <f t="shared" ca="1" si="72"/>
        <v>-770.78</v>
      </c>
      <c r="DN27" s="32">
        <f t="shared" ca="1" si="73"/>
        <v>-469.24</v>
      </c>
      <c r="DO27" s="32">
        <f t="shared" ca="1" si="74"/>
        <v>-1400.89</v>
      </c>
      <c r="DP27" s="32">
        <f t="shared" ca="1" si="75"/>
        <v>-344.11</v>
      </c>
      <c r="DQ27" s="32">
        <f t="shared" ca="1" si="76"/>
        <v>-343.03</v>
      </c>
      <c r="DR27" s="32">
        <f t="shared" ca="1" si="77"/>
        <v>-780.02</v>
      </c>
      <c r="DS27" s="32">
        <f t="shared" ca="1" si="78"/>
        <v>-1056.1300000000001</v>
      </c>
      <c r="DT27" s="32">
        <f t="shared" ca="1" si="79"/>
        <v>-1628.22</v>
      </c>
      <c r="DU27" s="31">
        <f t="shared" ca="1" si="80"/>
        <v>-9802.99</v>
      </c>
      <c r="DV27" s="31">
        <f t="shared" ca="1" si="81"/>
        <v>-9663.1200000000008</v>
      </c>
      <c r="DW27" s="31">
        <f t="shared" ca="1" si="82"/>
        <v>-6803.09</v>
      </c>
      <c r="DX27" s="31">
        <f t="shared" ca="1" si="83"/>
        <v>-5019.83</v>
      </c>
      <c r="DY27" s="31">
        <f t="shared" ca="1" si="84"/>
        <v>-6328.64</v>
      </c>
      <c r="DZ27" s="31">
        <f t="shared" ca="1" si="85"/>
        <v>-3804.99</v>
      </c>
      <c r="EA27" s="31">
        <f t="shared" ca="1" si="86"/>
        <v>-11221.31</v>
      </c>
      <c r="EB27" s="31">
        <f t="shared" ca="1" si="87"/>
        <v>-2719.87</v>
      </c>
      <c r="EC27" s="31">
        <f t="shared" ca="1" si="88"/>
        <v>-2674.91</v>
      </c>
      <c r="ED27" s="31">
        <f t="shared" ca="1" si="89"/>
        <v>-6002.33</v>
      </c>
      <c r="EE27" s="31">
        <f t="shared" ca="1" si="90"/>
        <v>-8014.85</v>
      </c>
      <c r="EF27" s="31">
        <f t="shared" ca="1" si="91"/>
        <v>-12189.16</v>
      </c>
      <c r="EG27" s="32">
        <f t="shared" ca="1" si="92"/>
        <v>-33726.020000000004</v>
      </c>
      <c r="EH27" s="32">
        <f t="shared" ca="1" si="93"/>
        <v>-33527.480000000003</v>
      </c>
      <c r="EI27" s="32">
        <f t="shared" ca="1" si="94"/>
        <v>-23788.1</v>
      </c>
      <c r="EJ27" s="32">
        <f t="shared" ca="1" si="95"/>
        <v>-17706.370000000003</v>
      </c>
      <c r="EK27" s="32">
        <f t="shared" ca="1" si="96"/>
        <v>-22515.03</v>
      </c>
      <c r="EL27" s="32">
        <f t="shared" ca="1" si="97"/>
        <v>-13659.11</v>
      </c>
      <c r="EM27" s="32">
        <f t="shared" ca="1" si="98"/>
        <v>-40639.949999999997</v>
      </c>
      <c r="EN27" s="32">
        <f t="shared" ca="1" si="99"/>
        <v>-9946.2599999999984</v>
      </c>
      <c r="EO27" s="32">
        <f t="shared" ca="1" si="100"/>
        <v>-9878.5999999999985</v>
      </c>
      <c r="EP27" s="32">
        <f t="shared" ca="1" si="101"/>
        <v>-22382.809999999998</v>
      </c>
      <c r="EQ27" s="32">
        <f t="shared" ca="1" si="102"/>
        <v>-30193.510000000002</v>
      </c>
      <c r="ER27" s="32">
        <f t="shared" ca="1" si="103"/>
        <v>-46381.86</v>
      </c>
    </row>
    <row r="28" spans="1:148">
      <c r="A28" t="s">
        <v>508</v>
      </c>
      <c r="B28" s="1" t="s">
        <v>349</v>
      </c>
      <c r="C28" t="str">
        <f t="shared" ca="1" si="164"/>
        <v>SPCIMP</v>
      </c>
      <c r="D28" t="str">
        <f t="shared" ca="1" si="2"/>
        <v>Alberta-Saskatchewan Intertie - Import</v>
      </c>
      <c r="E28" s="51">
        <v>20</v>
      </c>
      <c r="I28" s="51">
        <v>50</v>
      </c>
      <c r="J28" s="51">
        <v>50</v>
      </c>
      <c r="K28" s="51">
        <v>64</v>
      </c>
      <c r="M28" s="51">
        <v>20</v>
      </c>
      <c r="O28" s="51">
        <v>245</v>
      </c>
      <c r="P28" s="51">
        <v>112</v>
      </c>
      <c r="Q28" s="32">
        <v>809.2</v>
      </c>
      <c r="R28" s="32"/>
      <c r="S28" s="32"/>
      <c r="T28" s="32"/>
      <c r="U28" s="32">
        <v>2050.75</v>
      </c>
      <c r="V28" s="32">
        <v>1952</v>
      </c>
      <c r="W28" s="32">
        <v>11138.16</v>
      </c>
      <c r="X28" s="32"/>
      <c r="Y28" s="32">
        <v>526.6</v>
      </c>
      <c r="Z28" s="32"/>
      <c r="AA28" s="32">
        <v>23521.3</v>
      </c>
      <c r="AB28" s="32">
        <v>9255.68</v>
      </c>
      <c r="AC28" s="2">
        <v>1.44</v>
      </c>
      <c r="AG28" s="2">
        <v>1.44</v>
      </c>
      <c r="AH28" s="2">
        <v>1.44</v>
      </c>
      <c r="AI28" s="2">
        <v>1.44</v>
      </c>
      <c r="AK28" s="2">
        <v>1.44</v>
      </c>
      <c r="AM28" s="2">
        <v>1.44</v>
      </c>
      <c r="AN28" s="2">
        <v>1.44</v>
      </c>
      <c r="AO28" s="33">
        <v>11.65</v>
      </c>
      <c r="AP28" s="33"/>
      <c r="AQ28" s="33"/>
      <c r="AR28" s="33"/>
      <c r="AS28" s="33">
        <v>29.53</v>
      </c>
      <c r="AT28" s="33">
        <v>28.11</v>
      </c>
      <c r="AU28" s="33">
        <v>160.38999999999999</v>
      </c>
      <c r="AV28" s="33"/>
      <c r="AW28" s="33">
        <v>7.58</v>
      </c>
      <c r="AX28" s="33"/>
      <c r="AY28" s="33">
        <v>338.71</v>
      </c>
      <c r="AZ28" s="33">
        <v>133.28</v>
      </c>
      <c r="BA28" s="31">
        <f t="shared" si="44"/>
        <v>-0.97</v>
      </c>
      <c r="BB28" s="31">
        <f t="shared" si="45"/>
        <v>0</v>
      </c>
      <c r="BC28" s="31">
        <f t="shared" si="46"/>
        <v>0</v>
      </c>
      <c r="BD28" s="31">
        <f t="shared" si="47"/>
        <v>0</v>
      </c>
      <c r="BE28" s="31">
        <f t="shared" si="48"/>
        <v>-9.84</v>
      </c>
      <c r="BF28" s="31">
        <f t="shared" si="49"/>
        <v>-9.3699999999999992</v>
      </c>
      <c r="BG28" s="31">
        <f t="shared" si="50"/>
        <v>-79.08</v>
      </c>
      <c r="BH28" s="31">
        <f t="shared" si="51"/>
        <v>0</v>
      </c>
      <c r="BI28" s="31">
        <f t="shared" si="52"/>
        <v>-3.74</v>
      </c>
      <c r="BJ28" s="31">
        <f t="shared" si="53"/>
        <v>0</v>
      </c>
      <c r="BK28" s="31">
        <f t="shared" si="54"/>
        <v>-70.56</v>
      </c>
      <c r="BL28" s="31">
        <f t="shared" si="55"/>
        <v>-27.77</v>
      </c>
      <c r="BM28" s="6">
        <f t="shared" ca="1" si="151"/>
        <v>-4.5999999999999999E-3</v>
      </c>
      <c r="BN28" s="6">
        <f t="shared" ca="1" si="151"/>
        <v>-4.5999999999999999E-3</v>
      </c>
      <c r="BO28" s="6">
        <f t="shared" ca="1" si="151"/>
        <v>-4.5999999999999999E-3</v>
      </c>
      <c r="BP28" s="6">
        <f t="shared" ca="1" si="151"/>
        <v>-4.5999999999999999E-3</v>
      </c>
      <c r="BQ28" s="6">
        <f t="shared" ca="1" si="151"/>
        <v>-4.5999999999999999E-3</v>
      </c>
      <c r="BR28" s="6">
        <f t="shared" ca="1" si="151"/>
        <v>-4.5999999999999999E-3</v>
      </c>
      <c r="BS28" s="6">
        <f t="shared" ca="1" si="151"/>
        <v>-4.5999999999999999E-3</v>
      </c>
      <c r="BT28" s="6">
        <f t="shared" ca="1" si="151"/>
        <v>-4.5999999999999999E-3</v>
      </c>
      <c r="BU28" s="6">
        <f t="shared" ca="1" si="151"/>
        <v>-4.5999999999999999E-3</v>
      </c>
      <c r="BV28" s="6">
        <f t="shared" ca="1" si="151"/>
        <v>-4.5999999999999999E-3</v>
      </c>
      <c r="BW28" s="6">
        <f t="shared" ca="1" si="151"/>
        <v>-4.5999999999999999E-3</v>
      </c>
      <c r="BX28" s="6">
        <f t="shared" ca="1" si="151"/>
        <v>-4.5999999999999999E-3</v>
      </c>
      <c r="BY28" s="31">
        <f t="shared" ca="1" si="16"/>
        <v>-3.72</v>
      </c>
      <c r="BZ28" s="31">
        <f t="shared" ca="1" si="17"/>
        <v>0</v>
      </c>
      <c r="CA28" s="31">
        <f t="shared" ca="1" si="18"/>
        <v>0</v>
      </c>
      <c r="CB28" s="31">
        <f t="shared" ca="1" si="19"/>
        <v>0</v>
      </c>
      <c r="CC28" s="31">
        <f t="shared" ca="1" si="20"/>
        <v>-9.43</v>
      </c>
      <c r="CD28" s="31">
        <f t="shared" ca="1" si="21"/>
        <v>-8.98</v>
      </c>
      <c r="CE28" s="31">
        <f t="shared" ca="1" si="22"/>
        <v>-51.24</v>
      </c>
      <c r="CF28" s="31">
        <f t="shared" ca="1" si="23"/>
        <v>0</v>
      </c>
      <c r="CG28" s="31">
        <f t="shared" ca="1" si="24"/>
        <v>-2.42</v>
      </c>
      <c r="CH28" s="31">
        <f t="shared" ca="1" si="25"/>
        <v>0</v>
      </c>
      <c r="CI28" s="31">
        <f t="shared" ca="1" si="26"/>
        <v>-108.2</v>
      </c>
      <c r="CJ28" s="31">
        <f t="shared" ca="1" si="27"/>
        <v>-42.58</v>
      </c>
      <c r="CK28" s="32">
        <f t="shared" ca="1" si="56"/>
        <v>1.05</v>
      </c>
      <c r="CL28" s="32">
        <f t="shared" ca="1" si="57"/>
        <v>0</v>
      </c>
      <c r="CM28" s="32">
        <f t="shared" ca="1" si="58"/>
        <v>0</v>
      </c>
      <c r="CN28" s="32">
        <f t="shared" ca="1" si="59"/>
        <v>0</v>
      </c>
      <c r="CO28" s="32">
        <f t="shared" ca="1" si="60"/>
        <v>2.67</v>
      </c>
      <c r="CP28" s="32">
        <f t="shared" ca="1" si="61"/>
        <v>2.54</v>
      </c>
      <c r="CQ28" s="32">
        <f t="shared" ca="1" si="62"/>
        <v>14.48</v>
      </c>
      <c r="CR28" s="32">
        <f t="shared" ca="1" si="63"/>
        <v>0</v>
      </c>
      <c r="CS28" s="32">
        <f t="shared" ca="1" si="64"/>
        <v>0.68</v>
      </c>
      <c r="CT28" s="32">
        <f t="shared" ca="1" si="65"/>
        <v>0</v>
      </c>
      <c r="CU28" s="32">
        <f t="shared" ca="1" si="66"/>
        <v>30.58</v>
      </c>
      <c r="CV28" s="32">
        <f t="shared" ca="1" si="67"/>
        <v>12.03</v>
      </c>
      <c r="CW28" s="31">
        <f t="shared" ca="1" si="190"/>
        <v>-13.35</v>
      </c>
      <c r="CX28" s="31">
        <f t="shared" ca="1" si="191"/>
        <v>0</v>
      </c>
      <c r="CY28" s="31">
        <f t="shared" ca="1" si="192"/>
        <v>0</v>
      </c>
      <c r="CZ28" s="31">
        <f t="shared" ca="1" si="193"/>
        <v>0</v>
      </c>
      <c r="DA28" s="31">
        <f t="shared" ca="1" si="194"/>
        <v>-26.45</v>
      </c>
      <c r="DB28" s="31">
        <f t="shared" ca="1" si="195"/>
        <v>-25.18</v>
      </c>
      <c r="DC28" s="31">
        <f t="shared" ca="1" si="196"/>
        <v>-118.06999999999998</v>
      </c>
      <c r="DD28" s="31">
        <f t="shared" ca="1" si="197"/>
        <v>0</v>
      </c>
      <c r="DE28" s="31">
        <f t="shared" ca="1" si="198"/>
        <v>-5.58</v>
      </c>
      <c r="DF28" s="31">
        <f t="shared" ca="1" si="199"/>
        <v>0</v>
      </c>
      <c r="DG28" s="31">
        <f t="shared" ca="1" si="200"/>
        <v>-345.77</v>
      </c>
      <c r="DH28" s="31">
        <f t="shared" ca="1" si="201"/>
        <v>-136.05999999999997</v>
      </c>
      <c r="DI28" s="32">
        <f t="shared" ca="1" si="68"/>
        <v>-0.67</v>
      </c>
      <c r="DJ28" s="32">
        <f t="shared" ca="1" si="69"/>
        <v>0</v>
      </c>
      <c r="DK28" s="32">
        <f t="shared" ca="1" si="70"/>
        <v>0</v>
      </c>
      <c r="DL28" s="32">
        <f t="shared" ca="1" si="71"/>
        <v>0</v>
      </c>
      <c r="DM28" s="32">
        <f t="shared" ca="1" si="72"/>
        <v>-1.32</v>
      </c>
      <c r="DN28" s="32">
        <f t="shared" ca="1" si="73"/>
        <v>-1.26</v>
      </c>
      <c r="DO28" s="32">
        <f t="shared" ca="1" si="74"/>
        <v>-5.9</v>
      </c>
      <c r="DP28" s="32">
        <f t="shared" ca="1" si="75"/>
        <v>0</v>
      </c>
      <c r="DQ28" s="32">
        <f t="shared" ca="1" si="76"/>
        <v>-0.28000000000000003</v>
      </c>
      <c r="DR28" s="32">
        <f t="shared" ca="1" si="77"/>
        <v>0</v>
      </c>
      <c r="DS28" s="32">
        <f t="shared" ca="1" si="78"/>
        <v>-17.29</v>
      </c>
      <c r="DT28" s="32">
        <f t="shared" ca="1" si="79"/>
        <v>-6.8</v>
      </c>
      <c r="DU28" s="31">
        <f t="shared" ca="1" si="80"/>
        <v>-5.74</v>
      </c>
      <c r="DV28" s="31">
        <f t="shared" ca="1" si="81"/>
        <v>0</v>
      </c>
      <c r="DW28" s="31">
        <f t="shared" ca="1" si="82"/>
        <v>0</v>
      </c>
      <c r="DX28" s="31">
        <f t="shared" ca="1" si="83"/>
        <v>0</v>
      </c>
      <c r="DY28" s="31">
        <f t="shared" ca="1" si="84"/>
        <v>-10.86</v>
      </c>
      <c r="DZ28" s="31">
        <f t="shared" ca="1" si="85"/>
        <v>-10.210000000000001</v>
      </c>
      <c r="EA28" s="31">
        <f t="shared" ca="1" si="86"/>
        <v>-47.29</v>
      </c>
      <c r="EB28" s="31">
        <f t="shared" ca="1" si="87"/>
        <v>0</v>
      </c>
      <c r="EC28" s="31">
        <f t="shared" ca="1" si="88"/>
        <v>-2.1800000000000002</v>
      </c>
      <c r="ED28" s="31">
        <f t="shared" ca="1" si="89"/>
        <v>0</v>
      </c>
      <c r="EE28" s="31">
        <f t="shared" ca="1" si="90"/>
        <v>-131.19999999999999</v>
      </c>
      <c r="EF28" s="31">
        <f t="shared" ca="1" si="91"/>
        <v>-50.93</v>
      </c>
      <c r="EG28" s="32">
        <f t="shared" ca="1" si="92"/>
        <v>-19.759999999999998</v>
      </c>
      <c r="EH28" s="32">
        <f t="shared" ca="1" si="93"/>
        <v>0</v>
      </c>
      <c r="EI28" s="32">
        <f t="shared" ca="1" si="94"/>
        <v>0</v>
      </c>
      <c r="EJ28" s="32">
        <f t="shared" ca="1" si="95"/>
        <v>0</v>
      </c>
      <c r="EK28" s="32">
        <f t="shared" ca="1" si="96"/>
        <v>-38.629999999999995</v>
      </c>
      <c r="EL28" s="32">
        <f t="shared" ca="1" si="97"/>
        <v>-36.650000000000006</v>
      </c>
      <c r="EM28" s="32">
        <f t="shared" ca="1" si="98"/>
        <v>-171.26</v>
      </c>
      <c r="EN28" s="32">
        <f t="shared" ca="1" si="99"/>
        <v>0</v>
      </c>
      <c r="EO28" s="32">
        <f t="shared" ca="1" si="100"/>
        <v>-8.0400000000000009</v>
      </c>
      <c r="EP28" s="32">
        <f t="shared" ca="1" si="101"/>
        <v>0</v>
      </c>
      <c r="EQ28" s="32">
        <f t="shared" ca="1" si="102"/>
        <v>-494.26</v>
      </c>
      <c r="ER28" s="32">
        <f t="shared" ca="1" si="103"/>
        <v>-193.79</v>
      </c>
    </row>
    <row r="29" spans="1:148">
      <c r="A29" t="s">
        <v>508</v>
      </c>
      <c r="B29" s="1" t="s">
        <v>293</v>
      </c>
      <c r="C29" t="str">
        <f t="shared" ca="1" si="164"/>
        <v>SPCEXP</v>
      </c>
      <c r="D29" t="str">
        <f t="shared" ca="1" si="2"/>
        <v>Alberta-Saskatchewan Intertie - Export</v>
      </c>
      <c r="F29" s="51">
        <v>57.25</v>
      </c>
      <c r="H29" s="51">
        <v>2</v>
      </c>
      <c r="Q29" s="32"/>
      <c r="R29" s="32">
        <v>2321.62</v>
      </c>
      <c r="S29" s="32"/>
      <c r="T29" s="32">
        <v>24.54</v>
      </c>
      <c r="U29" s="32"/>
      <c r="V29" s="32"/>
      <c r="W29" s="32"/>
      <c r="X29" s="32"/>
      <c r="Y29" s="32"/>
      <c r="Z29" s="32"/>
      <c r="AA29" s="32"/>
      <c r="AB29" s="32"/>
      <c r="AD29" s="2">
        <v>4.13</v>
      </c>
      <c r="AF29" s="2">
        <v>4.13</v>
      </c>
      <c r="AO29" s="33"/>
      <c r="AP29" s="33">
        <v>95.88</v>
      </c>
      <c r="AQ29" s="33"/>
      <c r="AR29" s="33">
        <v>1.01</v>
      </c>
      <c r="AS29" s="33"/>
      <c r="AT29" s="33"/>
      <c r="AU29" s="33"/>
      <c r="AV29" s="33"/>
      <c r="AW29" s="33"/>
      <c r="AX29" s="33"/>
      <c r="AY29" s="33"/>
      <c r="AZ29" s="33"/>
      <c r="BA29" s="31">
        <f t="shared" si="44"/>
        <v>0</v>
      </c>
      <c r="BB29" s="31">
        <f t="shared" si="45"/>
        <v>-2.79</v>
      </c>
      <c r="BC29" s="31">
        <f t="shared" si="46"/>
        <v>0</v>
      </c>
      <c r="BD29" s="31">
        <f t="shared" si="47"/>
        <v>-0.12</v>
      </c>
      <c r="BE29" s="31">
        <f t="shared" si="48"/>
        <v>0</v>
      </c>
      <c r="BF29" s="31">
        <f t="shared" si="49"/>
        <v>0</v>
      </c>
      <c r="BG29" s="31">
        <f t="shared" si="50"/>
        <v>0</v>
      </c>
      <c r="BH29" s="31">
        <f t="shared" si="51"/>
        <v>0</v>
      </c>
      <c r="BI29" s="31">
        <f t="shared" si="52"/>
        <v>0</v>
      </c>
      <c r="BJ29" s="31">
        <f t="shared" si="53"/>
        <v>0</v>
      </c>
      <c r="BK29" s="31">
        <f t="shared" si="54"/>
        <v>0</v>
      </c>
      <c r="BL29" s="31">
        <f t="shared" si="55"/>
        <v>0</v>
      </c>
      <c r="BM29" s="6">
        <f t="shared" ca="1" si="151"/>
        <v>0.02</v>
      </c>
      <c r="BN29" s="6">
        <f t="shared" ca="1" si="151"/>
        <v>0.02</v>
      </c>
      <c r="BO29" s="6">
        <f t="shared" ca="1" si="151"/>
        <v>0.02</v>
      </c>
      <c r="BP29" s="6">
        <f t="shared" ca="1" si="151"/>
        <v>0.02</v>
      </c>
      <c r="BQ29" s="6">
        <f t="shared" ca="1" si="151"/>
        <v>0.02</v>
      </c>
      <c r="BR29" s="6">
        <f t="shared" ca="1" si="151"/>
        <v>0.02</v>
      </c>
      <c r="BS29" s="6">
        <f t="shared" ca="1" si="151"/>
        <v>0.02</v>
      </c>
      <c r="BT29" s="6">
        <f t="shared" ca="1" si="151"/>
        <v>0.02</v>
      </c>
      <c r="BU29" s="6">
        <f t="shared" ca="1" si="151"/>
        <v>0.02</v>
      </c>
      <c r="BV29" s="6">
        <f t="shared" ca="1" si="151"/>
        <v>0.02</v>
      </c>
      <c r="BW29" s="6">
        <f t="shared" ca="1" si="151"/>
        <v>0.02</v>
      </c>
      <c r="BX29" s="6">
        <f t="shared" ca="1" si="151"/>
        <v>0.02</v>
      </c>
      <c r="BY29" s="31">
        <f t="shared" ca="1" si="16"/>
        <v>0</v>
      </c>
      <c r="BZ29" s="31">
        <f t="shared" ca="1" si="17"/>
        <v>46.43</v>
      </c>
      <c r="CA29" s="31">
        <f t="shared" ca="1" si="18"/>
        <v>0</v>
      </c>
      <c r="CB29" s="31">
        <f t="shared" ca="1" si="19"/>
        <v>0.49</v>
      </c>
      <c r="CC29" s="31">
        <f t="shared" ca="1" si="20"/>
        <v>0</v>
      </c>
      <c r="CD29" s="31">
        <f t="shared" ca="1" si="21"/>
        <v>0</v>
      </c>
      <c r="CE29" s="31">
        <f t="shared" ca="1" si="22"/>
        <v>0</v>
      </c>
      <c r="CF29" s="31">
        <f t="shared" ca="1" si="23"/>
        <v>0</v>
      </c>
      <c r="CG29" s="31">
        <f t="shared" ca="1" si="24"/>
        <v>0</v>
      </c>
      <c r="CH29" s="31">
        <f t="shared" ca="1" si="25"/>
        <v>0</v>
      </c>
      <c r="CI29" s="31">
        <f t="shared" ca="1" si="26"/>
        <v>0</v>
      </c>
      <c r="CJ29" s="31">
        <f t="shared" ca="1" si="27"/>
        <v>0</v>
      </c>
      <c r="CK29" s="32">
        <f t="shared" ca="1" si="56"/>
        <v>0</v>
      </c>
      <c r="CL29" s="32">
        <f t="shared" ca="1" si="57"/>
        <v>3.02</v>
      </c>
      <c r="CM29" s="32">
        <f t="shared" ca="1" si="58"/>
        <v>0</v>
      </c>
      <c r="CN29" s="32">
        <f t="shared" ca="1" si="59"/>
        <v>0.03</v>
      </c>
      <c r="CO29" s="32">
        <f t="shared" ca="1" si="60"/>
        <v>0</v>
      </c>
      <c r="CP29" s="32">
        <f t="shared" ca="1" si="61"/>
        <v>0</v>
      </c>
      <c r="CQ29" s="32">
        <f t="shared" ca="1" si="62"/>
        <v>0</v>
      </c>
      <c r="CR29" s="32">
        <f t="shared" ca="1" si="63"/>
        <v>0</v>
      </c>
      <c r="CS29" s="32">
        <f t="shared" ca="1" si="64"/>
        <v>0</v>
      </c>
      <c r="CT29" s="32">
        <f t="shared" ca="1" si="65"/>
        <v>0</v>
      </c>
      <c r="CU29" s="32">
        <f t="shared" ca="1" si="66"/>
        <v>0</v>
      </c>
      <c r="CV29" s="32">
        <f t="shared" ca="1" si="67"/>
        <v>0</v>
      </c>
      <c r="CW29" s="31">
        <f t="shared" ca="1" si="190"/>
        <v>0</v>
      </c>
      <c r="CX29" s="31">
        <f t="shared" ca="1" si="191"/>
        <v>-43.639999999999993</v>
      </c>
      <c r="CY29" s="31">
        <f t="shared" ca="1" si="192"/>
        <v>0</v>
      </c>
      <c r="CZ29" s="31">
        <f t="shared" ca="1" si="193"/>
        <v>-0.37</v>
      </c>
      <c r="DA29" s="31">
        <f t="shared" ca="1" si="194"/>
        <v>0</v>
      </c>
      <c r="DB29" s="31">
        <f t="shared" ca="1" si="195"/>
        <v>0</v>
      </c>
      <c r="DC29" s="31">
        <f t="shared" ca="1" si="196"/>
        <v>0</v>
      </c>
      <c r="DD29" s="31">
        <f t="shared" ca="1" si="197"/>
        <v>0</v>
      </c>
      <c r="DE29" s="31">
        <f t="shared" ca="1" si="198"/>
        <v>0</v>
      </c>
      <c r="DF29" s="31">
        <f t="shared" ca="1" si="199"/>
        <v>0</v>
      </c>
      <c r="DG29" s="31">
        <f t="shared" ca="1" si="200"/>
        <v>0</v>
      </c>
      <c r="DH29" s="31">
        <f t="shared" ca="1" si="201"/>
        <v>0</v>
      </c>
      <c r="DI29" s="32">
        <f t="shared" ca="1" si="68"/>
        <v>0</v>
      </c>
      <c r="DJ29" s="32">
        <f t="shared" ca="1" si="69"/>
        <v>-2.1800000000000002</v>
      </c>
      <c r="DK29" s="32">
        <f t="shared" ca="1" si="70"/>
        <v>0</v>
      </c>
      <c r="DL29" s="32">
        <f t="shared" ca="1" si="71"/>
        <v>-0.02</v>
      </c>
      <c r="DM29" s="32">
        <f t="shared" ca="1" si="72"/>
        <v>0</v>
      </c>
      <c r="DN29" s="32">
        <f t="shared" ca="1" si="73"/>
        <v>0</v>
      </c>
      <c r="DO29" s="32">
        <f t="shared" ca="1" si="74"/>
        <v>0</v>
      </c>
      <c r="DP29" s="32">
        <f t="shared" ca="1" si="75"/>
        <v>0</v>
      </c>
      <c r="DQ29" s="32">
        <f t="shared" ca="1" si="76"/>
        <v>0</v>
      </c>
      <c r="DR29" s="32">
        <f t="shared" ca="1" si="77"/>
        <v>0</v>
      </c>
      <c r="DS29" s="32">
        <f t="shared" ca="1" si="78"/>
        <v>0</v>
      </c>
      <c r="DT29" s="32">
        <f t="shared" ca="1" si="79"/>
        <v>0</v>
      </c>
      <c r="DU29" s="31">
        <f t="shared" ca="1" si="80"/>
        <v>0</v>
      </c>
      <c r="DV29" s="31">
        <f t="shared" ca="1" si="81"/>
        <v>-18.55</v>
      </c>
      <c r="DW29" s="31">
        <f t="shared" ca="1" si="82"/>
        <v>0</v>
      </c>
      <c r="DX29" s="31">
        <f t="shared" ca="1" si="83"/>
        <v>-0.15</v>
      </c>
      <c r="DY29" s="31">
        <f t="shared" ca="1" si="84"/>
        <v>0</v>
      </c>
      <c r="DZ29" s="31">
        <f t="shared" ca="1" si="85"/>
        <v>0</v>
      </c>
      <c r="EA29" s="31">
        <f t="shared" ca="1" si="86"/>
        <v>0</v>
      </c>
      <c r="EB29" s="31">
        <f t="shared" ca="1" si="87"/>
        <v>0</v>
      </c>
      <c r="EC29" s="31">
        <f t="shared" ca="1" si="88"/>
        <v>0</v>
      </c>
      <c r="ED29" s="31">
        <f t="shared" ca="1" si="89"/>
        <v>0</v>
      </c>
      <c r="EE29" s="31">
        <f t="shared" ca="1" si="90"/>
        <v>0</v>
      </c>
      <c r="EF29" s="31">
        <f t="shared" ca="1" si="91"/>
        <v>0</v>
      </c>
      <c r="EG29" s="32">
        <f t="shared" ca="1" si="92"/>
        <v>0</v>
      </c>
      <c r="EH29" s="32">
        <f t="shared" ca="1" si="93"/>
        <v>-64.36999999999999</v>
      </c>
      <c r="EI29" s="32">
        <f t="shared" ca="1" si="94"/>
        <v>0</v>
      </c>
      <c r="EJ29" s="32">
        <f t="shared" ca="1" si="95"/>
        <v>-0.54</v>
      </c>
      <c r="EK29" s="32">
        <f t="shared" ca="1" si="96"/>
        <v>0</v>
      </c>
      <c r="EL29" s="32">
        <f t="shared" ca="1" si="97"/>
        <v>0</v>
      </c>
      <c r="EM29" s="32">
        <f t="shared" ca="1" si="98"/>
        <v>0</v>
      </c>
      <c r="EN29" s="32">
        <f t="shared" ca="1" si="99"/>
        <v>0</v>
      </c>
      <c r="EO29" s="32">
        <f t="shared" ca="1" si="100"/>
        <v>0</v>
      </c>
      <c r="EP29" s="32">
        <f t="shared" ca="1" si="101"/>
        <v>0</v>
      </c>
      <c r="EQ29" s="32">
        <f t="shared" ca="1" si="102"/>
        <v>0</v>
      </c>
      <c r="ER29" s="32">
        <f t="shared" ca="1" si="103"/>
        <v>0</v>
      </c>
    </row>
    <row r="30" spans="1:148">
      <c r="A30" t="s">
        <v>519</v>
      </c>
      <c r="B30" s="1" t="s">
        <v>350</v>
      </c>
      <c r="C30" t="str">
        <f t="shared" ca="1" si="164"/>
        <v>BCHIMP</v>
      </c>
      <c r="D30" t="str">
        <f t="shared" ca="1" si="2"/>
        <v>Alberta-BC Intertie - Import</v>
      </c>
      <c r="E30" s="51">
        <v>695</v>
      </c>
      <c r="F30" s="51">
        <v>695</v>
      </c>
      <c r="G30" s="51">
        <v>1110</v>
      </c>
      <c r="H30" s="51">
        <v>1156</v>
      </c>
      <c r="I30" s="51">
        <v>730</v>
      </c>
      <c r="J30" s="51">
        <v>290</v>
      </c>
      <c r="K30" s="51">
        <v>959</v>
      </c>
      <c r="L30" s="51">
        <v>470</v>
      </c>
      <c r="M30" s="51">
        <v>415</v>
      </c>
      <c r="N30" s="51">
        <v>810</v>
      </c>
      <c r="O30" s="51">
        <v>410</v>
      </c>
      <c r="P30" s="51">
        <v>370</v>
      </c>
      <c r="Q30" s="32">
        <v>72185.2</v>
      </c>
      <c r="R30" s="32">
        <v>82145.399999999994</v>
      </c>
      <c r="S30" s="32">
        <v>98200.55</v>
      </c>
      <c r="T30" s="32">
        <v>79789.41</v>
      </c>
      <c r="U30" s="32">
        <v>63587.87</v>
      </c>
      <c r="V30" s="32">
        <v>25777.3</v>
      </c>
      <c r="W30" s="32">
        <v>135739.32</v>
      </c>
      <c r="X30" s="32">
        <v>78494.45</v>
      </c>
      <c r="Y30" s="32">
        <v>36296.65</v>
      </c>
      <c r="Z30" s="32">
        <v>113203.6</v>
      </c>
      <c r="AA30" s="32">
        <v>46425.7</v>
      </c>
      <c r="AB30" s="32">
        <v>39823.35</v>
      </c>
      <c r="AC30" s="2">
        <v>0.78</v>
      </c>
      <c r="AD30" s="2">
        <v>0.78</v>
      </c>
      <c r="AE30" s="2">
        <v>0.78</v>
      </c>
      <c r="AF30" s="2">
        <v>0.78</v>
      </c>
      <c r="AG30" s="2">
        <v>0.78</v>
      </c>
      <c r="AH30" s="2">
        <v>0.78</v>
      </c>
      <c r="AI30" s="2">
        <v>0.78</v>
      </c>
      <c r="AJ30" s="2">
        <v>0.78</v>
      </c>
      <c r="AK30" s="2">
        <v>0.78</v>
      </c>
      <c r="AL30" s="2">
        <v>0.78</v>
      </c>
      <c r="AM30" s="2">
        <v>0.78</v>
      </c>
      <c r="AN30" s="2">
        <v>0.78</v>
      </c>
      <c r="AO30" s="33">
        <v>563.04</v>
      </c>
      <c r="AP30" s="33">
        <v>640.73</v>
      </c>
      <c r="AQ30" s="33">
        <v>765.96</v>
      </c>
      <c r="AR30" s="33">
        <v>622.36</v>
      </c>
      <c r="AS30" s="33">
        <v>495.99</v>
      </c>
      <c r="AT30" s="33">
        <v>201.06</v>
      </c>
      <c r="AU30" s="33">
        <v>1058.77</v>
      </c>
      <c r="AV30" s="33">
        <v>612.26</v>
      </c>
      <c r="AW30" s="33">
        <v>283.11</v>
      </c>
      <c r="AX30" s="33">
        <v>882.99</v>
      </c>
      <c r="AY30" s="33">
        <v>362.12</v>
      </c>
      <c r="AZ30" s="33">
        <v>310.62</v>
      </c>
      <c r="BA30" s="31">
        <f t="shared" si="44"/>
        <v>-86.62</v>
      </c>
      <c r="BB30" s="31">
        <f t="shared" si="45"/>
        <v>-98.57</v>
      </c>
      <c r="BC30" s="31">
        <f t="shared" si="46"/>
        <v>-117.84</v>
      </c>
      <c r="BD30" s="31">
        <f t="shared" si="47"/>
        <v>-382.99</v>
      </c>
      <c r="BE30" s="31">
        <f t="shared" si="48"/>
        <v>-305.22000000000003</v>
      </c>
      <c r="BF30" s="31">
        <f t="shared" si="49"/>
        <v>-123.73</v>
      </c>
      <c r="BG30" s="31">
        <f t="shared" si="50"/>
        <v>-963.75</v>
      </c>
      <c r="BH30" s="31">
        <f t="shared" si="51"/>
        <v>-557.30999999999995</v>
      </c>
      <c r="BI30" s="31">
        <f t="shared" si="52"/>
        <v>-257.70999999999998</v>
      </c>
      <c r="BJ30" s="31">
        <f t="shared" si="53"/>
        <v>-339.61</v>
      </c>
      <c r="BK30" s="31">
        <f t="shared" si="54"/>
        <v>-139.28</v>
      </c>
      <c r="BL30" s="31">
        <f t="shared" si="55"/>
        <v>-119.47</v>
      </c>
      <c r="BM30" s="6">
        <f t="shared" ca="1" si="151"/>
        <v>-2.81E-2</v>
      </c>
      <c r="BN30" s="6">
        <f t="shared" ca="1" si="151"/>
        <v>-2.81E-2</v>
      </c>
      <c r="BO30" s="6">
        <f t="shared" ca="1" si="151"/>
        <v>-2.81E-2</v>
      </c>
      <c r="BP30" s="6">
        <f t="shared" ca="1" si="151"/>
        <v>-2.81E-2</v>
      </c>
      <c r="BQ30" s="6">
        <f t="shared" ca="1" si="151"/>
        <v>-2.81E-2</v>
      </c>
      <c r="BR30" s="6">
        <f t="shared" ca="1" si="151"/>
        <v>-2.81E-2</v>
      </c>
      <c r="BS30" s="6">
        <f t="shared" ca="1" si="151"/>
        <v>-2.81E-2</v>
      </c>
      <c r="BT30" s="6">
        <f t="shared" ca="1" si="151"/>
        <v>-2.81E-2</v>
      </c>
      <c r="BU30" s="6">
        <f t="shared" ca="1" si="151"/>
        <v>-2.81E-2</v>
      </c>
      <c r="BV30" s="6">
        <f t="shared" ca="1" si="151"/>
        <v>-2.81E-2</v>
      </c>
      <c r="BW30" s="6">
        <f t="shared" ca="1" si="151"/>
        <v>-2.81E-2</v>
      </c>
      <c r="BX30" s="6">
        <f t="shared" ca="1" si="151"/>
        <v>-2.81E-2</v>
      </c>
      <c r="BY30" s="31">
        <f t="shared" ca="1" si="16"/>
        <v>-2028.4</v>
      </c>
      <c r="BZ30" s="31">
        <f t="shared" ca="1" si="17"/>
        <v>-2308.29</v>
      </c>
      <c r="CA30" s="31">
        <f t="shared" ca="1" si="18"/>
        <v>-2759.44</v>
      </c>
      <c r="CB30" s="31">
        <f t="shared" ca="1" si="19"/>
        <v>-2242.08</v>
      </c>
      <c r="CC30" s="31">
        <f t="shared" ca="1" si="20"/>
        <v>-1786.82</v>
      </c>
      <c r="CD30" s="31">
        <f t="shared" ca="1" si="21"/>
        <v>-724.34</v>
      </c>
      <c r="CE30" s="31">
        <f t="shared" ca="1" si="22"/>
        <v>-3814.27</v>
      </c>
      <c r="CF30" s="31">
        <f t="shared" ca="1" si="23"/>
        <v>-2205.69</v>
      </c>
      <c r="CG30" s="31">
        <f t="shared" ca="1" si="24"/>
        <v>-1019.94</v>
      </c>
      <c r="CH30" s="31">
        <f t="shared" ca="1" si="25"/>
        <v>-3181.02</v>
      </c>
      <c r="CI30" s="31">
        <f t="shared" ca="1" si="26"/>
        <v>-1304.56</v>
      </c>
      <c r="CJ30" s="31">
        <f t="shared" ca="1" si="27"/>
        <v>-1119.04</v>
      </c>
      <c r="CK30" s="32">
        <f t="shared" ca="1" si="56"/>
        <v>93.84</v>
      </c>
      <c r="CL30" s="32">
        <f t="shared" ca="1" si="57"/>
        <v>106.79</v>
      </c>
      <c r="CM30" s="32">
        <f t="shared" ca="1" si="58"/>
        <v>127.66</v>
      </c>
      <c r="CN30" s="32">
        <f t="shared" ca="1" si="59"/>
        <v>103.73</v>
      </c>
      <c r="CO30" s="32">
        <f t="shared" ca="1" si="60"/>
        <v>82.66</v>
      </c>
      <c r="CP30" s="32">
        <f t="shared" ca="1" si="61"/>
        <v>33.51</v>
      </c>
      <c r="CQ30" s="32">
        <f t="shared" ca="1" si="62"/>
        <v>176.46</v>
      </c>
      <c r="CR30" s="32">
        <f t="shared" ca="1" si="63"/>
        <v>102.04</v>
      </c>
      <c r="CS30" s="32">
        <f t="shared" ca="1" si="64"/>
        <v>47.19</v>
      </c>
      <c r="CT30" s="32">
        <f t="shared" ca="1" si="65"/>
        <v>147.16</v>
      </c>
      <c r="CU30" s="32">
        <f t="shared" ca="1" si="66"/>
        <v>60.35</v>
      </c>
      <c r="CV30" s="32">
        <f t="shared" ca="1" si="67"/>
        <v>51.77</v>
      </c>
      <c r="CW30" s="31">
        <f t="shared" ca="1" si="190"/>
        <v>-2410.9800000000005</v>
      </c>
      <c r="CX30" s="31">
        <f t="shared" ca="1" si="191"/>
        <v>-2743.66</v>
      </c>
      <c r="CY30" s="31">
        <f t="shared" ca="1" si="192"/>
        <v>-3279.9</v>
      </c>
      <c r="CZ30" s="31">
        <f t="shared" ca="1" si="193"/>
        <v>-2377.7200000000003</v>
      </c>
      <c r="DA30" s="31">
        <f t="shared" ca="1" si="194"/>
        <v>-1894.9299999999996</v>
      </c>
      <c r="DB30" s="31">
        <f t="shared" ca="1" si="195"/>
        <v>-768.16000000000008</v>
      </c>
      <c r="DC30" s="31">
        <f t="shared" ca="1" si="196"/>
        <v>-3732.83</v>
      </c>
      <c r="DD30" s="31">
        <f t="shared" ca="1" si="197"/>
        <v>-2158.6</v>
      </c>
      <c r="DE30" s="31">
        <f t="shared" ca="1" si="198"/>
        <v>-998.15000000000009</v>
      </c>
      <c r="DF30" s="31">
        <f t="shared" ca="1" si="199"/>
        <v>-3577.2400000000002</v>
      </c>
      <c r="DG30" s="31">
        <f t="shared" ca="1" si="200"/>
        <v>-1467.05</v>
      </c>
      <c r="DH30" s="31">
        <f t="shared" ca="1" si="201"/>
        <v>-1258.4199999999998</v>
      </c>
      <c r="DI30" s="32">
        <f t="shared" ca="1" si="68"/>
        <v>-120.55</v>
      </c>
      <c r="DJ30" s="32">
        <f t="shared" ca="1" si="69"/>
        <v>-137.18</v>
      </c>
      <c r="DK30" s="32">
        <f t="shared" ca="1" si="70"/>
        <v>-164</v>
      </c>
      <c r="DL30" s="32">
        <f t="shared" ca="1" si="71"/>
        <v>-118.89</v>
      </c>
      <c r="DM30" s="32">
        <f t="shared" ca="1" si="72"/>
        <v>-94.75</v>
      </c>
      <c r="DN30" s="32">
        <f t="shared" ca="1" si="73"/>
        <v>-38.409999999999997</v>
      </c>
      <c r="DO30" s="32">
        <f t="shared" ca="1" si="74"/>
        <v>-186.64</v>
      </c>
      <c r="DP30" s="32">
        <f t="shared" ca="1" si="75"/>
        <v>-107.93</v>
      </c>
      <c r="DQ30" s="32">
        <f t="shared" ca="1" si="76"/>
        <v>-49.91</v>
      </c>
      <c r="DR30" s="32">
        <f t="shared" ca="1" si="77"/>
        <v>-178.86</v>
      </c>
      <c r="DS30" s="32">
        <f t="shared" ca="1" si="78"/>
        <v>-73.349999999999994</v>
      </c>
      <c r="DT30" s="32">
        <f t="shared" ca="1" si="79"/>
        <v>-62.92</v>
      </c>
      <c r="DU30" s="31">
        <f t="shared" ca="1" si="80"/>
        <v>-1037.3499999999999</v>
      </c>
      <c r="DV30" s="31">
        <f t="shared" ca="1" si="81"/>
        <v>-1166.51</v>
      </c>
      <c r="DW30" s="31">
        <f t="shared" ca="1" si="82"/>
        <v>-1379.4</v>
      </c>
      <c r="DX30" s="31">
        <f t="shared" ca="1" si="83"/>
        <v>-987.86</v>
      </c>
      <c r="DY30" s="31">
        <f t="shared" ca="1" si="84"/>
        <v>-777.93</v>
      </c>
      <c r="DZ30" s="31">
        <f t="shared" ca="1" si="85"/>
        <v>-311.44</v>
      </c>
      <c r="EA30" s="31">
        <f t="shared" ca="1" si="86"/>
        <v>-1495.02</v>
      </c>
      <c r="EB30" s="31">
        <f t="shared" ca="1" si="87"/>
        <v>-853.08</v>
      </c>
      <c r="EC30" s="31">
        <f t="shared" ca="1" si="88"/>
        <v>-389.17</v>
      </c>
      <c r="ED30" s="31">
        <f t="shared" ca="1" si="89"/>
        <v>-1376.36</v>
      </c>
      <c r="EE30" s="31">
        <f t="shared" ca="1" si="90"/>
        <v>-556.66999999999996</v>
      </c>
      <c r="EF30" s="31">
        <f t="shared" ca="1" si="91"/>
        <v>-471.04</v>
      </c>
      <c r="EG30" s="32">
        <f t="shared" ca="1" si="92"/>
        <v>-3568.8800000000006</v>
      </c>
      <c r="EH30" s="32">
        <f t="shared" ca="1" si="93"/>
        <v>-4047.3499999999995</v>
      </c>
      <c r="EI30" s="32">
        <f t="shared" ca="1" si="94"/>
        <v>-4823.3</v>
      </c>
      <c r="EJ30" s="32">
        <f t="shared" ca="1" si="95"/>
        <v>-3484.4700000000003</v>
      </c>
      <c r="EK30" s="32">
        <f t="shared" ca="1" si="96"/>
        <v>-2767.6099999999997</v>
      </c>
      <c r="EL30" s="32">
        <f t="shared" ca="1" si="97"/>
        <v>-1118.01</v>
      </c>
      <c r="EM30" s="32">
        <f t="shared" ca="1" si="98"/>
        <v>-5414.49</v>
      </c>
      <c r="EN30" s="32">
        <f t="shared" ca="1" si="99"/>
        <v>-3119.6099999999997</v>
      </c>
      <c r="EO30" s="32">
        <f t="shared" ca="1" si="100"/>
        <v>-1437.2300000000002</v>
      </c>
      <c r="EP30" s="32">
        <f t="shared" ca="1" si="101"/>
        <v>-5132.46</v>
      </c>
      <c r="EQ30" s="32">
        <f t="shared" ca="1" si="102"/>
        <v>-2097.0699999999997</v>
      </c>
      <c r="ER30" s="32">
        <f t="shared" ca="1" si="103"/>
        <v>-1792.3799999999999</v>
      </c>
    </row>
    <row r="31" spans="1:148">
      <c r="A31" t="s">
        <v>426</v>
      </c>
      <c r="B31" s="1" t="s">
        <v>34</v>
      </c>
      <c r="C31" t="str">
        <f t="shared" ca="1" si="164"/>
        <v>CES1/CES2</v>
      </c>
      <c r="D31" t="str">
        <f t="shared" ca="1" si="2"/>
        <v>Calgary Energy Centre</v>
      </c>
      <c r="L31" s="51">
        <v>49894.777199999997</v>
      </c>
      <c r="M31" s="51">
        <v>22809.343000000001</v>
      </c>
      <c r="N31" s="51">
        <v>13341.505999999999</v>
      </c>
      <c r="O31" s="51">
        <v>18714.578000000001</v>
      </c>
      <c r="P31" s="51">
        <v>8844.4959999999992</v>
      </c>
      <c r="Q31" s="32"/>
      <c r="R31" s="32"/>
      <c r="S31" s="32"/>
      <c r="T31" s="32"/>
      <c r="U31" s="32"/>
      <c r="V31" s="32"/>
      <c r="W31" s="32"/>
      <c r="X31" s="32">
        <v>5503835.8399999999</v>
      </c>
      <c r="Y31" s="32">
        <v>1506020.24</v>
      </c>
      <c r="Z31" s="32">
        <v>1472752.51</v>
      </c>
      <c r="AA31" s="32">
        <v>1076051.24</v>
      </c>
      <c r="AB31" s="32">
        <v>439285.18</v>
      </c>
      <c r="AJ31" s="2">
        <v>0.87</v>
      </c>
      <c r="AK31" s="2">
        <v>0.87</v>
      </c>
      <c r="AL31" s="2">
        <v>0.87</v>
      </c>
      <c r="AM31" s="2">
        <v>0.87</v>
      </c>
      <c r="AN31" s="2">
        <v>0.87</v>
      </c>
      <c r="AO31" s="33"/>
      <c r="AP31" s="33"/>
      <c r="AQ31" s="33"/>
      <c r="AR31" s="33"/>
      <c r="AS31" s="33"/>
      <c r="AT31" s="33"/>
      <c r="AU31" s="33"/>
      <c r="AV31" s="33">
        <v>47883.37</v>
      </c>
      <c r="AW31" s="33">
        <v>13102.38</v>
      </c>
      <c r="AX31" s="33">
        <v>12812.95</v>
      </c>
      <c r="AY31" s="33">
        <v>9361.65</v>
      </c>
      <c r="AZ31" s="33">
        <v>3821.78</v>
      </c>
      <c r="BA31" s="31">
        <f t="shared" si="44"/>
        <v>0</v>
      </c>
      <c r="BB31" s="31">
        <f t="shared" si="45"/>
        <v>0</v>
      </c>
      <c r="BC31" s="31">
        <f t="shared" si="46"/>
        <v>0</v>
      </c>
      <c r="BD31" s="31">
        <f t="shared" si="47"/>
        <v>0</v>
      </c>
      <c r="BE31" s="31">
        <f t="shared" si="48"/>
        <v>0</v>
      </c>
      <c r="BF31" s="31">
        <f t="shared" si="49"/>
        <v>0</v>
      </c>
      <c r="BG31" s="31">
        <f t="shared" si="50"/>
        <v>0</v>
      </c>
      <c r="BH31" s="31">
        <f t="shared" si="51"/>
        <v>-39077.230000000003</v>
      </c>
      <c r="BI31" s="31">
        <f t="shared" si="52"/>
        <v>-10692.74</v>
      </c>
      <c r="BJ31" s="31">
        <f t="shared" si="53"/>
        <v>-4418.26</v>
      </c>
      <c r="BK31" s="31">
        <f t="shared" si="54"/>
        <v>-3228.15</v>
      </c>
      <c r="BL31" s="31">
        <f t="shared" si="55"/>
        <v>-1317.86</v>
      </c>
      <c r="BM31" s="6">
        <f t="shared" ca="1" si="151"/>
        <v>-4.5100000000000001E-2</v>
      </c>
      <c r="BN31" s="6">
        <f t="shared" ca="1" si="151"/>
        <v>-4.5100000000000001E-2</v>
      </c>
      <c r="BO31" s="6">
        <f t="shared" ca="1" si="151"/>
        <v>-4.5100000000000001E-2</v>
      </c>
      <c r="BP31" s="6">
        <f t="shared" ca="1" si="151"/>
        <v>-4.5100000000000001E-2</v>
      </c>
      <c r="BQ31" s="6">
        <f t="shared" ca="1" si="151"/>
        <v>-4.5100000000000001E-2</v>
      </c>
      <c r="BR31" s="6">
        <f t="shared" ca="1" si="151"/>
        <v>-4.5100000000000001E-2</v>
      </c>
      <c r="BS31" s="6">
        <f t="shared" ca="1" si="151"/>
        <v>-4.5100000000000001E-2</v>
      </c>
      <c r="BT31" s="6">
        <f t="shared" ca="1" si="151"/>
        <v>-4.5100000000000001E-2</v>
      </c>
      <c r="BU31" s="6">
        <f t="shared" ca="1" si="151"/>
        <v>-4.5100000000000001E-2</v>
      </c>
      <c r="BV31" s="6">
        <f t="shared" ca="1" si="151"/>
        <v>-4.5100000000000001E-2</v>
      </c>
      <c r="BW31" s="6">
        <f t="shared" ca="1" si="151"/>
        <v>-4.5100000000000001E-2</v>
      </c>
      <c r="BX31" s="6">
        <f t="shared" ca="1" si="151"/>
        <v>-4.5100000000000001E-2</v>
      </c>
      <c r="BY31" s="31">
        <f t="shared" ca="1" si="16"/>
        <v>0</v>
      </c>
      <c r="BZ31" s="31">
        <f t="shared" ca="1" si="17"/>
        <v>0</v>
      </c>
      <c r="CA31" s="31">
        <f t="shared" ca="1" si="18"/>
        <v>0</v>
      </c>
      <c r="CB31" s="31">
        <f t="shared" ca="1" si="19"/>
        <v>0</v>
      </c>
      <c r="CC31" s="31">
        <f t="shared" ca="1" si="20"/>
        <v>0</v>
      </c>
      <c r="CD31" s="31">
        <f t="shared" ca="1" si="21"/>
        <v>0</v>
      </c>
      <c r="CE31" s="31">
        <f t="shared" ca="1" si="22"/>
        <v>0</v>
      </c>
      <c r="CF31" s="31">
        <f t="shared" ca="1" si="23"/>
        <v>-248223</v>
      </c>
      <c r="CG31" s="31">
        <f t="shared" ca="1" si="24"/>
        <v>-67921.509999999995</v>
      </c>
      <c r="CH31" s="31">
        <f t="shared" ca="1" si="25"/>
        <v>-66421.14</v>
      </c>
      <c r="CI31" s="31">
        <f t="shared" ca="1" si="26"/>
        <v>-48529.91</v>
      </c>
      <c r="CJ31" s="31">
        <f t="shared" ca="1" si="27"/>
        <v>-19811.759999999998</v>
      </c>
      <c r="CK31" s="32">
        <f t="shared" ca="1" si="56"/>
        <v>0</v>
      </c>
      <c r="CL31" s="32">
        <f t="shared" ca="1" si="57"/>
        <v>0</v>
      </c>
      <c r="CM31" s="32">
        <f t="shared" ca="1" si="58"/>
        <v>0</v>
      </c>
      <c r="CN31" s="32">
        <f t="shared" ca="1" si="59"/>
        <v>0</v>
      </c>
      <c r="CO31" s="32">
        <f t="shared" ca="1" si="60"/>
        <v>0</v>
      </c>
      <c r="CP31" s="32">
        <f t="shared" ca="1" si="61"/>
        <v>0</v>
      </c>
      <c r="CQ31" s="32">
        <f t="shared" ca="1" si="62"/>
        <v>0</v>
      </c>
      <c r="CR31" s="32">
        <f t="shared" ca="1" si="63"/>
        <v>7154.99</v>
      </c>
      <c r="CS31" s="32">
        <f t="shared" ca="1" si="64"/>
        <v>1957.83</v>
      </c>
      <c r="CT31" s="32">
        <f t="shared" ca="1" si="65"/>
        <v>1914.58</v>
      </c>
      <c r="CU31" s="32">
        <f t="shared" ca="1" si="66"/>
        <v>1398.87</v>
      </c>
      <c r="CV31" s="32">
        <f t="shared" ca="1" si="67"/>
        <v>571.07000000000005</v>
      </c>
      <c r="CW31" s="31">
        <f t="shared" ca="1" si="190"/>
        <v>0</v>
      </c>
      <c r="CX31" s="31">
        <f t="shared" ca="1" si="191"/>
        <v>0</v>
      </c>
      <c r="CY31" s="31">
        <f t="shared" ca="1" si="192"/>
        <v>0</v>
      </c>
      <c r="CZ31" s="31">
        <f t="shared" ca="1" si="193"/>
        <v>0</v>
      </c>
      <c r="DA31" s="31">
        <f t="shared" ca="1" si="194"/>
        <v>0</v>
      </c>
      <c r="DB31" s="31">
        <f t="shared" ca="1" si="195"/>
        <v>0</v>
      </c>
      <c r="DC31" s="31">
        <f t="shared" ca="1" si="196"/>
        <v>0</v>
      </c>
      <c r="DD31" s="31">
        <f t="shared" ca="1" si="197"/>
        <v>-249874.15</v>
      </c>
      <c r="DE31" s="31">
        <f t="shared" ca="1" si="198"/>
        <v>-68373.319999999992</v>
      </c>
      <c r="DF31" s="31">
        <f t="shared" ca="1" si="199"/>
        <v>-72901.25</v>
      </c>
      <c r="DG31" s="31">
        <f t="shared" ca="1" si="200"/>
        <v>-53264.54</v>
      </c>
      <c r="DH31" s="31">
        <f t="shared" ca="1" si="201"/>
        <v>-21744.609999999997</v>
      </c>
      <c r="DI31" s="32">
        <f t="shared" ca="1" si="68"/>
        <v>0</v>
      </c>
      <c r="DJ31" s="32">
        <f t="shared" ca="1" si="69"/>
        <v>0</v>
      </c>
      <c r="DK31" s="32">
        <f t="shared" ca="1" si="70"/>
        <v>0</v>
      </c>
      <c r="DL31" s="32">
        <f t="shared" ca="1" si="71"/>
        <v>0</v>
      </c>
      <c r="DM31" s="32">
        <f t="shared" ca="1" si="72"/>
        <v>0</v>
      </c>
      <c r="DN31" s="32">
        <f t="shared" ca="1" si="73"/>
        <v>0</v>
      </c>
      <c r="DO31" s="32">
        <f t="shared" ca="1" si="74"/>
        <v>0</v>
      </c>
      <c r="DP31" s="32">
        <f t="shared" ca="1" si="75"/>
        <v>-12493.71</v>
      </c>
      <c r="DQ31" s="32">
        <f t="shared" ca="1" si="76"/>
        <v>-3418.67</v>
      </c>
      <c r="DR31" s="32">
        <f t="shared" ca="1" si="77"/>
        <v>-3645.06</v>
      </c>
      <c r="DS31" s="32">
        <f t="shared" ca="1" si="78"/>
        <v>-2663.23</v>
      </c>
      <c r="DT31" s="32">
        <f t="shared" ca="1" si="79"/>
        <v>-1087.23</v>
      </c>
      <c r="DU31" s="31">
        <f t="shared" ca="1" si="80"/>
        <v>0</v>
      </c>
      <c r="DV31" s="31">
        <f t="shared" ca="1" si="81"/>
        <v>0</v>
      </c>
      <c r="DW31" s="31">
        <f t="shared" ca="1" si="82"/>
        <v>0</v>
      </c>
      <c r="DX31" s="31">
        <f t="shared" ca="1" si="83"/>
        <v>0</v>
      </c>
      <c r="DY31" s="31">
        <f t="shared" ca="1" si="84"/>
        <v>0</v>
      </c>
      <c r="DZ31" s="31">
        <f t="shared" ca="1" si="85"/>
        <v>0</v>
      </c>
      <c r="EA31" s="31">
        <f t="shared" ca="1" si="86"/>
        <v>0</v>
      </c>
      <c r="EB31" s="31">
        <f t="shared" ca="1" si="87"/>
        <v>-98749.97</v>
      </c>
      <c r="EC31" s="31">
        <f t="shared" ca="1" si="88"/>
        <v>-26658.12</v>
      </c>
      <c r="ED31" s="31">
        <f t="shared" ca="1" si="89"/>
        <v>-28049.02</v>
      </c>
      <c r="EE31" s="31">
        <f t="shared" ca="1" si="90"/>
        <v>-20210.990000000002</v>
      </c>
      <c r="EF31" s="31">
        <f t="shared" ca="1" si="91"/>
        <v>-8139.19</v>
      </c>
      <c r="EG31" s="32">
        <f t="shared" ca="1" si="92"/>
        <v>0</v>
      </c>
      <c r="EH31" s="32">
        <f t="shared" ca="1" si="93"/>
        <v>0</v>
      </c>
      <c r="EI31" s="32">
        <f t="shared" ca="1" si="94"/>
        <v>0</v>
      </c>
      <c r="EJ31" s="32">
        <f t="shared" ca="1" si="95"/>
        <v>0</v>
      </c>
      <c r="EK31" s="32">
        <f t="shared" ca="1" si="96"/>
        <v>0</v>
      </c>
      <c r="EL31" s="32">
        <f t="shared" ca="1" si="97"/>
        <v>0</v>
      </c>
      <c r="EM31" s="32">
        <f t="shared" ca="1" si="98"/>
        <v>0</v>
      </c>
      <c r="EN31" s="32">
        <f t="shared" ca="1" si="99"/>
        <v>-361117.82999999996</v>
      </c>
      <c r="EO31" s="32">
        <f t="shared" ca="1" si="100"/>
        <v>-98450.109999999986</v>
      </c>
      <c r="EP31" s="32">
        <f t="shared" ca="1" si="101"/>
        <v>-104595.33</v>
      </c>
      <c r="EQ31" s="32">
        <f t="shared" ca="1" si="102"/>
        <v>-76138.760000000009</v>
      </c>
      <c r="ER31" s="32">
        <f t="shared" ca="1" si="103"/>
        <v>-30971.029999999995</v>
      </c>
    </row>
    <row r="32" spans="1:148">
      <c r="A32" t="s">
        <v>539</v>
      </c>
      <c r="B32" s="1" t="s">
        <v>34</v>
      </c>
      <c r="C32" t="str">
        <f t="shared" ca="1" si="164"/>
        <v>CES1/CES2</v>
      </c>
      <c r="D32" t="str">
        <f t="shared" ca="1" si="2"/>
        <v>Calgary Energy Centre</v>
      </c>
      <c r="E32" s="51">
        <v>42998.870799999997</v>
      </c>
      <c r="F32" s="51">
        <v>22324.502</v>
      </c>
      <c r="G32" s="51">
        <v>22301.784</v>
      </c>
      <c r="H32" s="51">
        <v>12798.944</v>
      </c>
      <c r="I32" s="51">
        <v>13857.47</v>
      </c>
      <c r="J32" s="51">
        <v>24797.523000000001</v>
      </c>
      <c r="K32" s="51">
        <v>50954.824999999997</v>
      </c>
      <c r="Q32" s="32">
        <v>3340456.58</v>
      </c>
      <c r="R32" s="32">
        <v>1874353.18</v>
      </c>
      <c r="S32" s="32">
        <v>2031413.42</v>
      </c>
      <c r="T32" s="32">
        <v>1154010.6599999999</v>
      </c>
      <c r="U32" s="32">
        <v>1150654.47</v>
      </c>
      <c r="V32" s="32">
        <v>1806946.81</v>
      </c>
      <c r="W32" s="32">
        <v>14604350.68</v>
      </c>
      <c r="X32" s="32"/>
      <c r="Y32" s="32"/>
      <c r="Z32" s="32"/>
      <c r="AA32" s="32"/>
      <c r="AB32" s="32"/>
      <c r="AC32" s="2">
        <v>0.87</v>
      </c>
      <c r="AD32" s="2">
        <v>0.87</v>
      </c>
      <c r="AE32" s="2">
        <v>0.87</v>
      </c>
      <c r="AF32" s="2">
        <v>0.87</v>
      </c>
      <c r="AG32" s="2">
        <v>0.87</v>
      </c>
      <c r="AH32" s="2">
        <v>0.87</v>
      </c>
      <c r="AI32" s="2">
        <v>0.87</v>
      </c>
      <c r="AO32" s="33">
        <v>29061.97</v>
      </c>
      <c r="AP32" s="33">
        <v>16306.87</v>
      </c>
      <c r="AQ32" s="33">
        <v>17673.3</v>
      </c>
      <c r="AR32" s="33">
        <v>10039.89</v>
      </c>
      <c r="AS32" s="33">
        <v>10010.69</v>
      </c>
      <c r="AT32" s="33">
        <v>15720.44</v>
      </c>
      <c r="AU32" s="33">
        <v>127057.85</v>
      </c>
      <c r="AV32" s="33"/>
      <c r="AW32" s="33"/>
      <c r="AX32" s="33"/>
      <c r="AY32" s="33"/>
      <c r="AZ32" s="33"/>
      <c r="BA32" s="31">
        <f t="shared" si="44"/>
        <v>-4008.55</v>
      </c>
      <c r="BB32" s="31">
        <f t="shared" si="45"/>
        <v>-2249.2199999999998</v>
      </c>
      <c r="BC32" s="31">
        <f t="shared" si="46"/>
        <v>-2437.6999999999998</v>
      </c>
      <c r="BD32" s="31">
        <f t="shared" si="47"/>
        <v>-5539.25</v>
      </c>
      <c r="BE32" s="31">
        <f t="shared" si="48"/>
        <v>-5523.14</v>
      </c>
      <c r="BF32" s="31">
        <f t="shared" si="49"/>
        <v>-8673.34</v>
      </c>
      <c r="BG32" s="31">
        <f t="shared" si="50"/>
        <v>-103690.89</v>
      </c>
      <c r="BH32" s="31">
        <f t="shared" si="51"/>
        <v>0</v>
      </c>
      <c r="BI32" s="31">
        <f t="shared" si="52"/>
        <v>0</v>
      </c>
      <c r="BJ32" s="31">
        <f t="shared" si="53"/>
        <v>0</v>
      </c>
      <c r="BK32" s="31">
        <f t="shared" si="54"/>
        <v>0</v>
      </c>
      <c r="BL32" s="31">
        <f t="shared" si="55"/>
        <v>0</v>
      </c>
      <c r="BM32" s="6">
        <f t="shared" ca="1" si="151"/>
        <v>-4.5100000000000001E-2</v>
      </c>
      <c r="BN32" s="6">
        <f t="shared" ca="1" si="151"/>
        <v>-4.5100000000000001E-2</v>
      </c>
      <c r="BO32" s="6">
        <f t="shared" ca="1" si="151"/>
        <v>-4.5100000000000001E-2</v>
      </c>
      <c r="BP32" s="6">
        <f t="shared" ca="1" si="151"/>
        <v>-4.5100000000000001E-2</v>
      </c>
      <c r="BQ32" s="6">
        <f t="shared" ca="1" si="151"/>
        <v>-4.5100000000000001E-2</v>
      </c>
      <c r="BR32" s="6">
        <f t="shared" ca="1" si="151"/>
        <v>-4.5100000000000001E-2</v>
      </c>
      <c r="BS32" s="6">
        <f t="shared" ca="1" si="151"/>
        <v>-4.5100000000000001E-2</v>
      </c>
      <c r="BT32" s="6">
        <f t="shared" ca="1" si="151"/>
        <v>-4.5100000000000001E-2</v>
      </c>
      <c r="BU32" s="6">
        <f t="shared" ca="1" si="151"/>
        <v>-4.5100000000000001E-2</v>
      </c>
      <c r="BV32" s="6">
        <f t="shared" ca="1" si="151"/>
        <v>-4.5100000000000001E-2</v>
      </c>
      <c r="BW32" s="6">
        <f t="shared" ca="1" si="151"/>
        <v>-4.5100000000000001E-2</v>
      </c>
      <c r="BX32" s="6">
        <f t="shared" ca="1" si="151"/>
        <v>-4.5100000000000001E-2</v>
      </c>
      <c r="BY32" s="31">
        <f t="shared" ca="1" si="16"/>
        <v>-150654.59</v>
      </c>
      <c r="BZ32" s="31">
        <f t="shared" ca="1" si="17"/>
        <v>-84533.33</v>
      </c>
      <c r="CA32" s="31">
        <f t="shared" ca="1" si="18"/>
        <v>-91616.75</v>
      </c>
      <c r="CB32" s="31">
        <f t="shared" ca="1" si="19"/>
        <v>-52045.88</v>
      </c>
      <c r="CC32" s="31">
        <f t="shared" ca="1" si="20"/>
        <v>-51894.52</v>
      </c>
      <c r="CD32" s="31">
        <f t="shared" ca="1" si="21"/>
        <v>-81493.3</v>
      </c>
      <c r="CE32" s="31">
        <f t="shared" ca="1" si="22"/>
        <v>-658656.22</v>
      </c>
      <c r="CF32" s="31">
        <f t="shared" ca="1" si="23"/>
        <v>0</v>
      </c>
      <c r="CG32" s="31">
        <f t="shared" ca="1" si="24"/>
        <v>0</v>
      </c>
      <c r="CH32" s="31">
        <f t="shared" ca="1" si="25"/>
        <v>0</v>
      </c>
      <c r="CI32" s="31">
        <f t="shared" ca="1" si="26"/>
        <v>0</v>
      </c>
      <c r="CJ32" s="31">
        <f t="shared" ca="1" si="27"/>
        <v>0</v>
      </c>
      <c r="CK32" s="32">
        <f t="shared" ca="1" si="56"/>
        <v>4342.59</v>
      </c>
      <c r="CL32" s="32">
        <f t="shared" ca="1" si="57"/>
        <v>2436.66</v>
      </c>
      <c r="CM32" s="32">
        <f t="shared" ca="1" si="58"/>
        <v>2640.84</v>
      </c>
      <c r="CN32" s="32">
        <f t="shared" ca="1" si="59"/>
        <v>1500.21</v>
      </c>
      <c r="CO32" s="32">
        <f t="shared" ca="1" si="60"/>
        <v>1495.85</v>
      </c>
      <c r="CP32" s="32">
        <f t="shared" ca="1" si="61"/>
        <v>2349.0300000000002</v>
      </c>
      <c r="CQ32" s="32">
        <f t="shared" ca="1" si="62"/>
        <v>18985.66</v>
      </c>
      <c r="CR32" s="32">
        <f t="shared" ca="1" si="63"/>
        <v>0</v>
      </c>
      <c r="CS32" s="32">
        <f t="shared" ca="1" si="64"/>
        <v>0</v>
      </c>
      <c r="CT32" s="32">
        <f t="shared" ca="1" si="65"/>
        <v>0</v>
      </c>
      <c r="CU32" s="32">
        <f t="shared" ca="1" si="66"/>
        <v>0</v>
      </c>
      <c r="CV32" s="32">
        <f t="shared" ca="1" si="67"/>
        <v>0</v>
      </c>
      <c r="CW32" s="31">
        <f t="shared" ca="1" si="190"/>
        <v>-171365.42</v>
      </c>
      <c r="CX32" s="31">
        <f t="shared" ca="1" si="191"/>
        <v>-96154.319999999992</v>
      </c>
      <c r="CY32" s="31">
        <f t="shared" ca="1" si="192"/>
        <v>-104211.51000000001</v>
      </c>
      <c r="CZ32" s="31">
        <f t="shared" ca="1" si="193"/>
        <v>-55046.31</v>
      </c>
      <c r="DA32" s="31">
        <f t="shared" ca="1" si="194"/>
        <v>-54886.22</v>
      </c>
      <c r="DB32" s="31">
        <f t="shared" ca="1" si="195"/>
        <v>-86191.37000000001</v>
      </c>
      <c r="DC32" s="31">
        <f t="shared" ca="1" si="196"/>
        <v>-663037.5199999999</v>
      </c>
      <c r="DD32" s="31">
        <f t="shared" ca="1" si="197"/>
        <v>0</v>
      </c>
      <c r="DE32" s="31">
        <f t="shared" ca="1" si="198"/>
        <v>0</v>
      </c>
      <c r="DF32" s="31">
        <f t="shared" ca="1" si="199"/>
        <v>0</v>
      </c>
      <c r="DG32" s="31">
        <f t="shared" ca="1" si="200"/>
        <v>0</v>
      </c>
      <c r="DH32" s="31">
        <f t="shared" ca="1" si="201"/>
        <v>0</v>
      </c>
      <c r="DI32" s="32">
        <f t="shared" ca="1" si="68"/>
        <v>-8568.27</v>
      </c>
      <c r="DJ32" s="32">
        <f t="shared" ca="1" si="69"/>
        <v>-4807.72</v>
      </c>
      <c r="DK32" s="32">
        <f t="shared" ca="1" si="70"/>
        <v>-5210.58</v>
      </c>
      <c r="DL32" s="32">
        <f t="shared" ca="1" si="71"/>
        <v>-2752.32</v>
      </c>
      <c r="DM32" s="32">
        <f t="shared" ca="1" si="72"/>
        <v>-2744.31</v>
      </c>
      <c r="DN32" s="32">
        <f t="shared" ca="1" si="73"/>
        <v>-4309.57</v>
      </c>
      <c r="DO32" s="32">
        <f t="shared" ca="1" si="74"/>
        <v>-33151.879999999997</v>
      </c>
      <c r="DP32" s="32">
        <f t="shared" ca="1" si="75"/>
        <v>0</v>
      </c>
      <c r="DQ32" s="32">
        <f t="shared" ca="1" si="76"/>
        <v>0</v>
      </c>
      <c r="DR32" s="32">
        <f t="shared" ca="1" si="77"/>
        <v>0</v>
      </c>
      <c r="DS32" s="32">
        <f t="shared" ca="1" si="78"/>
        <v>0</v>
      </c>
      <c r="DT32" s="32">
        <f t="shared" ca="1" si="79"/>
        <v>0</v>
      </c>
      <c r="DU32" s="31">
        <f t="shared" ca="1" si="80"/>
        <v>-73731.77</v>
      </c>
      <c r="DV32" s="31">
        <f t="shared" ca="1" si="81"/>
        <v>-40881.410000000003</v>
      </c>
      <c r="DW32" s="31">
        <f t="shared" ca="1" si="82"/>
        <v>-43827.39</v>
      </c>
      <c r="DX32" s="31">
        <f t="shared" ca="1" si="83"/>
        <v>-22869.87</v>
      </c>
      <c r="DY32" s="31">
        <f t="shared" ca="1" si="84"/>
        <v>-22532.68</v>
      </c>
      <c r="DZ32" s="31">
        <f t="shared" ca="1" si="85"/>
        <v>-34945.31</v>
      </c>
      <c r="EA32" s="31">
        <f t="shared" ca="1" si="86"/>
        <v>-265551.2</v>
      </c>
      <c r="EB32" s="31">
        <f t="shared" ca="1" si="87"/>
        <v>0</v>
      </c>
      <c r="EC32" s="31">
        <f t="shared" ca="1" si="88"/>
        <v>0</v>
      </c>
      <c r="ED32" s="31">
        <f t="shared" ca="1" si="89"/>
        <v>0</v>
      </c>
      <c r="EE32" s="31">
        <f t="shared" ca="1" si="90"/>
        <v>0</v>
      </c>
      <c r="EF32" s="31">
        <f t="shared" ca="1" si="91"/>
        <v>0</v>
      </c>
      <c r="EG32" s="32">
        <f t="shared" ca="1" si="92"/>
        <v>-253665.46000000002</v>
      </c>
      <c r="EH32" s="32">
        <f t="shared" ca="1" si="93"/>
        <v>-141843.45000000001</v>
      </c>
      <c r="EI32" s="32">
        <f t="shared" ca="1" si="94"/>
        <v>-153249.48000000001</v>
      </c>
      <c r="EJ32" s="32">
        <f t="shared" ca="1" si="95"/>
        <v>-80668.5</v>
      </c>
      <c r="EK32" s="32">
        <f t="shared" ca="1" si="96"/>
        <v>-80163.209999999992</v>
      </c>
      <c r="EL32" s="32">
        <f t="shared" ca="1" si="97"/>
        <v>-125446.25</v>
      </c>
      <c r="EM32" s="32">
        <f t="shared" ca="1" si="98"/>
        <v>-961740.59999999986</v>
      </c>
      <c r="EN32" s="32">
        <f t="shared" ca="1" si="99"/>
        <v>0</v>
      </c>
      <c r="EO32" s="32">
        <f t="shared" ca="1" si="100"/>
        <v>0</v>
      </c>
      <c r="EP32" s="32">
        <f t="shared" ca="1" si="101"/>
        <v>0</v>
      </c>
      <c r="EQ32" s="32">
        <f t="shared" ca="1" si="102"/>
        <v>0</v>
      </c>
      <c r="ER32" s="32">
        <f t="shared" ca="1" si="103"/>
        <v>0</v>
      </c>
    </row>
    <row r="33" spans="1:148">
      <c r="A33" t="s">
        <v>426</v>
      </c>
      <c r="B33" s="1" t="s">
        <v>35</v>
      </c>
      <c r="C33" t="str">
        <f t="shared" ca="1" si="164"/>
        <v>CES1/CES2</v>
      </c>
      <c r="D33" t="str">
        <f t="shared" ca="1" si="2"/>
        <v>Calgary Energy Centre</v>
      </c>
      <c r="L33" s="51">
        <v>32412.835999999999</v>
      </c>
      <c r="M33" s="51">
        <v>14343.103999999999</v>
      </c>
      <c r="N33" s="51">
        <v>8506.0889999999999</v>
      </c>
      <c r="O33" s="51">
        <v>11101.5057</v>
      </c>
      <c r="P33" s="51">
        <v>4835.8909999999996</v>
      </c>
      <c r="Q33" s="32"/>
      <c r="R33" s="32"/>
      <c r="S33" s="32"/>
      <c r="T33" s="32"/>
      <c r="U33" s="32"/>
      <c r="V33" s="32"/>
      <c r="W33" s="32"/>
      <c r="X33" s="32">
        <v>3670008.14</v>
      </c>
      <c r="Y33" s="32">
        <v>949932.12</v>
      </c>
      <c r="Z33" s="32">
        <v>938461.96</v>
      </c>
      <c r="AA33" s="32">
        <v>641124.49</v>
      </c>
      <c r="AB33" s="32">
        <v>243091.12</v>
      </c>
      <c r="AJ33" s="2">
        <v>0.87</v>
      </c>
      <c r="AK33" s="2">
        <v>0.87</v>
      </c>
      <c r="AL33" s="2">
        <v>0.87</v>
      </c>
      <c r="AM33" s="2">
        <v>0.87</v>
      </c>
      <c r="AN33" s="2">
        <v>0.87</v>
      </c>
      <c r="AO33" s="33"/>
      <c r="AP33" s="33"/>
      <c r="AQ33" s="33"/>
      <c r="AR33" s="33"/>
      <c r="AS33" s="33"/>
      <c r="AT33" s="33"/>
      <c r="AU33" s="33"/>
      <c r="AV33" s="33">
        <v>31929.07</v>
      </c>
      <c r="AW33" s="33">
        <v>8264.41</v>
      </c>
      <c r="AX33" s="33">
        <v>8164.62</v>
      </c>
      <c r="AY33" s="33">
        <v>5577.78</v>
      </c>
      <c r="AZ33" s="33">
        <v>2114.89</v>
      </c>
      <c r="BA33" s="31">
        <f t="shared" si="44"/>
        <v>0</v>
      </c>
      <c r="BB33" s="31">
        <f t="shared" si="45"/>
        <v>0</v>
      </c>
      <c r="BC33" s="31">
        <f t="shared" si="46"/>
        <v>0</v>
      </c>
      <c r="BD33" s="31">
        <f t="shared" si="47"/>
        <v>0</v>
      </c>
      <c r="BE33" s="31">
        <f t="shared" si="48"/>
        <v>0</v>
      </c>
      <c r="BF33" s="31">
        <f t="shared" si="49"/>
        <v>0</v>
      </c>
      <c r="BG33" s="31">
        <f t="shared" si="50"/>
        <v>0</v>
      </c>
      <c r="BH33" s="31">
        <f t="shared" si="51"/>
        <v>-26057.06</v>
      </c>
      <c r="BI33" s="31">
        <f t="shared" si="52"/>
        <v>-6744.52</v>
      </c>
      <c r="BJ33" s="31">
        <f t="shared" si="53"/>
        <v>-2815.39</v>
      </c>
      <c r="BK33" s="31">
        <f t="shared" si="54"/>
        <v>-1923.37</v>
      </c>
      <c r="BL33" s="31">
        <f t="shared" si="55"/>
        <v>-729.27</v>
      </c>
      <c r="BM33" s="6">
        <f t="shared" ca="1" si="151"/>
        <v>-4.5100000000000001E-2</v>
      </c>
      <c r="BN33" s="6">
        <f t="shared" ca="1" si="151"/>
        <v>-4.5100000000000001E-2</v>
      </c>
      <c r="BO33" s="6">
        <f t="shared" ca="1" si="151"/>
        <v>-4.5100000000000001E-2</v>
      </c>
      <c r="BP33" s="6">
        <f t="shared" ca="1" si="151"/>
        <v>-4.5100000000000001E-2</v>
      </c>
      <c r="BQ33" s="6">
        <f t="shared" ca="1" si="151"/>
        <v>-4.5100000000000001E-2</v>
      </c>
      <c r="BR33" s="6">
        <f t="shared" ca="1" si="151"/>
        <v>-4.5100000000000001E-2</v>
      </c>
      <c r="BS33" s="6">
        <f t="shared" ca="1" si="151"/>
        <v>-4.5100000000000001E-2</v>
      </c>
      <c r="BT33" s="6">
        <f t="shared" ca="1" si="151"/>
        <v>-4.5100000000000001E-2</v>
      </c>
      <c r="BU33" s="6">
        <f t="shared" ca="1" si="151"/>
        <v>-4.5100000000000001E-2</v>
      </c>
      <c r="BV33" s="6">
        <f t="shared" ca="1" si="151"/>
        <v>-4.5100000000000001E-2</v>
      </c>
      <c r="BW33" s="6">
        <f t="shared" ca="1" si="151"/>
        <v>-4.5100000000000001E-2</v>
      </c>
      <c r="BX33" s="6">
        <f t="shared" ca="1" si="151"/>
        <v>-4.5100000000000001E-2</v>
      </c>
      <c r="BY33" s="31">
        <f t="shared" ca="1" si="16"/>
        <v>0</v>
      </c>
      <c r="BZ33" s="31">
        <f t="shared" ca="1" si="17"/>
        <v>0</v>
      </c>
      <c r="CA33" s="31">
        <f t="shared" ca="1" si="18"/>
        <v>0</v>
      </c>
      <c r="CB33" s="31">
        <f t="shared" ca="1" si="19"/>
        <v>0</v>
      </c>
      <c r="CC33" s="31">
        <f t="shared" ca="1" si="20"/>
        <v>0</v>
      </c>
      <c r="CD33" s="31">
        <f t="shared" ca="1" si="21"/>
        <v>0</v>
      </c>
      <c r="CE33" s="31">
        <f t="shared" ca="1" si="22"/>
        <v>0</v>
      </c>
      <c r="CF33" s="31">
        <f t="shared" ca="1" si="23"/>
        <v>-165517.37</v>
      </c>
      <c r="CG33" s="31">
        <f t="shared" ca="1" si="24"/>
        <v>-42841.94</v>
      </c>
      <c r="CH33" s="31">
        <f t="shared" ca="1" si="25"/>
        <v>-42324.63</v>
      </c>
      <c r="CI33" s="31">
        <f t="shared" ca="1" si="26"/>
        <v>-28914.71</v>
      </c>
      <c r="CJ33" s="31">
        <f t="shared" ca="1" si="27"/>
        <v>-10963.41</v>
      </c>
      <c r="CK33" s="32">
        <f t="shared" ca="1" si="56"/>
        <v>0</v>
      </c>
      <c r="CL33" s="32">
        <f t="shared" ca="1" si="57"/>
        <v>0</v>
      </c>
      <c r="CM33" s="32">
        <f t="shared" ca="1" si="58"/>
        <v>0</v>
      </c>
      <c r="CN33" s="32">
        <f t="shared" ca="1" si="59"/>
        <v>0</v>
      </c>
      <c r="CO33" s="32">
        <f t="shared" ca="1" si="60"/>
        <v>0</v>
      </c>
      <c r="CP33" s="32">
        <f t="shared" ca="1" si="61"/>
        <v>0</v>
      </c>
      <c r="CQ33" s="32">
        <f t="shared" ca="1" si="62"/>
        <v>0</v>
      </c>
      <c r="CR33" s="32">
        <f t="shared" ca="1" si="63"/>
        <v>4771.01</v>
      </c>
      <c r="CS33" s="32">
        <f t="shared" ca="1" si="64"/>
        <v>1234.9100000000001</v>
      </c>
      <c r="CT33" s="32">
        <f t="shared" ca="1" si="65"/>
        <v>1220</v>
      </c>
      <c r="CU33" s="32">
        <f t="shared" ca="1" si="66"/>
        <v>833.46</v>
      </c>
      <c r="CV33" s="32">
        <f t="shared" ca="1" si="67"/>
        <v>316.02</v>
      </c>
      <c r="CW33" s="31">
        <f t="shared" ca="1" si="190"/>
        <v>0</v>
      </c>
      <c r="CX33" s="31">
        <f t="shared" ca="1" si="191"/>
        <v>0</v>
      </c>
      <c r="CY33" s="31">
        <f t="shared" ca="1" si="192"/>
        <v>0</v>
      </c>
      <c r="CZ33" s="31">
        <f t="shared" ca="1" si="193"/>
        <v>0</v>
      </c>
      <c r="DA33" s="31">
        <f t="shared" ca="1" si="194"/>
        <v>0</v>
      </c>
      <c r="DB33" s="31">
        <f t="shared" ca="1" si="195"/>
        <v>0</v>
      </c>
      <c r="DC33" s="31">
        <f t="shared" ca="1" si="196"/>
        <v>0</v>
      </c>
      <c r="DD33" s="31">
        <f t="shared" ca="1" si="197"/>
        <v>-166618.37</v>
      </c>
      <c r="DE33" s="31">
        <f t="shared" ca="1" si="198"/>
        <v>-43126.92</v>
      </c>
      <c r="DF33" s="31">
        <f t="shared" ca="1" si="199"/>
        <v>-46453.86</v>
      </c>
      <c r="DG33" s="31">
        <f t="shared" ca="1" si="200"/>
        <v>-31735.66</v>
      </c>
      <c r="DH33" s="31">
        <f t="shared" ca="1" si="201"/>
        <v>-12033.009999999998</v>
      </c>
      <c r="DI33" s="32">
        <f t="shared" ca="1" si="68"/>
        <v>0</v>
      </c>
      <c r="DJ33" s="32">
        <f t="shared" ca="1" si="69"/>
        <v>0</v>
      </c>
      <c r="DK33" s="32">
        <f t="shared" ca="1" si="70"/>
        <v>0</v>
      </c>
      <c r="DL33" s="32">
        <f t="shared" ca="1" si="71"/>
        <v>0</v>
      </c>
      <c r="DM33" s="32">
        <f t="shared" ca="1" si="72"/>
        <v>0</v>
      </c>
      <c r="DN33" s="32">
        <f t="shared" ca="1" si="73"/>
        <v>0</v>
      </c>
      <c r="DO33" s="32">
        <f t="shared" ca="1" si="74"/>
        <v>0</v>
      </c>
      <c r="DP33" s="32">
        <f t="shared" ca="1" si="75"/>
        <v>-8330.92</v>
      </c>
      <c r="DQ33" s="32">
        <f t="shared" ca="1" si="76"/>
        <v>-2156.35</v>
      </c>
      <c r="DR33" s="32">
        <f t="shared" ca="1" si="77"/>
        <v>-2322.69</v>
      </c>
      <c r="DS33" s="32">
        <f t="shared" ca="1" si="78"/>
        <v>-1586.78</v>
      </c>
      <c r="DT33" s="32">
        <f t="shared" ca="1" si="79"/>
        <v>-601.65</v>
      </c>
      <c r="DU33" s="31">
        <f t="shared" ca="1" si="80"/>
        <v>0</v>
      </c>
      <c r="DV33" s="31">
        <f t="shared" ca="1" si="81"/>
        <v>0</v>
      </c>
      <c r="DW33" s="31">
        <f t="shared" ca="1" si="82"/>
        <v>0</v>
      </c>
      <c r="DX33" s="31">
        <f t="shared" ca="1" si="83"/>
        <v>0</v>
      </c>
      <c r="DY33" s="31">
        <f t="shared" ca="1" si="84"/>
        <v>0</v>
      </c>
      <c r="DZ33" s="31">
        <f t="shared" ca="1" si="85"/>
        <v>0</v>
      </c>
      <c r="EA33" s="31">
        <f t="shared" ca="1" si="86"/>
        <v>0</v>
      </c>
      <c r="EB33" s="31">
        <f t="shared" ca="1" si="87"/>
        <v>-65847.39</v>
      </c>
      <c r="EC33" s="31">
        <f t="shared" ca="1" si="88"/>
        <v>-16814.78</v>
      </c>
      <c r="ED33" s="31">
        <f t="shared" ca="1" si="89"/>
        <v>-17873.29</v>
      </c>
      <c r="EE33" s="31">
        <f t="shared" ca="1" si="90"/>
        <v>-12041.95</v>
      </c>
      <c r="EF33" s="31">
        <f t="shared" ca="1" si="91"/>
        <v>-4504.0600000000004</v>
      </c>
      <c r="EG33" s="32">
        <f t="shared" ca="1" si="92"/>
        <v>0</v>
      </c>
      <c r="EH33" s="32">
        <f t="shared" ca="1" si="93"/>
        <v>0</v>
      </c>
      <c r="EI33" s="32">
        <f t="shared" ca="1" si="94"/>
        <v>0</v>
      </c>
      <c r="EJ33" s="32">
        <f t="shared" ca="1" si="95"/>
        <v>0</v>
      </c>
      <c r="EK33" s="32">
        <f t="shared" ca="1" si="96"/>
        <v>0</v>
      </c>
      <c r="EL33" s="32">
        <f t="shared" ca="1" si="97"/>
        <v>0</v>
      </c>
      <c r="EM33" s="32">
        <f t="shared" ca="1" si="98"/>
        <v>0</v>
      </c>
      <c r="EN33" s="32">
        <f t="shared" ca="1" si="99"/>
        <v>-240796.68</v>
      </c>
      <c r="EO33" s="32">
        <f t="shared" ca="1" si="100"/>
        <v>-62098.049999999996</v>
      </c>
      <c r="EP33" s="32">
        <f t="shared" ca="1" si="101"/>
        <v>-66649.84</v>
      </c>
      <c r="EQ33" s="32">
        <f t="shared" ca="1" si="102"/>
        <v>-45364.39</v>
      </c>
      <c r="ER33" s="32">
        <f t="shared" ca="1" si="103"/>
        <v>-17138.719999999998</v>
      </c>
    </row>
    <row r="34" spans="1:148">
      <c r="A34" t="s">
        <v>539</v>
      </c>
      <c r="B34" s="1" t="s">
        <v>35</v>
      </c>
      <c r="C34" t="str">
        <f t="shared" ca="1" si="164"/>
        <v>CES1/CES2</v>
      </c>
      <c r="D34" t="str">
        <f t="shared" ca="1" si="2"/>
        <v>Calgary Energy Centre</v>
      </c>
      <c r="E34" s="51">
        <v>25391.06</v>
      </c>
      <c r="F34" s="51">
        <v>12189.732</v>
      </c>
      <c r="G34" s="51">
        <v>13043.144</v>
      </c>
      <c r="H34" s="51">
        <v>7570.56</v>
      </c>
      <c r="I34" s="51">
        <v>8593.2880000000005</v>
      </c>
      <c r="J34" s="51">
        <v>15586.5026</v>
      </c>
      <c r="K34" s="51">
        <v>33417.779000000002</v>
      </c>
      <c r="Q34" s="32">
        <v>1960883.82</v>
      </c>
      <c r="R34" s="32">
        <v>1007271.25</v>
      </c>
      <c r="S34" s="32">
        <v>1197139.4099999999</v>
      </c>
      <c r="T34" s="32">
        <v>680198.78</v>
      </c>
      <c r="U34" s="32">
        <v>713096.38</v>
      </c>
      <c r="V34" s="32">
        <v>1158397.56</v>
      </c>
      <c r="W34" s="32">
        <v>10013898.75</v>
      </c>
      <c r="X34" s="32"/>
      <c r="Y34" s="32"/>
      <c r="Z34" s="32"/>
      <c r="AA34" s="32"/>
      <c r="AB34" s="32"/>
      <c r="AC34" s="2">
        <v>0.87</v>
      </c>
      <c r="AD34" s="2">
        <v>0.87</v>
      </c>
      <c r="AE34" s="2">
        <v>0.87</v>
      </c>
      <c r="AF34" s="2">
        <v>0.87</v>
      </c>
      <c r="AG34" s="2">
        <v>0.87</v>
      </c>
      <c r="AH34" s="2">
        <v>0.87</v>
      </c>
      <c r="AI34" s="2">
        <v>0.87</v>
      </c>
      <c r="AO34" s="33">
        <v>17059.689999999999</v>
      </c>
      <c r="AP34" s="33">
        <v>8763.26</v>
      </c>
      <c r="AQ34" s="33">
        <v>10415.11</v>
      </c>
      <c r="AR34" s="33">
        <v>5917.73</v>
      </c>
      <c r="AS34" s="33">
        <v>6203.94</v>
      </c>
      <c r="AT34" s="33">
        <v>10078.06</v>
      </c>
      <c r="AU34" s="33">
        <v>87120.92</v>
      </c>
      <c r="AV34" s="33"/>
      <c r="AW34" s="33"/>
      <c r="AX34" s="33"/>
      <c r="AY34" s="33"/>
      <c r="AZ34" s="33"/>
      <c r="BA34" s="31">
        <f t="shared" si="44"/>
        <v>-2353.06</v>
      </c>
      <c r="BB34" s="31">
        <f t="shared" si="45"/>
        <v>-1208.73</v>
      </c>
      <c r="BC34" s="31">
        <f t="shared" si="46"/>
        <v>-1436.57</v>
      </c>
      <c r="BD34" s="31">
        <f t="shared" si="47"/>
        <v>-3264.95</v>
      </c>
      <c r="BE34" s="31">
        <f t="shared" si="48"/>
        <v>-3422.86</v>
      </c>
      <c r="BF34" s="31">
        <f t="shared" si="49"/>
        <v>-5560.31</v>
      </c>
      <c r="BG34" s="31">
        <f t="shared" si="50"/>
        <v>-71098.679999999993</v>
      </c>
      <c r="BH34" s="31">
        <f t="shared" si="51"/>
        <v>0</v>
      </c>
      <c r="BI34" s="31">
        <f t="shared" si="52"/>
        <v>0</v>
      </c>
      <c r="BJ34" s="31">
        <f t="shared" si="53"/>
        <v>0</v>
      </c>
      <c r="BK34" s="31">
        <f t="shared" si="54"/>
        <v>0</v>
      </c>
      <c r="BL34" s="31">
        <f t="shared" si="55"/>
        <v>0</v>
      </c>
      <c r="BM34" s="6">
        <f t="shared" ca="1" si="151"/>
        <v>-4.5100000000000001E-2</v>
      </c>
      <c r="BN34" s="6">
        <f t="shared" ca="1" si="151"/>
        <v>-4.5100000000000001E-2</v>
      </c>
      <c r="BO34" s="6">
        <f t="shared" ca="1" si="151"/>
        <v>-4.5100000000000001E-2</v>
      </c>
      <c r="BP34" s="6">
        <f t="shared" ca="1" si="151"/>
        <v>-4.5100000000000001E-2</v>
      </c>
      <c r="BQ34" s="6">
        <f t="shared" ca="1" si="151"/>
        <v>-4.5100000000000001E-2</v>
      </c>
      <c r="BR34" s="6">
        <f t="shared" ca="1" si="151"/>
        <v>-4.5100000000000001E-2</v>
      </c>
      <c r="BS34" s="6">
        <f t="shared" ca="1" si="151"/>
        <v>-4.5100000000000001E-2</v>
      </c>
      <c r="BT34" s="6">
        <f t="shared" ca="1" si="151"/>
        <v>-4.5100000000000001E-2</v>
      </c>
      <c r="BU34" s="6">
        <f t="shared" ca="1" si="151"/>
        <v>-4.5100000000000001E-2</v>
      </c>
      <c r="BV34" s="6">
        <f t="shared" ca="1" si="151"/>
        <v>-4.5100000000000001E-2</v>
      </c>
      <c r="BW34" s="6">
        <f t="shared" ca="1" si="151"/>
        <v>-4.5100000000000001E-2</v>
      </c>
      <c r="BX34" s="6">
        <f t="shared" ca="1" si="151"/>
        <v>-4.5100000000000001E-2</v>
      </c>
      <c r="BY34" s="31">
        <f t="shared" ca="1" si="16"/>
        <v>-88435.86</v>
      </c>
      <c r="BZ34" s="31">
        <f t="shared" ca="1" si="17"/>
        <v>-45427.93</v>
      </c>
      <c r="CA34" s="31">
        <f t="shared" ca="1" si="18"/>
        <v>-53990.99</v>
      </c>
      <c r="CB34" s="31">
        <f t="shared" ca="1" si="19"/>
        <v>-30676.959999999999</v>
      </c>
      <c r="CC34" s="31">
        <f t="shared" ca="1" si="20"/>
        <v>-32160.65</v>
      </c>
      <c r="CD34" s="31">
        <f t="shared" ca="1" si="21"/>
        <v>-52243.73</v>
      </c>
      <c r="CE34" s="31">
        <f t="shared" ca="1" si="22"/>
        <v>-451626.83</v>
      </c>
      <c r="CF34" s="31">
        <f t="shared" ca="1" si="23"/>
        <v>0</v>
      </c>
      <c r="CG34" s="31">
        <f t="shared" ca="1" si="24"/>
        <v>0</v>
      </c>
      <c r="CH34" s="31">
        <f t="shared" ca="1" si="25"/>
        <v>0</v>
      </c>
      <c r="CI34" s="31">
        <f t="shared" ca="1" si="26"/>
        <v>0</v>
      </c>
      <c r="CJ34" s="31">
        <f t="shared" ca="1" si="27"/>
        <v>0</v>
      </c>
      <c r="CK34" s="32">
        <f t="shared" ca="1" si="56"/>
        <v>2549.15</v>
      </c>
      <c r="CL34" s="32">
        <f t="shared" ca="1" si="57"/>
        <v>1309.45</v>
      </c>
      <c r="CM34" s="32">
        <f t="shared" ca="1" si="58"/>
        <v>1556.28</v>
      </c>
      <c r="CN34" s="32">
        <f t="shared" ca="1" si="59"/>
        <v>884.26</v>
      </c>
      <c r="CO34" s="32">
        <f t="shared" ca="1" si="60"/>
        <v>927.03</v>
      </c>
      <c r="CP34" s="32">
        <f t="shared" ca="1" si="61"/>
        <v>1505.92</v>
      </c>
      <c r="CQ34" s="32">
        <f t="shared" ca="1" si="62"/>
        <v>13018.07</v>
      </c>
      <c r="CR34" s="32">
        <f t="shared" ca="1" si="63"/>
        <v>0</v>
      </c>
      <c r="CS34" s="32">
        <f t="shared" ca="1" si="64"/>
        <v>0</v>
      </c>
      <c r="CT34" s="32">
        <f t="shared" ca="1" si="65"/>
        <v>0</v>
      </c>
      <c r="CU34" s="32">
        <f t="shared" ca="1" si="66"/>
        <v>0</v>
      </c>
      <c r="CV34" s="32">
        <f t="shared" ca="1" si="67"/>
        <v>0</v>
      </c>
      <c r="CW34" s="31">
        <f t="shared" ca="1" si="190"/>
        <v>-100593.34000000001</v>
      </c>
      <c r="CX34" s="31">
        <f t="shared" ca="1" si="191"/>
        <v>-51673.01</v>
      </c>
      <c r="CY34" s="31">
        <f t="shared" ca="1" si="192"/>
        <v>-61413.25</v>
      </c>
      <c r="CZ34" s="31">
        <f t="shared" ca="1" si="193"/>
        <v>-32445.48</v>
      </c>
      <c r="DA34" s="31">
        <f t="shared" ca="1" si="194"/>
        <v>-34014.700000000004</v>
      </c>
      <c r="DB34" s="31">
        <f t="shared" ca="1" si="195"/>
        <v>-55255.560000000005</v>
      </c>
      <c r="DC34" s="31">
        <f t="shared" ca="1" si="196"/>
        <v>-454631.00000000006</v>
      </c>
      <c r="DD34" s="31">
        <f t="shared" ca="1" si="197"/>
        <v>0</v>
      </c>
      <c r="DE34" s="31">
        <f t="shared" ca="1" si="198"/>
        <v>0</v>
      </c>
      <c r="DF34" s="31">
        <f t="shared" ca="1" si="199"/>
        <v>0</v>
      </c>
      <c r="DG34" s="31">
        <f t="shared" ca="1" si="200"/>
        <v>0</v>
      </c>
      <c r="DH34" s="31">
        <f t="shared" ca="1" si="201"/>
        <v>0</v>
      </c>
      <c r="DI34" s="32">
        <f t="shared" ca="1" si="68"/>
        <v>-5029.67</v>
      </c>
      <c r="DJ34" s="32">
        <f t="shared" ca="1" si="69"/>
        <v>-2583.65</v>
      </c>
      <c r="DK34" s="32">
        <f t="shared" ca="1" si="70"/>
        <v>-3070.66</v>
      </c>
      <c r="DL34" s="32">
        <f t="shared" ca="1" si="71"/>
        <v>-1622.27</v>
      </c>
      <c r="DM34" s="32">
        <f t="shared" ca="1" si="72"/>
        <v>-1700.74</v>
      </c>
      <c r="DN34" s="32">
        <f t="shared" ca="1" si="73"/>
        <v>-2762.78</v>
      </c>
      <c r="DO34" s="32">
        <f t="shared" ca="1" si="74"/>
        <v>-22731.55</v>
      </c>
      <c r="DP34" s="32">
        <f t="shared" ca="1" si="75"/>
        <v>0</v>
      </c>
      <c r="DQ34" s="32">
        <f t="shared" ca="1" si="76"/>
        <v>0</v>
      </c>
      <c r="DR34" s="32">
        <f t="shared" ca="1" si="77"/>
        <v>0</v>
      </c>
      <c r="DS34" s="32">
        <f t="shared" ca="1" si="78"/>
        <v>0</v>
      </c>
      <c r="DT34" s="32">
        <f t="shared" ca="1" si="79"/>
        <v>0</v>
      </c>
      <c r="DU34" s="31">
        <f t="shared" ca="1" si="80"/>
        <v>-43281.34</v>
      </c>
      <c r="DV34" s="31">
        <f t="shared" ca="1" si="81"/>
        <v>-21969.53</v>
      </c>
      <c r="DW34" s="31">
        <f t="shared" ca="1" si="82"/>
        <v>-25828.07</v>
      </c>
      <c r="DX34" s="31">
        <f t="shared" ca="1" si="83"/>
        <v>-13479.99</v>
      </c>
      <c r="DY34" s="31">
        <f t="shared" ca="1" si="84"/>
        <v>-13964.21</v>
      </c>
      <c r="DZ34" s="31">
        <f t="shared" ca="1" si="85"/>
        <v>-22402.73</v>
      </c>
      <c r="EA34" s="31">
        <f t="shared" ca="1" si="86"/>
        <v>-182082.92</v>
      </c>
      <c r="EB34" s="31">
        <f t="shared" ca="1" si="87"/>
        <v>0</v>
      </c>
      <c r="EC34" s="31">
        <f t="shared" ca="1" si="88"/>
        <v>0</v>
      </c>
      <c r="ED34" s="31">
        <f t="shared" ca="1" si="89"/>
        <v>0</v>
      </c>
      <c r="EE34" s="31">
        <f t="shared" ca="1" si="90"/>
        <v>0</v>
      </c>
      <c r="EF34" s="31">
        <f t="shared" ca="1" si="91"/>
        <v>0</v>
      </c>
      <c r="EG34" s="32">
        <f t="shared" ca="1" si="92"/>
        <v>-148904.35</v>
      </c>
      <c r="EH34" s="32">
        <f t="shared" ca="1" si="93"/>
        <v>-76226.19</v>
      </c>
      <c r="EI34" s="32">
        <f t="shared" ca="1" si="94"/>
        <v>-90311.98000000001</v>
      </c>
      <c r="EJ34" s="32">
        <f t="shared" ca="1" si="95"/>
        <v>-47547.74</v>
      </c>
      <c r="EK34" s="32">
        <f t="shared" ca="1" si="96"/>
        <v>-49679.65</v>
      </c>
      <c r="EL34" s="32">
        <f t="shared" ca="1" si="97"/>
        <v>-80421.070000000007</v>
      </c>
      <c r="EM34" s="32">
        <f t="shared" ca="1" si="98"/>
        <v>-659445.47000000009</v>
      </c>
      <c r="EN34" s="32">
        <f t="shared" ca="1" si="99"/>
        <v>0</v>
      </c>
      <c r="EO34" s="32">
        <f t="shared" ca="1" si="100"/>
        <v>0</v>
      </c>
      <c r="EP34" s="32">
        <f t="shared" ca="1" si="101"/>
        <v>0</v>
      </c>
      <c r="EQ34" s="32">
        <f t="shared" ca="1" si="102"/>
        <v>0</v>
      </c>
      <c r="ER34" s="32">
        <f t="shared" ca="1" si="103"/>
        <v>0</v>
      </c>
    </row>
    <row r="35" spans="1:148">
      <c r="A35" t="s">
        <v>515</v>
      </c>
      <c r="B35" s="1" t="s">
        <v>351</v>
      </c>
      <c r="C35" t="str">
        <f t="shared" ca="1" si="164"/>
        <v>BCHIMP</v>
      </c>
      <c r="D35" t="str">
        <f t="shared" ca="1" si="2"/>
        <v>Alberta-BC Intertie - Import</v>
      </c>
      <c r="N35" s="51">
        <v>894</v>
      </c>
      <c r="O35" s="51">
        <v>175</v>
      </c>
      <c r="P35" s="51">
        <v>699</v>
      </c>
      <c r="Q35" s="32"/>
      <c r="R35" s="32"/>
      <c r="S35" s="32"/>
      <c r="T35" s="32"/>
      <c r="U35" s="32"/>
      <c r="V35" s="32"/>
      <c r="W35" s="32"/>
      <c r="X35" s="32"/>
      <c r="Y35" s="32"/>
      <c r="Z35" s="32">
        <v>71895.929999999993</v>
      </c>
      <c r="AA35" s="32">
        <v>29818.5</v>
      </c>
      <c r="AB35" s="32">
        <v>74584.479999999996</v>
      </c>
      <c r="AL35" s="2">
        <v>0.78</v>
      </c>
      <c r="AM35" s="2">
        <v>0.78</v>
      </c>
      <c r="AN35" s="2">
        <v>0.78</v>
      </c>
      <c r="AO35" s="33"/>
      <c r="AP35" s="33"/>
      <c r="AQ35" s="33"/>
      <c r="AR35" s="33"/>
      <c r="AS35" s="33"/>
      <c r="AT35" s="33"/>
      <c r="AU35" s="33"/>
      <c r="AV35" s="33"/>
      <c r="AW35" s="33"/>
      <c r="AX35" s="33">
        <v>560.79</v>
      </c>
      <c r="AY35" s="33">
        <v>232.58</v>
      </c>
      <c r="AZ35" s="33">
        <v>581.76</v>
      </c>
      <c r="BA35" s="31">
        <f t="shared" si="44"/>
        <v>0</v>
      </c>
      <c r="BB35" s="31">
        <f t="shared" si="45"/>
        <v>0</v>
      </c>
      <c r="BC35" s="31">
        <f t="shared" si="46"/>
        <v>0</v>
      </c>
      <c r="BD35" s="31">
        <f t="shared" si="47"/>
        <v>0</v>
      </c>
      <c r="BE35" s="31">
        <f t="shared" si="48"/>
        <v>0</v>
      </c>
      <c r="BF35" s="31">
        <f t="shared" si="49"/>
        <v>0</v>
      </c>
      <c r="BG35" s="31">
        <f t="shared" si="50"/>
        <v>0</v>
      </c>
      <c r="BH35" s="31">
        <f t="shared" si="51"/>
        <v>0</v>
      </c>
      <c r="BI35" s="31">
        <f t="shared" si="52"/>
        <v>0</v>
      </c>
      <c r="BJ35" s="31">
        <f t="shared" si="53"/>
        <v>-215.69</v>
      </c>
      <c r="BK35" s="31">
        <f t="shared" si="54"/>
        <v>-89.46</v>
      </c>
      <c r="BL35" s="31">
        <f t="shared" si="55"/>
        <v>-223.75</v>
      </c>
      <c r="BM35" s="6">
        <f t="shared" ca="1" si="151"/>
        <v>-2.81E-2</v>
      </c>
      <c r="BN35" s="6">
        <f t="shared" ca="1" si="151"/>
        <v>-2.81E-2</v>
      </c>
      <c r="BO35" s="6">
        <f t="shared" ca="1" si="151"/>
        <v>-2.81E-2</v>
      </c>
      <c r="BP35" s="6">
        <f t="shared" ca="1" si="151"/>
        <v>-2.81E-2</v>
      </c>
      <c r="BQ35" s="6">
        <f t="shared" ca="1" si="151"/>
        <v>-2.81E-2</v>
      </c>
      <c r="BR35" s="6">
        <f t="shared" ca="1" si="151"/>
        <v>-2.81E-2</v>
      </c>
      <c r="BS35" s="6">
        <f t="shared" ca="1" si="151"/>
        <v>-2.81E-2</v>
      </c>
      <c r="BT35" s="6">
        <f t="shared" ca="1" si="151"/>
        <v>-2.81E-2</v>
      </c>
      <c r="BU35" s="6">
        <f t="shared" ca="1" si="151"/>
        <v>-2.81E-2</v>
      </c>
      <c r="BV35" s="6">
        <f t="shared" ca="1" si="151"/>
        <v>-2.81E-2</v>
      </c>
      <c r="BW35" s="6">
        <f t="shared" ca="1" si="151"/>
        <v>-2.81E-2</v>
      </c>
      <c r="BX35" s="6">
        <f t="shared" ca="1" si="151"/>
        <v>-2.81E-2</v>
      </c>
      <c r="BY35" s="31">
        <f t="shared" ca="1" si="16"/>
        <v>0</v>
      </c>
      <c r="BZ35" s="31">
        <f t="shared" ca="1" si="17"/>
        <v>0</v>
      </c>
      <c r="CA35" s="31">
        <f t="shared" ca="1" si="18"/>
        <v>0</v>
      </c>
      <c r="CB35" s="31">
        <f t="shared" ca="1" si="19"/>
        <v>0</v>
      </c>
      <c r="CC35" s="31">
        <f t="shared" ca="1" si="20"/>
        <v>0</v>
      </c>
      <c r="CD35" s="31">
        <f t="shared" ca="1" si="21"/>
        <v>0</v>
      </c>
      <c r="CE35" s="31">
        <f t="shared" ca="1" si="22"/>
        <v>0</v>
      </c>
      <c r="CF35" s="31">
        <f t="shared" ca="1" si="23"/>
        <v>0</v>
      </c>
      <c r="CG35" s="31">
        <f t="shared" ca="1" si="24"/>
        <v>0</v>
      </c>
      <c r="CH35" s="31">
        <f t="shared" ca="1" si="25"/>
        <v>-2020.28</v>
      </c>
      <c r="CI35" s="31">
        <f t="shared" ca="1" si="26"/>
        <v>-837.9</v>
      </c>
      <c r="CJ35" s="31">
        <f t="shared" ca="1" si="27"/>
        <v>-2095.8200000000002</v>
      </c>
      <c r="CK35" s="32">
        <f t="shared" ca="1" si="56"/>
        <v>0</v>
      </c>
      <c r="CL35" s="32">
        <f t="shared" ca="1" si="57"/>
        <v>0</v>
      </c>
      <c r="CM35" s="32">
        <f t="shared" ca="1" si="58"/>
        <v>0</v>
      </c>
      <c r="CN35" s="32">
        <f t="shared" ca="1" si="59"/>
        <v>0</v>
      </c>
      <c r="CO35" s="32">
        <f t="shared" ca="1" si="60"/>
        <v>0</v>
      </c>
      <c r="CP35" s="32">
        <f t="shared" ca="1" si="61"/>
        <v>0</v>
      </c>
      <c r="CQ35" s="32">
        <f t="shared" ca="1" si="62"/>
        <v>0</v>
      </c>
      <c r="CR35" s="32">
        <f t="shared" ca="1" si="63"/>
        <v>0</v>
      </c>
      <c r="CS35" s="32">
        <f t="shared" ca="1" si="64"/>
        <v>0</v>
      </c>
      <c r="CT35" s="32">
        <f t="shared" ca="1" si="65"/>
        <v>93.46</v>
      </c>
      <c r="CU35" s="32">
        <f t="shared" ca="1" si="66"/>
        <v>38.76</v>
      </c>
      <c r="CV35" s="32">
        <f t="shared" ca="1" si="67"/>
        <v>96.96</v>
      </c>
      <c r="CW35" s="31">
        <f t="shared" ca="1" si="190"/>
        <v>0</v>
      </c>
      <c r="CX35" s="31">
        <f t="shared" ca="1" si="191"/>
        <v>0</v>
      </c>
      <c r="CY35" s="31">
        <f t="shared" ca="1" si="192"/>
        <v>0</v>
      </c>
      <c r="CZ35" s="31">
        <f t="shared" ca="1" si="193"/>
        <v>0</v>
      </c>
      <c r="DA35" s="31">
        <f t="shared" ca="1" si="194"/>
        <v>0</v>
      </c>
      <c r="DB35" s="31">
        <f t="shared" ca="1" si="195"/>
        <v>0</v>
      </c>
      <c r="DC35" s="31">
        <f t="shared" ca="1" si="196"/>
        <v>0</v>
      </c>
      <c r="DD35" s="31">
        <f t="shared" ca="1" si="197"/>
        <v>0</v>
      </c>
      <c r="DE35" s="31">
        <f t="shared" ca="1" si="198"/>
        <v>0</v>
      </c>
      <c r="DF35" s="31">
        <f t="shared" ca="1" si="199"/>
        <v>-2271.9199999999996</v>
      </c>
      <c r="DG35" s="31">
        <f t="shared" ca="1" si="200"/>
        <v>-942.26</v>
      </c>
      <c r="DH35" s="31">
        <f t="shared" ca="1" si="201"/>
        <v>-2356.87</v>
      </c>
      <c r="DI35" s="32">
        <f t="shared" ca="1" si="68"/>
        <v>0</v>
      </c>
      <c r="DJ35" s="32">
        <f t="shared" ca="1" si="69"/>
        <v>0</v>
      </c>
      <c r="DK35" s="32">
        <f t="shared" ca="1" si="70"/>
        <v>0</v>
      </c>
      <c r="DL35" s="32">
        <f t="shared" ca="1" si="71"/>
        <v>0</v>
      </c>
      <c r="DM35" s="32">
        <f t="shared" ca="1" si="72"/>
        <v>0</v>
      </c>
      <c r="DN35" s="32">
        <f t="shared" ca="1" si="73"/>
        <v>0</v>
      </c>
      <c r="DO35" s="32">
        <f t="shared" ca="1" si="74"/>
        <v>0</v>
      </c>
      <c r="DP35" s="32">
        <f t="shared" ca="1" si="75"/>
        <v>0</v>
      </c>
      <c r="DQ35" s="32">
        <f t="shared" ca="1" si="76"/>
        <v>0</v>
      </c>
      <c r="DR35" s="32">
        <f t="shared" ca="1" si="77"/>
        <v>-113.6</v>
      </c>
      <c r="DS35" s="32">
        <f t="shared" ca="1" si="78"/>
        <v>-47.11</v>
      </c>
      <c r="DT35" s="32">
        <f t="shared" ca="1" si="79"/>
        <v>-117.84</v>
      </c>
      <c r="DU35" s="31">
        <f t="shared" ca="1" si="80"/>
        <v>0</v>
      </c>
      <c r="DV35" s="31">
        <f t="shared" ca="1" si="81"/>
        <v>0</v>
      </c>
      <c r="DW35" s="31">
        <f t="shared" ca="1" si="82"/>
        <v>0</v>
      </c>
      <c r="DX35" s="31">
        <f t="shared" ca="1" si="83"/>
        <v>0</v>
      </c>
      <c r="DY35" s="31">
        <f t="shared" ca="1" si="84"/>
        <v>0</v>
      </c>
      <c r="DZ35" s="31">
        <f t="shared" ca="1" si="85"/>
        <v>0</v>
      </c>
      <c r="EA35" s="31">
        <f t="shared" ca="1" si="86"/>
        <v>0</v>
      </c>
      <c r="EB35" s="31">
        <f t="shared" ca="1" si="87"/>
        <v>0</v>
      </c>
      <c r="EC35" s="31">
        <f t="shared" ca="1" si="88"/>
        <v>0</v>
      </c>
      <c r="ED35" s="31">
        <f t="shared" ca="1" si="89"/>
        <v>-874.13</v>
      </c>
      <c r="EE35" s="31">
        <f t="shared" ca="1" si="90"/>
        <v>-357.54</v>
      </c>
      <c r="EF35" s="31">
        <f t="shared" ca="1" si="91"/>
        <v>-882.2</v>
      </c>
      <c r="EG35" s="32">
        <f t="shared" ca="1" si="92"/>
        <v>0</v>
      </c>
      <c r="EH35" s="32">
        <f t="shared" ca="1" si="93"/>
        <v>0</v>
      </c>
      <c r="EI35" s="32">
        <f t="shared" ca="1" si="94"/>
        <v>0</v>
      </c>
      <c r="EJ35" s="32">
        <f t="shared" ca="1" si="95"/>
        <v>0</v>
      </c>
      <c r="EK35" s="32">
        <f t="shared" ca="1" si="96"/>
        <v>0</v>
      </c>
      <c r="EL35" s="32">
        <f t="shared" ca="1" si="97"/>
        <v>0</v>
      </c>
      <c r="EM35" s="32">
        <f t="shared" ca="1" si="98"/>
        <v>0</v>
      </c>
      <c r="EN35" s="32">
        <f t="shared" ca="1" si="99"/>
        <v>0</v>
      </c>
      <c r="EO35" s="32">
        <f t="shared" ca="1" si="100"/>
        <v>0</v>
      </c>
      <c r="EP35" s="32">
        <f t="shared" ca="1" si="101"/>
        <v>-3259.6499999999996</v>
      </c>
      <c r="EQ35" s="32">
        <f t="shared" ca="1" si="102"/>
        <v>-1346.91</v>
      </c>
      <c r="ER35" s="32">
        <f t="shared" ca="1" si="103"/>
        <v>-3356.91</v>
      </c>
    </row>
    <row r="36" spans="1:148">
      <c r="A36" t="s">
        <v>515</v>
      </c>
      <c r="B36" s="1" t="s">
        <v>294</v>
      </c>
      <c r="C36" t="str">
        <f t="shared" ca="1" si="164"/>
        <v>BCHEXP</v>
      </c>
      <c r="D36" t="str">
        <f t="shared" ca="1" si="2"/>
        <v>Alberta-BC Intertie - Export</v>
      </c>
      <c r="N36" s="51">
        <v>25</v>
      </c>
      <c r="O36" s="51">
        <v>425</v>
      </c>
      <c r="P36" s="51">
        <v>28</v>
      </c>
      <c r="Q36" s="32"/>
      <c r="R36" s="32"/>
      <c r="S36" s="32"/>
      <c r="T36" s="32"/>
      <c r="U36" s="32"/>
      <c r="V36" s="32"/>
      <c r="W36" s="32"/>
      <c r="X36" s="32"/>
      <c r="Y36" s="32"/>
      <c r="Z36" s="32">
        <v>665</v>
      </c>
      <c r="AA36" s="32">
        <v>9777.5</v>
      </c>
      <c r="AB36" s="32">
        <v>441.06</v>
      </c>
      <c r="AL36" s="2">
        <v>3.19</v>
      </c>
      <c r="AM36" s="2">
        <v>3.19</v>
      </c>
      <c r="AN36" s="2">
        <v>3.19</v>
      </c>
      <c r="AO36" s="33"/>
      <c r="AP36" s="33"/>
      <c r="AQ36" s="33"/>
      <c r="AR36" s="33"/>
      <c r="AS36" s="33"/>
      <c r="AT36" s="33"/>
      <c r="AU36" s="33"/>
      <c r="AV36" s="33"/>
      <c r="AW36" s="33"/>
      <c r="AX36" s="33">
        <v>21.21</v>
      </c>
      <c r="AY36" s="33">
        <v>311.89999999999998</v>
      </c>
      <c r="AZ36" s="33">
        <v>14.07</v>
      </c>
      <c r="BA36" s="31">
        <f t="shared" si="44"/>
        <v>0</v>
      </c>
      <c r="BB36" s="31">
        <f t="shared" si="45"/>
        <v>0</v>
      </c>
      <c r="BC36" s="31">
        <f t="shared" si="46"/>
        <v>0</v>
      </c>
      <c r="BD36" s="31">
        <f t="shared" si="47"/>
        <v>0</v>
      </c>
      <c r="BE36" s="31">
        <f t="shared" si="48"/>
        <v>0</v>
      </c>
      <c r="BF36" s="31">
        <f t="shared" si="49"/>
        <v>0</v>
      </c>
      <c r="BG36" s="31">
        <f t="shared" si="50"/>
        <v>0</v>
      </c>
      <c r="BH36" s="31">
        <f t="shared" si="51"/>
        <v>0</v>
      </c>
      <c r="BI36" s="31">
        <f t="shared" si="52"/>
        <v>0</v>
      </c>
      <c r="BJ36" s="31">
        <f t="shared" si="53"/>
        <v>-2</v>
      </c>
      <c r="BK36" s="31">
        <f t="shared" si="54"/>
        <v>-29.33</v>
      </c>
      <c r="BL36" s="31">
        <f t="shared" si="55"/>
        <v>-1.32</v>
      </c>
      <c r="BM36" s="6">
        <f t="shared" ca="1" si="151"/>
        <v>6.3E-3</v>
      </c>
      <c r="BN36" s="6">
        <f t="shared" ca="1" si="151"/>
        <v>6.3E-3</v>
      </c>
      <c r="BO36" s="6">
        <f t="shared" ca="1" si="151"/>
        <v>6.3E-3</v>
      </c>
      <c r="BP36" s="6">
        <f t="shared" ca="1" si="151"/>
        <v>6.3E-3</v>
      </c>
      <c r="BQ36" s="6">
        <f t="shared" ca="1" si="151"/>
        <v>6.3E-3</v>
      </c>
      <c r="BR36" s="6">
        <f t="shared" ca="1" si="151"/>
        <v>6.3E-3</v>
      </c>
      <c r="BS36" s="6">
        <f t="shared" ca="1" si="151"/>
        <v>6.3E-3</v>
      </c>
      <c r="BT36" s="6">
        <f t="shared" ca="1" si="151"/>
        <v>6.3E-3</v>
      </c>
      <c r="BU36" s="6">
        <f t="shared" ca="1" si="151"/>
        <v>6.3E-3</v>
      </c>
      <c r="BV36" s="6">
        <f t="shared" ca="1" si="151"/>
        <v>6.3E-3</v>
      </c>
      <c r="BW36" s="6">
        <f t="shared" ca="1" si="151"/>
        <v>6.3E-3</v>
      </c>
      <c r="BX36" s="6">
        <f t="shared" ca="1" si="151"/>
        <v>6.3E-3</v>
      </c>
      <c r="BY36" s="31">
        <f t="shared" ca="1" si="16"/>
        <v>0</v>
      </c>
      <c r="BZ36" s="31">
        <f t="shared" ca="1" si="17"/>
        <v>0</v>
      </c>
      <c r="CA36" s="31">
        <f t="shared" ca="1" si="18"/>
        <v>0</v>
      </c>
      <c r="CB36" s="31">
        <f t="shared" ca="1" si="19"/>
        <v>0</v>
      </c>
      <c r="CC36" s="31">
        <f t="shared" ca="1" si="20"/>
        <v>0</v>
      </c>
      <c r="CD36" s="31">
        <f t="shared" ca="1" si="21"/>
        <v>0</v>
      </c>
      <c r="CE36" s="31">
        <f t="shared" ca="1" si="22"/>
        <v>0</v>
      </c>
      <c r="CF36" s="31">
        <f t="shared" ca="1" si="23"/>
        <v>0</v>
      </c>
      <c r="CG36" s="31">
        <f t="shared" ca="1" si="24"/>
        <v>0</v>
      </c>
      <c r="CH36" s="31">
        <f t="shared" ca="1" si="25"/>
        <v>4.1900000000000004</v>
      </c>
      <c r="CI36" s="31">
        <f t="shared" ca="1" si="26"/>
        <v>61.6</v>
      </c>
      <c r="CJ36" s="31">
        <f t="shared" ca="1" si="27"/>
        <v>2.78</v>
      </c>
      <c r="CK36" s="32">
        <f t="shared" ca="1" si="56"/>
        <v>0</v>
      </c>
      <c r="CL36" s="32">
        <f t="shared" ca="1" si="57"/>
        <v>0</v>
      </c>
      <c r="CM36" s="32">
        <f t="shared" ca="1" si="58"/>
        <v>0</v>
      </c>
      <c r="CN36" s="32">
        <f t="shared" ca="1" si="59"/>
        <v>0</v>
      </c>
      <c r="CO36" s="32">
        <f t="shared" ca="1" si="60"/>
        <v>0</v>
      </c>
      <c r="CP36" s="32">
        <f t="shared" ca="1" si="61"/>
        <v>0</v>
      </c>
      <c r="CQ36" s="32">
        <f t="shared" ca="1" si="62"/>
        <v>0</v>
      </c>
      <c r="CR36" s="32">
        <f t="shared" ca="1" si="63"/>
        <v>0</v>
      </c>
      <c r="CS36" s="32">
        <f t="shared" ca="1" si="64"/>
        <v>0</v>
      </c>
      <c r="CT36" s="32">
        <f t="shared" ca="1" si="65"/>
        <v>0.86</v>
      </c>
      <c r="CU36" s="32">
        <f t="shared" ca="1" si="66"/>
        <v>12.71</v>
      </c>
      <c r="CV36" s="32">
        <f t="shared" ca="1" si="67"/>
        <v>0.56999999999999995</v>
      </c>
      <c r="CW36" s="31">
        <f t="shared" ca="1" si="190"/>
        <v>0</v>
      </c>
      <c r="CX36" s="31">
        <f t="shared" ca="1" si="191"/>
        <v>0</v>
      </c>
      <c r="CY36" s="31">
        <f t="shared" ca="1" si="192"/>
        <v>0</v>
      </c>
      <c r="CZ36" s="31">
        <f t="shared" ca="1" si="193"/>
        <v>0</v>
      </c>
      <c r="DA36" s="31">
        <f t="shared" ca="1" si="194"/>
        <v>0</v>
      </c>
      <c r="DB36" s="31">
        <f t="shared" ca="1" si="195"/>
        <v>0</v>
      </c>
      <c r="DC36" s="31">
        <f t="shared" ca="1" si="196"/>
        <v>0</v>
      </c>
      <c r="DD36" s="31">
        <f t="shared" ca="1" si="197"/>
        <v>0</v>
      </c>
      <c r="DE36" s="31">
        <f t="shared" ca="1" si="198"/>
        <v>0</v>
      </c>
      <c r="DF36" s="31">
        <f t="shared" ca="1" si="199"/>
        <v>-14.16</v>
      </c>
      <c r="DG36" s="31">
        <f t="shared" ca="1" si="200"/>
        <v>-208.26</v>
      </c>
      <c r="DH36" s="31">
        <f t="shared" ca="1" si="201"/>
        <v>-9.4</v>
      </c>
      <c r="DI36" s="32">
        <f t="shared" ca="1" si="68"/>
        <v>0</v>
      </c>
      <c r="DJ36" s="32">
        <f t="shared" ca="1" si="69"/>
        <v>0</v>
      </c>
      <c r="DK36" s="32">
        <f t="shared" ca="1" si="70"/>
        <v>0</v>
      </c>
      <c r="DL36" s="32">
        <f t="shared" ca="1" si="71"/>
        <v>0</v>
      </c>
      <c r="DM36" s="32">
        <f t="shared" ca="1" si="72"/>
        <v>0</v>
      </c>
      <c r="DN36" s="32">
        <f t="shared" ca="1" si="73"/>
        <v>0</v>
      </c>
      <c r="DO36" s="32">
        <f t="shared" ca="1" si="74"/>
        <v>0</v>
      </c>
      <c r="DP36" s="32">
        <f t="shared" ca="1" si="75"/>
        <v>0</v>
      </c>
      <c r="DQ36" s="32">
        <f t="shared" ca="1" si="76"/>
        <v>0</v>
      </c>
      <c r="DR36" s="32">
        <f t="shared" ca="1" si="77"/>
        <v>-0.71</v>
      </c>
      <c r="DS36" s="32">
        <f t="shared" ca="1" si="78"/>
        <v>-10.41</v>
      </c>
      <c r="DT36" s="32">
        <f t="shared" ca="1" si="79"/>
        <v>-0.47</v>
      </c>
      <c r="DU36" s="31">
        <f t="shared" ca="1" si="80"/>
        <v>0</v>
      </c>
      <c r="DV36" s="31">
        <f t="shared" ca="1" si="81"/>
        <v>0</v>
      </c>
      <c r="DW36" s="31">
        <f t="shared" ca="1" si="82"/>
        <v>0</v>
      </c>
      <c r="DX36" s="31">
        <f t="shared" ca="1" si="83"/>
        <v>0</v>
      </c>
      <c r="DY36" s="31">
        <f t="shared" ca="1" si="84"/>
        <v>0</v>
      </c>
      <c r="DZ36" s="31">
        <f t="shared" ca="1" si="85"/>
        <v>0</v>
      </c>
      <c r="EA36" s="31">
        <f t="shared" ca="1" si="86"/>
        <v>0</v>
      </c>
      <c r="EB36" s="31">
        <f t="shared" ca="1" si="87"/>
        <v>0</v>
      </c>
      <c r="EC36" s="31">
        <f t="shared" ca="1" si="88"/>
        <v>0</v>
      </c>
      <c r="ED36" s="31">
        <f t="shared" ca="1" si="89"/>
        <v>-5.45</v>
      </c>
      <c r="EE36" s="31">
        <f t="shared" ca="1" si="90"/>
        <v>-79.02</v>
      </c>
      <c r="EF36" s="31">
        <f t="shared" ca="1" si="91"/>
        <v>-3.52</v>
      </c>
      <c r="EG36" s="32">
        <f t="shared" ca="1" si="92"/>
        <v>0</v>
      </c>
      <c r="EH36" s="32">
        <f t="shared" ca="1" si="93"/>
        <v>0</v>
      </c>
      <c r="EI36" s="32">
        <f t="shared" ca="1" si="94"/>
        <v>0</v>
      </c>
      <c r="EJ36" s="32">
        <f t="shared" ca="1" si="95"/>
        <v>0</v>
      </c>
      <c r="EK36" s="32">
        <f t="shared" ca="1" si="96"/>
        <v>0</v>
      </c>
      <c r="EL36" s="32">
        <f t="shared" ca="1" si="97"/>
        <v>0</v>
      </c>
      <c r="EM36" s="32">
        <f t="shared" ca="1" si="98"/>
        <v>0</v>
      </c>
      <c r="EN36" s="32">
        <f t="shared" ca="1" si="99"/>
        <v>0</v>
      </c>
      <c r="EO36" s="32">
        <f t="shared" ca="1" si="100"/>
        <v>0</v>
      </c>
      <c r="EP36" s="32">
        <f t="shared" ca="1" si="101"/>
        <v>-20.32</v>
      </c>
      <c r="EQ36" s="32">
        <f t="shared" ca="1" si="102"/>
        <v>-297.69</v>
      </c>
      <c r="ER36" s="32">
        <f t="shared" ca="1" si="103"/>
        <v>-13.39</v>
      </c>
    </row>
    <row r="37" spans="1:148">
      <c r="A37" t="s">
        <v>427</v>
      </c>
      <c r="B37" s="1" t="s">
        <v>44</v>
      </c>
      <c r="C37" t="str">
        <f t="shared" ca="1" si="164"/>
        <v>CMH1</v>
      </c>
      <c r="D37" t="str">
        <f t="shared" ca="1" si="2"/>
        <v>City of Medicine Hat</v>
      </c>
      <c r="E37" s="51">
        <v>3046.5508</v>
      </c>
      <c r="F37" s="51">
        <v>2411.7618000000002</v>
      </c>
      <c r="G37" s="51">
        <v>2746.1280000000002</v>
      </c>
      <c r="H37" s="51">
        <v>3142.1738999999998</v>
      </c>
      <c r="I37" s="51">
        <v>2130.7073999999998</v>
      </c>
      <c r="J37" s="51">
        <v>2294.4753000000001</v>
      </c>
      <c r="K37" s="51">
        <v>9687.9006000000008</v>
      </c>
      <c r="L37" s="51">
        <v>10768.0798</v>
      </c>
      <c r="M37" s="51">
        <v>3855.0138000000002</v>
      </c>
      <c r="N37" s="51">
        <v>5304.3364000000001</v>
      </c>
      <c r="O37" s="51">
        <v>1366.2442000000001</v>
      </c>
      <c r="P37" s="51">
        <v>4165.7560999999996</v>
      </c>
      <c r="Q37" s="32">
        <v>306484.93</v>
      </c>
      <c r="R37" s="32">
        <v>275522.02</v>
      </c>
      <c r="S37" s="32">
        <v>333985.08</v>
      </c>
      <c r="T37" s="32">
        <v>275727.49</v>
      </c>
      <c r="U37" s="32">
        <v>217758.96</v>
      </c>
      <c r="V37" s="32">
        <v>266341.52</v>
      </c>
      <c r="W37" s="32">
        <v>2852942.86</v>
      </c>
      <c r="X37" s="32">
        <v>1235625.58</v>
      </c>
      <c r="Y37" s="32">
        <v>278941.93</v>
      </c>
      <c r="Z37" s="32">
        <v>523618.09</v>
      </c>
      <c r="AA37" s="32">
        <v>119533.33</v>
      </c>
      <c r="AB37" s="32">
        <v>526639.05000000005</v>
      </c>
      <c r="AC37" s="2">
        <v>-0.19</v>
      </c>
      <c r="AD37" s="2">
        <v>-0.19</v>
      </c>
      <c r="AE37" s="2">
        <v>-0.19</v>
      </c>
      <c r="AF37" s="2">
        <v>-0.19</v>
      </c>
      <c r="AG37" s="2">
        <v>-0.19</v>
      </c>
      <c r="AH37" s="2">
        <v>-0.19</v>
      </c>
      <c r="AI37" s="2">
        <v>-0.19</v>
      </c>
      <c r="AJ37" s="2">
        <v>-0.19</v>
      </c>
      <c r="AK37" s="2">
        <v>-0.19</v>
      </c>
      <c r="AL37" s="2">
        <v>-0.19</v>
      </c>
      <c r="AM37" s="2">
        <v>-0.19</v>
      </c>
      <c r="AN37" s="2">
        <v>-0.19</v>
      </c>
      <c r="AO37" s="33">
        <v>-582.32000000000005</v>
      </c>
      <c r="AP37" s="33">
        <v>-523.49</v>
      </c>
      <c r="AQ37" s="33">
        <v>-634.57000000000005</v>
      </c>
      <c r="AR37" s="33">
        <v>-523.88</v>
      </c>
      <c r="AS37" s="33">
        <v>-413.74</v>
      </c>
      <c r="AT37" s="33">
        <v>-506.05</v>
      </c>
      <c r="AU37" s="33">
        <v>-5420.59</v>
      </c>
      <c r="AV37" s="33">
        <v>-2347.69</v>
      </c>
      <c r="AW37" s="33">
        <v>-529.99</v>
      </c>
      <c r="AX37" s="33">
        <v>-994.87</v>
      </c>
      <c r="AY37" s="33">
        <v>-227.11</v>
      </c>
      <c r="AZ37" s="33">
        <v>-1000.61</v>
      </c>
      <c r="BA37" s="31">
        <f t="shared" si="44"/>
        <v>-367.78</v>
      </c>
      <c r="BB37" s="31">
        <f t="shared" si="45"/>
        <v>-330.63</v>
      </c>
      <c r="BC37" s="31">
        <f t="shared" si="46"/>
        <v>-400.78</v>
      </c>
      <c r="BD37" s="31">
        <f t="shared" si="47"/>
        <v>-1323.49</v>
      </c>
      <c r="BE37" s="31">
        <f t="shared" si="48"/>
        <v>-1045.24</v>
      </c>
      <c r="BF37" s="31">
        <f t="shared" si="49"/>
        <v>-1278.44</v>
      </c>
      <c r="BG37" s="31">
        <f t="shared" si="50"/>
        <v>-20255.89</v>
      </c>
      <c r="BH37" s="31">
        <f t="shared" si="51"/>
        <v>-8772.94</v>
      </c>
      <c r="BI37" s="31">
        <f t="shared" si="52"/>
        <v>-1980.49</v>
      </c>
      <c r="BJ37" s="31">
        <f t="shared" si="53"/>
        <v>-1570.85</v>
      </c>
      <c r="BK37" s="31">
        <f t="shared" si="54"/>
        <v>-358.6</v>
      </c>
      <c r="BL37" s="31">
        <f t="shared" si="55"/>
        <v>-1579.92</v>
      </c>
      <c r="BM37" s="6">
        <f t="shared" ca="1" si="151"/>
        <v>-4.9399999999999999E-2</v>
      </c>
      <c r="BN37" s="6">
        <f t="shared" ca="1" si="151"/>
        <v>-4.9399999999999999E-2</v>
      </c>
      <c r="BO37" s="6">
        <f t="shared" ca="1" si="151"/>
        <v>-4.9399999999999999E-2</v>
      </c>
      <c r="BP37" s="6">
        <f t="shared" ca="1" si="151"/>
        <v>-4.9399999999999999E-2</v>
      </c>
      <c r="BQ37" s="6">
        <f t="shared" ca="1" si="151"/>
        <v>-4.9399999999999999E-2</v>
      </c>
      <c r="BR37" s="6">
        <f t="shared" ca="1" si="151"/>
        <v>-4.9399999999999999E-2</v>
      </c>
      <c r="BS37" s="6">
        <f t="shared" ca="1" si="151"/>
        <v>-4.9399999999999999E-2</v>
      </c>
      <c r="BT37" s="6">
        <f t="shared" ca="1" si="151"/>
        <v>-4.9399999999999999E-2</v>
      </c>
      <c r="BU37" s="6">
        <f t="shared" ca="1" si="151"/>
        <v>-4.9399999999999999E-2</v>
      </c>
      <c r="BV37" s="6">
        <f t="shared" ca="1" si="151"/>
        <v>-4.9399999999999999E-2</v>
      </c>
      <c r="BW37" s="6">
        <f t="shared" ca="1" si="151"/>
        <v>-4.9399999999999999E-2</v>
      </c>
      <c r="BX37" s="6">
        <f t="shared" ca="1" si="151"/>
        <v>-4.9399999999999999E-2</v>
      </c>
      <c r="BY37" s="31">
        <f t="shared" ref="BY37:BY68" ca="1" si="202">IFERROR(VLOOKUP($C37,DOSDetail,CELL("col",BY$4)+58,FALSE),ROUND(Q37*BM37,2))</f>
        <v>-15140.36</v>
      </c>
      <c r="BZ37" s="31">
        <f t="shared" ref="BZ37:BZ68" ca="1" si="203">IFERROR(VLOOKUP($C37,DOSDetail,CELL("col",BZ$4)+58,FALSE),ROUND(R37*BN37,2))</f>
        <v>-13610.79</v>
      </c>
      <c r="CA37" s="31">
        <f t="shared" ref="CA37:CA68" ca="1" si="204">IFERROR(VLOOKUP($C37,DOSDetail,CELL("col",CA$4)+58,FALSE),ROUND(S37*BO37,2))</f>
        <v>-16498.86</v>
      </c>
      <c r="CB37" s="31">
        <f t="shared" ref="CB37:CB68" ca="1" si="205">IFERROR(VLOOKUP($C37,DOSDetail,CELL("col",CB$4)+58,FALSE),ROUND(T37*BP37,2))</f>
        <v>-13620.94</v>
      </c>
      <c r="CC37" s="31">
        <f t="shared" ref="CC37:CC68" ca="1" si="206">IFERROR(VLOOKUP($C37,DOSDetail,CELL("col",CC$4)+58,FALSE),ROUND(U37*BQ37,2))</f>
        <v>-10757.29</v>
      </c>
      <c r="CD37" s="31">
        <f t="shared" ref="CD37:CD68" ca="1" si="207">IFERROR(VLOOKUP($C37,DOSDetail,CELL("col",CD$4)+58,FALSE),ROUND(V37*BR37,2))</f>
        <v>-13157.27</v>
      </c>
      <c r="CE37" s="31">
        <f t="shared" ref="CE37:CE68" ca="1" si="208">IFERROR(VLOOKUP($C37,DOSDetail,CELL("col",CE$4)+58,FALSE),ROUND(W37*BS37,2))</f>
        <v>-140935.38</v>
      </c>
      <c r="CF37" s="31">
        <f t="shared" ref="CF37:CF68" ca="1" si="209">IFERROR(VLOOKUP($C37,DOSDetail,CELL("col",CF$4)+58,FALSE),ROUND(X37*BT37,2))</f>
        <v>-61039.9</v>
      </c>
      <c r="CG37" s="31">
        <f t="shared" ref="CG37:CG68" ca="1" si="210">IFERROR(VLOOKUP($C37,DOSDetail,CELL("col",CG$4)+58,FALSE),ROUND(Y37*BU37,2))</f>
        <v>-13779.73</v>
      </c>
      <c r="CH37" s="31">
        <f t="shared" ref="CH37:CH68" ca="1" si="211">IFERROR(VLOOKUP($C37,DOSDetail,CELL("col",CH$4)+58,FALSE),ROUND(Z37*BV37,2))</f>
        <v>-25866.73</v>
      </c>
      <c r="CI37" s="31">
        <f t="shared" ref="CI37:CI68" ca="1" si="212">IFERROR(VLOOKUP($C37,DOSDetail,CELL("col",CI$4)+58,FALSE),ROUND(AA37*BW37,2))</f>
        <v>-5904.95</v>
      </c>
      <c r="CJ37" s="31">
        <f t="shared" ref="CJ37:CJ68" ca="1" si="213">IFERROR(VLOOKUP($C37,DOSDetail,CELL("col",CJ$4)+58,FALSE),ROUND(AB37*BX37,2))</f>
        <v>-26015.97</v>
      </c>
      <c r="CK37" s="32">
        <f t="shared" ca="1" si="56"/>
        <v>398.43</v>
      </c>
      <c r="CL37" s="32">
        <f t="shared" ca="1" si="57"/>
        <v>358.18</v>
      </c>
      <c r="CM37" s="32">
        <f t="shared" ca="1" si="58"/>
        <v>434.18</v>
      </c>
      <c r="CN37" s="32">
        <f t="shared" ca="1" si="59"/>
        <v>358.45</v>
      </c>
      <c r="CO37" s="32">
        <f t="shared" ca="1" si="60"/>
        <v>283.08999999999997</v>
      </c>
      <c r="CP37" s="32">
        <f t="shared" ca="1" si="61"/>
        <v>346.24</v>
      </c>
      <c r="CQ37" s="32">
        <f t="shared" ca="1" si="62"/>
        <v>3708.83</v>
      </c>
      <c r="CR37" s="32">
        <f t="shared" ca="1" si="63"/>
        <v>1606.31</v>
      </c>
      <c r="CS37" s="32">
        <f t="shared" ca="1" si="64"/>
        <v>362.62</v>
      </c>
      <c r="CT37" s="32">
        <f t="shared" ca="1" si="65"/>
        <v>680.7</v>
      </c>
      <c r="CU37" s="32">
        <f t="shared" ca="1" si="66"/>
        <v>155.38999999999999</v>
      </c>
      <c r="CV37" s="32">
        <f t="shared" ca="1" si="67"/>
        <v>684.63</v>
      </c>
      <c r="CW37" s="31">
        <f t="shared" ca="1" si="190"/>
        <v>-13791.83</v>
      </c>
      <c r="CX37" s="31">
        <f t="shared" ca="1" si="191"/>
        <v>-12398.490000000002</v>
      </c>
      <c r="CY37" s="31">
        <f t="shared" ca="1" si="192"/>
        <v>-15029.33</v>
      </c>
      <c r="CZ37" s="31">
        <f t="shared" ca="1" si="193"/>
        <v>-11415.12</v>
      </c>
      <c r="DA37" s="31">
        <f t="shared" ca="1" si="194"/>
        <v>-9015.2200000000012</v>
      </c>
      <c r="DB37" s="31">
        <f t="shared" ca="1" si="195"/>
        <v>-11026.54</v>
      </c>
      <c r="DC37" s="31">
        <f t="shared" ca="1" si="196"/>
        <v>-111550.07000000002</v>
      </c>
      <c r="DD37" s="31">
        <f t="shared" ca="1" si="197"/>
        <v>-48312.959999999999</v>
      </c>
      <c r="DE37" s="31">
        <f t="shared" ca="1" si="198"/>
        <v>-10906.63</v>
      </c>
      <c r="DF37" s="31">
        <f t="shared" ca="1" si="199"/>
        <v>-22620.31</v>
      </c>
      <c r="DG37" s="31">
        <f t="shared" ca="1" si="200"/>
        <v>-5163.8499999999995</v>
      </c>
      <c r="DH37" s="31">
        <f t="shared" ca="1" si="201"/>
        <v>-22750.809999999998</v>
      </c>
      <c r="DI37" s="32">
        <f t="shared" ca="1" si="68"/>
        <v>-689.59</v>
      </c>
      <c r="DJ37" s="32">
        <f t="shared" ca="1" si="69"/>
        <v>-619.91999999999996</v>
      </c>
      <c r="DK37" s="32">
        <f t="shared" ca="1" si="70"/>
        <v>-751.47</v>
      </c>
      <c r="DL37" s="32">
        <f t="shared" ca="1" si="71"/>
        <v>-570.76</v>
      </c>
      <c r="DM37" s="32">
        <f t="shared" ca="1" si="72"/>
        <v>-450.76</v>
      </c>
      <c r="DN37" s="32">
        <f t="shared" ca="1" si="73"/>
        <v>-551.33000000000004</v>
      </c>
      <c r="DO37" s="32">
        <f t="shared" ca="1" si="74"/>
        <v>-5577.5</v>
      </c>
      <c r="DP37" s="32">
        <f t="shared" ca="1" si="75"/>
        <v>-2415.65</v>
      </c>
      <c r="DQ37" s="32">
        <f t="shared" ca="1" si="76"/>
        <v>-545.33000000000004</v>
      </c>
      <c r="DR37" s="32">
        <f t="shared" ca="1" si="77"/>
        <v>-1131.02</v>
      </c>
      <c r="DS37" s="32">
        <f t="shared" ca="1" si="78"/>
        <v>-258.19</v>
      </c>
      <c r="DT37" s="32">
        <f t="shared" ca="1" si="79"/>
        <v>-1137.54</v>
      </c>
      <c r="DU37" s="31">
        <f t="shared" ca="1" si="80"/>
        <v>-5934.08</v>
      </c>
      <c r="DV37" s="31">
        <f t="shared" ca="1" si="81"/>
        <v>-5271.4</v>
      </c>
      <c r="DW37" s="31">
        <f t="shared" ca="1" si="82"/>
        <v>-6320.76</v>
      </c>
      <c r="DX37" s="31">
        <f t="shared" ca="1" si="83"/>
        <v>-4742.59</v>
      </c>
      <c r="DY37" s="31">
        <f t="shared" ca="1" si="84"/>
        <v>-3701.06</v>
      </c>
      <c r="DZ37" s="31">
        <f t="shared" ca="1" si="85"/>
        <v>-4470.58</v>
      </c>
      <c r="EA37" s="31">
        <f t="shared" ca="1" si="86"/>
        <v>-44676.59</v>
      </c>
      <c r="EB37" s="31">
        <f t="shared" ca="1" si="87"/>
        <v>-19093.23</v>
      </c>
      <c r="EC37" s="31">
        <f t="shared" ca="1" si="88"/>
        <v>-4252.3900000000003</v>
      </c>
      <c r="ED37" s="31">
        <f t="shared" ca="1" si="89"/>
        <v>-8703.25</v>
      </c>
      <c r="EE37" s="31">
        <f t="shared" ca="1" si="90"/>
        <v>-1959.4</v>
      </c>
      <c r="EF37" s="31">
        <f t="shared" ca="1" si="91"/>
        <v>-8515.82</v>
      </c>
      <c r="EG37" s="32">
        <f t="shared" ca="1" si="92"/>
        <v>-20415.5</v>
      </c>
      <c r="EH37" s="32">
        <f t="shared" ca="1" si="93"/>
        <v>-18289.810000000001</v>
      </c>
      <c r="EI37" s="32">
        <f t="shared" ca="1" si="94"/>
        <v>-22101.559999999998</v>
      </c>
      <c r="EJ37" s="32">
        <f t="shared" ca="1" si="95"/>
        <v>-16728.47</v>
      </c>
      <c r="EK37" s="32">
        <f t="shared" ca="1" si="96"/>
        <v>-13167.04</v>
      </c>
      <c r="EL37" s="32">
        <f t="shared" ca="1" si="97"/>
        <v>-16048.45</v>
      </c>
      <c r="EM37" s="32">
        <f t="shared" ca="1" si="98"/>
        <v>-161804.16000000003</v>
      </c>
      <c r="EN37" s="32">
        <f t="shared" ca="1" si="99"/>
        <v>-69821.84</v>
      </c>
      <c r="EO37" s="32">
        <f t="shared" ca="1" si="100"/>
        <v>-15704.349999999999</v>
      </c>
      <c r="EP37" s="32">
        <f t="shared" ca="1" si="101"/>
        <v>-32454.58</v>
      </c>
      <c r="EQ37" s="32">
        <f t="shared" ca="1" si="102"/>
        <v>-7381.4399999999987</v>
      </c>
      <c r="ER37" s="32">
        <f t="shared" ca="1" si="103"/>
        <v>-32404.17</v>
      </c>
    </row>
    <row r="38" spans="1:148">
      <c r="A38" t="s">
        <v>422</v>
      </c>
      <c r="B38" s="1" t="s">
        <v>159</v>
      </c>
      <c r="C38" t="str">
        <f t="shared" ca="1" si="164"/>
        <v>CR1</v>
      </c>
      <c r="D38" t="str">
        <f t="shared" ca="1" si="2"/>
        <v>Castle River #1 Wind Facility</v>
      </c>
      <c r="E38" s="51">
        <v>14964.0785</v>
      </c>
      <c r="F38" s="51">
        <v>7928.7345999999998</v>
      </c>
      <c r="G38" s="51">
        <v>14068.315000000001</v>
      </c>
      <c r="H38" s="51">
        <v>7846.3328000000001</v>
      </c>
      <c r="I38" s="51">
        <v>6943.4368000000004</v>
      </c>
      <c r="J38" s="51">
        <v>8138.3909000000003</v>
      </c>
      <c r="K38" s="51">
        <v>4184.5361000000003</v>
      </c>
      <c r="L38" s="51">
        <v>5201.3104000000003</v>
      </c>
      <c r="M38" s="51">
        <v>6974.5690999999997</v>
      </c>
      <c r="N38" s="51">
        <v>13209.124900000001</v>
      </c>
      <c r="O38" s="51">
        <v>13434.6104</v>
      </c>
      <c r="P38" s="51">
        <v>12589.4467</v>
      </c>
      <c r="Q38" s="32">
        <v>788982.51</v>
      </c>
      <c r="R38" s="32">
        <v>495987.39</v>
      </c>
      <c r="S38" s="32">
        <v>732533.13</v>
      </c>
      <c r="T38" s="32">
        <v>398204.42</v>
      </c>
      <c r="U38" s="32">
        <v>252902.57</v>
      </c>
      <c r="V38" s="32">
        <v>333316.08</v>
      </c>
      <c r="W38" s="32">
        <v>768220.68</v>
      </c>
      <c r="X38" s="32">
        <v>298135.81</v>
      </c>
      <c r="Y38" s="32">
        <v>290489.48</v>
      </c>
      <c r="Z38" s="32">
        <v>674912.69</v>
      </c>
      <c r="AA38" s="32">
        <v>585527.99</v>
      </c>
      <c r="AB38" s="32">
        <v>664849.23</v>
      </c>
      <c r="AC38" s="2">
        <v>2.98</v>
      </c>
      <c r="AD38" s="2">
        <v>2.98</v>
      </c>
      <c r="AE38" s="2">
        <v>2.98</v>
      </c>
      <c r="AF38" s="2">
        <v>2.98</v>
      </c>
      <c r="AG38" s="2">
        <v>2.98</v>
      </c>
      <c r="AH38" s="2">
        <v>2.98</v>
      </c>
      <c r="AI38" s="2">
        <v>2.98</v>
      </c>
      <c r="AJ38" s="2">
        <v>2.98</v>
      </c>
      <c r="AK38" s="2">
        <v>2.98</v>
      </c>
      <c r="AL38" s="2">
        <v>2.98</v>
      </c>
      <c r="AM38" s="2">
        <v>2.98</v>
      </c>
      <c r="AN38" s="2">
        <v>2.98</v>
      </c>
      <c r="AO38" s="33">
        <v>23511.68</v>
      </c>
      <c r="AP38" s="33">
        <v>14780.42</v>
      </c>
      <c r="AQ38" s="33">
        <v>21829.49</v>
      </c>
      <c r="AR38" s="33">
        <v>11866.49</v>
      </c>
      <c r="AS38" s="33">
        <v>7536.5</v>
      </c>
      <c r="AT38" s="33">
        <v>9932.82</v>
      </c>
      <c r="AU38" s="33">
        <v>22892.98</v>
      </c>
      <c r="AV38" s="33">
        <v>8884.4500000000007</v>
      </c>
      <c r="AW38" s="33">
        <v>8656.59</v>
      </c>
      <c r="AX38" s="33">
        <v>20112.400000000001</v>
      </c>
      <c r="AY38" s="33">
        <v>17448.73</v>
      </c>
      <c r="AZ38" s="33">
        <v>19812.509999999998</v>
      </c>
      <c r="BA38" s="31">
        <f t="shared" si="44"/>
        <v>-946.78</v>
      </c>
      <c r="BB38" s="31">
        <f t="shared" si="45"/>
        <v>-595.17999999999995</v>
      </c>
      <c r="BC38" s="31">
        <f t="shared" si="46"/>
        <v>-879.04</v>
      </c>
      <c r="BD38" s="31">
        <f t="shared" si="47"/>
        <v>-1911.38</v>
      </c>
      <c r="BE38" s="31">
        <f t="shared" si="48"/>
        <v>-1213.93</v>
      </c>
      <c r="BF38" s="31">
        <f t="shared" si="49"/>
        <v>-1599.92</v>
      </c>
      <c r="BG38" s="31">
        <f t="shared" si="50"/>
        <v>-5454.37</v>
      </c>
      <c r="BH38" s="31">
        <f t="shared" si="51"/>
        <v>-2116.7600000000002</v>
      </c>
      <c r="BI38" s="31">
        <f t="shared" si="52"/>
        <v>-2062.48</v>
      </c>
      <c r="BJ38" s="31">
        <f t="shared" si="53"/>
        <v>-2024.74</v>
      </c>
      <c r="BK38" s="31">
        <f t="shared" si="54"/>
        <v>-1756.58</v>
      </c>
      <c r="BL38" s="31">
        <f t="shared" si="55"/>
        <v>-1994.55</v>
      </c>
      <c r="BM38" s="6">
        <f t="shared" ca="1" si="151"/>
        <v>4.4000000000000003E-3</v>
      </c>
      <c r="BN38" s="6">
        <f t="shared" ca="1" si="151"/>
        <v>4.4000000000000003E-3</v>
      </c>
      <c r="BO38" s="6">
        <f t="shared" ca="1" si="151"/>
        <v>4.4000000000000003E-3</v>
      </c>
      <c r="BP38" s="6">
        <f t="shared" ref="BM38:BX59" ca="1" si="214">VLOOKUP($C38,LossFactorLookup,3,FALSE)</f>
        <v>4.4000000000000003E-3</v>
      </c>
      <c r="BQ38" s="6">
        <f t="shared" ca="1" si="214"/>
        <v>4.4000000000000003E-3</v>
      </c>
      <c r="BR38" s="6">
        <f t="shared" ca="1" si="214"/>
        <v>4.4000000000000003E-3</v>
      </c>
      <c r="BS38" s="6">
        <f t="shared" ca="1" si="214"/>
        <v>4.4000000000000003E-3</v>
      </c>
      <c r="BT38" s="6">
        <f t="shared" ca="1" si="214"/>
        <v>4.4000000000000003E-3</v>
      </c>
      <c r="BU38" s="6">
        <f t="shared" ca="1" si="214"/>
        <v>4.4000000000000003E-3</v>
      </c>
      <c r="BV38" s="6">
        <f t="shared" ca="1" si="214"/>
        <v>4.4000000000000003E-3</v>
      </c>
      <c r="BW38" s="6">
        <f t="shared" ca="1" si="214"/>
        <v>4.4000000000000003E-3</v>
      </c>
      <c r="BX38" s="6">
        <f t="shared" ca="1" si="214"/>
        <v>4.4000000000000003E-3</v>
      </c>
      <c r="BY38" s="31">
        <f t="shared" ca="1" si="202"/>
        <v>3471.52</v>
      </c>
      <c r="BZ38" s="31">
        <f t="shared" ca="1" si="203"/>
        <v>2182.34</v>
      </c>
      <c r="CA38" s="31">
        <f t="shared" ca="1" si="204"/>
        <v>3223.15</v>
      </c>
      <c r="CB38" s="31">
        <f t="shared" ca="1" si="205"/>
        <v>1752.1</v>
      </c>
      <c r="CC38" s="31">
        <f t="shared" ca="1" si="206"/>
        <v>1112.77</v>
      </c>
      <c r="CD38" s="31">
        <f t="shared" ca="1" si="207"/>
        <v>1466.59</v>
      </c>
      <c r="CE38" s="31">
        <f t="shared" ca="1" si="208"/>
        <v>3380.17</v>
      </c>
      <c r="CF38" s="31">
        <f t="shared" ca="1" si="209"/>
        <v>1311.8</v>
      </c>
      <c r="CG38" s="31">
        <f t="shared" ca="1" si="210"/>
        <v>1278.1500000000001</v>
      </c>
      <c r="CH38" s="31">
        <f t="shared" ca="1" si="211"/>
        <v>2969.62</v>
      </c>
      <c r="CI38" s="31">
        <f t="shared" ca="1" si="212"/>
        <v>2576.3200000000002</v>
      </c>
      <c r="CJ38" s="31">
        <f t="shared" ca="1" si="213"/>
        <v>2925.34</v>
      </c>
      <c r="CK38" s="32">
        <f t="shared" ca="1" si="56"/>
        <v>1025.68</v>
      </c>
      <c r="CL38" s="32">
        <f t="shared" ca="1" si="57"/>
        <v>644.78</v>
      </c>
      <c r="CM38" s="32">
        <f t="shared" ca="1" si="58"/>
        <v>952.29</v>
      </c>
      <c r="CN38" s="32">
        <f t="shared" ca="1" si="59"/>
        <v>517.66999999999996</v>
      </c>
      <c r="CO38" s="32">
        <f t="shared" ca="1" si="60"/>
        <v>328.77</v>
      </c>
      <c r="CP38" s="32">
        <f t="shared" ca="1" si="61"/>
        <v>433.31</v>
      </c>
      <c r="CQ38" s="32">
        <f t="shared" ca="1" si="62"/>
        <v>998.69</v>
      </c>
      <c r="CR38" s="32">
        <f t="shared" ca="1" si="63"/>
        <v>387.58</v>
      </c>
      <c r="CS38" s="32">
        <f t="shared" ca="1" si="64"/>
        <v>377.64</v>
      </c>
      <c r="CT38" s="32">
        <f t="shared" ca="1" si="65"/>
        <v>877.39</v>
      </c>
      <c r="CU38" s="32">
        <f t="shared" ca="1" si="66"/>
        <v>761.19</v>
      </c>
      <c r="CV38" s="32">
        <f t="shared" ca="1" si="67"/>
        <v>864.3</v>
      </c>
      <c r="CW38" s="31">
        <f t="shared" ca="1" si="190"/>
        <v>-18067.7</v>
      </c>
      <c r="CX38" s="31">
        <f t="shared" ca="1" si="191"/>
        <v>-11358.119999999999</v>
      </c>
      <c r="CY38" s="31">
        <f t="shared" ca="1" si="192"/>
        <v>-16775.010000000002</v>
      </c>
      <c r="CZ38" s="31">
        <f t="shared" ca="1" si="193"/>
        <v>-7685.3399999999992</v>
      </c>
      <c r="DA38" s="31">
        <f t="shared" ca="1" si="194"/>
        <v>-4881.03</v>
      </c>
      <c r="DB38" s="31">
        <f t="shared" ca="1" si="195"/>
        <v>-6433</v>
      </c>
      <c r="DC38" s="31">
        <f t="shared" ca="1" si="196"/>
        <v>-13059.75</v>
      </c>
      <c r="DD38" s="31">
        <f t="shared" ca="1" si="197"/>
        <v>-5068.3100000000004</v>
      </c>
      <c r="DE38" s="31">
        <f t="shared" ca="1" si="198"/>
        <v>-4938.32</v>
      </c>
      <c r="DF38" s="31">
        <f t="shared" ca="1" si="199"/>
        <v>-14240.650000000001</v>
      </c>
      <c r="DG38" s="31">
        <f t="shared" ca="1" si="200"/>
        <v>-12354.64</v>
      </c>
      <c r="DH38" s="31">
        <f t="shared" ca="1" si="201"/>
        <v>-14028.32</v>
      </c>
      <c r="DI38" s="32">
        <f t="shared" ca="1" si="68"/>
        <v>-903.39</v>
      </c>
      <c r="DJ38" s="32">
        <f t="shared" ca="1" si="69"/>
        <v>-567.91</v>
      </c>
      <c r="DK38" s="32">
        <f t="shared" ca="1" si="70"/>
        <v>-838.75</v>
      </c>
      <c r="DL38" s="32">
        <f t="shared" ca="1" si="71"/>
        <v>-384.27</v>
      </c>
      <c r="DM38" s="32">
        <f t="shared" ca="1" si="72"/>
        <v>-244.05</v>
      </c>
      <c r="DN38" s="32">
        <f t="shared" ca="1" si="73"/>
        <v>-321.64999999999998</v>
      </c>
      <c r="DO38" s="32">
        <f t="shared" ca="1" si="74"/>
        <v>-652.99</v>
      </c>
      <c r="DP38" s="32">
        <f t="shared" ca="1" si="75"/>
        <v>-253.42</v>
      </c>
      <c r="DQ38" s="32">
        <f t="shared" ca="1" si="76"/>
        <v>-246.92</v>
      </c>
      <c r="DR38" s="32">
        <f t="shared" ca="1" si="77"/>
        <v>-712.03</v>
      </c>
      <c r="DS38" s="32">
        <f t="shared" ca="1" si="78"/>
        <v>-617.73</v>
      </c>
      <c r="DT38" s="32">
        <f t="shared" ca="1" si="79"/>
        <v>-701.42</v>
      </c>
      <c r="DU38" s="31">
        <f t="shared" ca="1" si="80"/>
        <v>-7773.82</v>
      </c>
      <c r="DV38" s="31">
        <f t="shared" ca="1" si="81"/>
        <v>-4829.07</v>
      </c>
      <c r="DW38" s="31">
        <f t="shared" ca="1" si="82"/>
        <v>-7054.93</v>
      </c>
      <c r="DX38" s="31">
        <f t="shared" ca="1" si="83"/>
        <v>-3193</v>
      </c>
      <c r="DY38" s="31">
        <f t="shared" ca="1" si="84"/>
        <v>-2003.83</v>
      </c>
      <c r="DZ38" s="31">
        <f t="shared" ca="1" si="85"/>
        <v>-2608.19</v>
      </c>
      <c r="EA38" s="31">
        <f t="shared" ca="1" si="86"/>
        <v>-5230.5200000000004</v>
      </c>
      <c r="EB38" s="31">
        <f t="shared" ca="1" si="87"/>
        <v>-2002.99</v>
      </c>
      <c r="EC38" s="31">
        <f t="shared" ca="1" si="88"/>
        <v>-1925.4</v>
      </c>
      <c r="ED38" s="31">
        <f t="shared" ca="1" si="89"/>
        <v>-5479.14</v>
      </c>
      <c r="EE38" s="31">
        <f t="shared" ca="1" si="90"/>
        <v>-4687.91</v>
      </c>
      <c r="EF38" s="31">
        <f t="shared" ca="1" si="91"/>
        <v>-5250.92</v>
      </c>
      <c r="EG38" s="32">
        <f t="shared" ca="1" si="92"/>
        <v>-26744.91</v>
      </c>
      <c r="EH38" s="32">
        <f t="shared" ca="1" si="93"/>
        <v>-16755.099999999999</v>
      </c>
      <c r="EI38" s="32">
        <f t="shared" ca="1" si="94"/>
        <v>-24668.690000000002</v>
      </c>
      <c r="EJ38" s="32">
        <f t="shared" ca="1" si="95"/>
        <v>-11262.609999999999</v>
      </c>
      <c r="EK38" s="32">
        <f t="shared" ca="1" si="96"/>
        <v>-7128.91</v>
      </c>
      <c r="EL38" s="32">
        <f t="shared" ca="1" si="97"/>
        <v>-9362.84</v>
      </c>
      <c r="EM38" s="32">
        <f t="shared" ca="1" si="98"/>
        <v>-18943.260000000002</v>
      </c>
      <c r="EN38" s="32">
        <f t="shared" ca="1" si="99"/>
        <v>-7324.72</v>
      </c>
      <c r="EO38" s="32">
        <f t="shared" ca="1" si="100"/>
        <v>-7110.6399999999994</v>
      </c>
      <c r="EP38" s="32">
        <f t="shared" ca="1" si="101"/>
        <v>-20431.820000000003</v>
      </c>
      <c r="EQ38" s="32">
        <f t="shared" ca="1" si="102"/>
        <v>-17660.28</v>
      </c>
      <c r="ER38" s="32">
        <f t="shared" ca="1" si="103"/>
        <v>-19980.66</v>
      </c>
    </row>
    <row r="39" spans="1:148">
      <c r="A39" t="s">
        <v>485</v>
      </c>
      <c r="B39" s="1" t="s">
        <v>218</v>
      </c>
      <c r="C39" t="str">
        <f t="shared" ca="1" si="164"/>
        <v>CRE1</v>
      </c>
      <c r="D39" t="str">
        <f t="shared" ca="1" si="2"/>
        <v>Cowley Ridge Expansion #1 Wind Facility</v>
      </c>
      <c r="E39" s="51">
        <v>0</v>
      </c>
      <c r="F39" s="51">
        <v>0</v>
      </c>
      <c r="G39" s="51">
        <v>0</v>
      </c>
      <c r="H39" s="51">
        <v>0</v>
      </c>
      <c r="I39" s="51">
        <v>0</v>
      </c>
      <c r="J39" s="51">
        <v>0</v>
      </c>
      <c r="K39" s="51">
        <v>0</v>
      </c>
      <c r="L39" s="51">
        <v>0</v>
      </c>
      <c r="M39" s="51">
        <v>0</v>
      </c>
      <c r="N39" s="51">
        <v>0</v>
      </c>
      <c r="O39" s="51">
        <v>0</v>
      </c>
      <c r="P39" s="51">
        <v>0</v>
      </c>
      <c r="Q39" s="32">
        <v>0</v>
      </c>
      <c r="R39" s="32">
        <v>0</v>
      </c>
      <c r="S39" s="32">
        <v>0</v>
      </c>
      <c r="T39" s="32">
        <v>0</v>
      </c>
      <c r="U39" s="32">
        <v>0</v>
      </c>
      <c r="V39" s="32">
        <v>0</v>
      </c>
      <c r="W39" s="32">
        <v>0</v>
      </c>
      <c r="X39" s="32">
        <v>0</v>
      </c>
      <c r="Y39" s="32">
        <v>0</v>
      </c>
      <c r="Z39" s="32">
        <v>0</v>
      </c>
      <c r="AA39" s="32">
        <v>0</v>
      </c>
      <c r="AB39" s="32">
        <v>0</v>
      </c>
      <c r="AC39" s="2">
        <v>4.84</v>
      </c>
      <c r="AD39" s="2">
        <v>4.84</v>
      </c>
      <c r="AE39" s="2">
        <v>4.84</v>
      </c>
      <c r="AF39" s="2">
        <v>4.84</v>
      </c>
      <c r="AG39" s="2">
        <v>4.84</v>
      </c>
      <c r="AH39" s="2">
        <v>4.84</v>
      </c>
      <c r="AI39" s="2">
        <v>4.84</v>
      </c>
      <c r="AJ39" s="2">
        <v>4.84</v>
      </c>
      <c r="AK39" s="2">
        <v>4.84</v>
      </c>
      <c r="AL39" s="2">
        <v>4.84</v>
      </c>
      <c r="AM39" s="2">
        <v>4.84</v>
      </c>
      <c r="AN39" s="2">
        <v>4.84</v>
      </c>
      <c r="AO39" s="33">
        <v>0</v>
      </c>
      <c r="AP39" s="33">
        <v>0</v>
      </c>
      <c r="AQ39" s="33">
        <v>0</v>
      </c>
      <c r="AR39" s="33">
        <v>0</v>
      </c>
      <c r="AS39" s="33">
        <v>0</v>
      </c>
      <c r="AT39" s="33">
        <v>0</v>
      </c>
      <c r="AU39" s="33">
        <v>0</v>
      </c>
      <c r="AV39" s="33">
        <v>0</v>
      </c>
      <c r="AW39" s="33">
        <v>0</v>
      </c>
      <c r="AX39" s="33">
        <v>0</v>
      </c>
      <c r="AY39" s="33">
        <v>0</v>
      </c>
      <c r="AZ39" s="33">
        <v>0</v>
      </c>
      <c r="BA39" s="31">
        <f t="shared" si="44"/>
        <v>0</v>
      </c>
      <c r="BB39" s="31">
        <f t="shared" si="45"/>
        <v>0</v>
      </c>
      <c r="BC39" s="31">
        <f t="shared" si="46"/>
        <v>0</v>
      </c>
      <c r="BD39" s="31">
        <f t="shared" si="47"/>
        <v>0</v>
      </c>
      <c r="BE39" s="31">
        <f t="shared" si="48"/>
        <v>0</v>
      </c>
      <c r="BF39" s="31">
        <f t="shared" si="49"/>
        <v>0</v>
      </c>
      <c r="BG39" s="31">
        <f t="shared" si="50"/>
        <v>0</v>
      </c>
      <c r="BH39" s="31">
        <f t="shared" si="51"/>
        <v>0</v>
      </c>
      <c r="BI39" s="31">
        <f t="shared" si="52"/>
        <v>0</v>
      </c>
      <c r="BJ39" s="31">
        <f t="shared" si="53"/>
        <v>0</v>
      </c>
      <c r="BK39" s="31">
        <f t="shared" si="54"/>
        <v>0</v>
      </c>
      <c r="BL39" s="31">
        <f t="shared" si="55"/>
        <v>0</v>
      </c>
      <c r="BM39" s="6">
        <f t="shared" ca="1" si="214"/>
        <v>9.8799999999999999E-2</v>
      </c>
      <c r="BN39" s="6">
        <f t="shared" ca="1" si="214"/>
        <v>9.8799999999999999E-2</v>
      </c>
      <c r="BO39" s="6">
        <f t="shared" ca="1" si="214"/>
        <v>9.8799999999999999E-2</v>
      </c>
      <c r="BP39" s="6">
        <f t="shared" ca="1" si="214"/>
        <v>9.8799999999999999E-2</v>
      </c>
      <c r="BQ39" s="6">
        <f t="shared" ca="1" si="214"/>
        <v>9.8799999999999999E-2</v>
      </c>
      <c r="BR39" s="6">
        <f t="shared" ca="1" si="214"/>
        <v>9.8799999999999999E-2</v>
      </c>
      <c r="BS39" s="6">
        <f t="shared" ca="1" si="214"/>
        <v>9.8799999999999999E-2</v>
      </c>
      <c r="BT39" s="6">
        <f t="shared" ca="1" si="214"/>
        <v>9.8799999999999999E-2</v>
      </c>
      <c r="BU39" s="6">
        <f t="shared" ca="1" si="214"/>
        <v>9.8799999999999999E-2</v>
      </c>
      <c r="BV39" s="6">
        <f t="shared" ca="1" si="214"/>
        <v>9.8799999999999999E-2</v>
      </c>
      <c r="BW39" s="6">
        <f t="shared" ca="1" si="214"/>
        <v>9.8799999999999999E-2</v>
      </c>
      <c r="BX39" s="6">
        <f t="shared" ca="1" si="214"/>
        <v>9.8799999999999999E-2</v>
      </c>
      <c r="BY39" s="31">
        <f t="shared" ca="1" si="202"/>
        <v>0</v>
      </c>
      <c r="BZ39" s="31">
        <f t="shared" ca="1" si="203"/>
        <v>0</v>
      </c>
      <c r="CA39" s="31">
        <f t="shared" ca="1" si="204"/>
        <v>0</v>
      </c>
      <c r="CB39" s="31">
        <f t="shared" ca="1" si="205"/>
        <v>0</v>
      </c>
      <c r="CC39" s="31">
        <f t="shared" ca="1" si="206"/>
        <v>0</v>
      </c>
      <c r="CD39" s="31">
        <f t="shared" ca="1" si="207"/>
        <v>0</v>
      </c>
      <c r="CE39" s="31">
        <f t="shared" ca="1" si="208"/>
        <v>0</v>
      </c>
      <c r="CF39" s="31">
        <f t="shared" ca="1" si="209"/>
        <v>0</v>
      </c>
      <c r="CG39" s="31">
        <f t="shared" ca="1" si="210"/>
        <v>0</v>
      </c>
      <c r="CH39" s="31">
        <f t="shared" ca="1" si="211"/>
        <v>0</v>
      </c>
      <c r="CI39" s="31">
        <f t="shared" ca="1" si="212"/>
        <v>0</v>
      </c>
      <c r="CJ39" s="31">
        <f t="shared" ca="1" si="213"/>
        <v>0</v>
      </c>
      <c r="CK39" s="32">
        <f t="shared" ca="1" si="56"/>
        <v>0</v>
      </c>
      <c r="CL39" s="32">
        <f t="shared" ca="1" si="57"/>
        <v>0</v>
      </c>
      <c r="CM39" s="32">
        <f t="shared" ca="1" si="58"/>
        <v>0</v>
      </c>
      <c r="CN39" s="32">
        <f t="shared" ca="1" si="59"/>
        <v>0</v>
      </c>
      <c r="CO39" s="32">
        <f t="shared" ca="1" si="60"/>
        <v>0</v>
      </c>
      <c r="CP39" s="32">
        <f t="shared" ca="1" si="61"/>
        <v>0</v>
      </c>
      <c r="CQ39" s="32">
        <f t="shared" ca="1" si="62"/>
        <v>0</v>
      </c>
      <c r="CR39" s="32">
        <f t="shared" ca="1" si="63"/>
        <v>0</v>
      </c>
      <c r="CS39" s="32">
        <f t="shared" ca="1" si="64"/>
        <v>0</v>
      </c>
      <c r="CT39" s="32">
        <f t="shared" ca="1" si="65"/>
        <v>0</v>
      </c>
      <c r="CU39" s="32">
        <f t="shared" ca="1" si="66"/>
        <v>0</v>
      </c>
      <c r="CV39" s="32">
        <f t="shared" ca="1" si="67"/>
        <v>0</v>
      </c>
      <c r="CW39" s="31">
        <f t="shared" ca="1" si="190"/>
        <v>0</v>
      </c>
      <c r="CX39" s="31">
        <f t="shared" ca="1" si="191"/>
        <v>0</v>
      </c>
      <c r="CY39" s="31">
        <f t="shared" ca="1" si="192"/>
        <v>0</v>
      </c>
      <c r="CZ39" s="31">
        <f t="shared" ca="1" si="193"/>
        <v>0</v>
      </c>
      <c r="DA39" s="31">
        <f t="shared" ca="1" si="194"/>
        <v>0</v>
      </c>
      <c r="DB39" s="31">
        <f t="shared" ca="1" si="195"/>
        <v>0</v>
      </c>
      <c r="DC39" s="31">
        <f t="shared" ca="1" si="196"/>
        <v>0</v>
      </c>
      <c r="DD39" s="31">
        <f t="shared" ca="1" si="197"/>
        <v>0</v>
      </c>
      <c r="DE39" s="31">
        <f t="shared" ca="1" si="198"/>
        <v>0</v>
      </c>
      <c r="DF39" s="31">
        <f t="shared" ca="1" si="199"/>
        <v>0</v>
      </c>
      <c r="DG39" s="31">
        <f t="shared" ca="1" si="200"/>
        <v>0</v>
      </c>
      <c r="DH39" s="31">
        <f t="shared" ca="1" si="201"/>
        <v>0</v>
      </c>
      <c r="DI39" s="32">
        <f t="shared" ca="1" si="68"/>
        <v>0</v>
      </c>
      <c r="DJ39" s="32">
        <f t="shared" ca="1" si="69"/>
        <v>0</v>
      </c>
      <c r="DK39" s="32">
        <f t="shared" ca="1" si="70"/>
        <v>0</v>
      </c>
      <c r="DL39" s="32">
        <f t="shared" ca="1" si="71"/>
        <v>0</v>
      </c>
      <c r="DM39" s="32">
        <f t="shared" ca="1" si="72"/>
        <v>0</v>
      </c>
      <c r="DN39" s="32">
        <f t="shared" ca="1" si="73"/>
        <v>0</v>
      </c>
      <c r="DO39" s="32">
        <f t="shared" ca="1" si="74"/>
        <v>0</v>
      </c>
      <c r="DP39" s="32">
        <f t="shared" ca="1" si="75"/>
        <v>0</v>
      </c>
      <c r="DQ39" s="32">
        <f t="shared" ca="1" si="76"/>
        <v>0</v>
      </c>
      <c r="DR39" s="32">
        <f t="shared" ca="1" si="77"/>
        <v>0</v>
      </c>
      <c r="DS39" s="32">
        <f t="shared" ca="1" si="78"/>
        <v>0</v>
      </c>
      <c r="DT39" s="32">
        <f t="shared" ca="1" si="79"/>
        <v>0</v>
      </c>
      <c r="DU39" s="31">
        <f t="shared" ca="1" si="80"/>
        <v>0</v>
      </c>
      <c r="DV39" s="31">
        <f t="shared" ca="1" si="81"/>
        <v>0</v>
      </c>
      <c r="DW39" s="31">
        <f t="shared" ca="1" si="82"/>
        <v>0</v>
      </c>
      <c r="DX39" s="31">
        <f t="shared" ca="1" si="83"/>
        <v>0</v>
      </c>
      <c r="DY39" s="31">
        <f t="shared" ca="1" si="84"/>
        <v>0</v>
      </c>
      <c r="DZ39" s="31">
        <f t="shared" ca="1" si="85"/>
        <v>0</v>
      </c>
      <c r="EA39" s="31">
        <f t="shared" ca="1" si="86"/>
        <v>0</v>
      </c>
      <c r="EB39" s="31">
        <f t="shared" ca="1" si="87"/>
        <v>0</v>
      </c>
      <c r="EC39" s="31">
        <f t="shared" ca="1" si="88"/>
        <v>0</v>
      </c>
      <c r="ED39" s="31">
        <f t="shared" ca="1" si="89"/>
        <v>0</v>
      </c>
      <c r="EE39" s="31">
        <f t="shared" ca="1" si="90"/>
        <v>0</v>
      </c>
      <c r="EF39" s="31">
        <f t="shared" ca="1" si="91"/>
        <v>0</v>
      </c>
      <c r="EG39" s="32">
        <f t="shared" ca="1" si="92"/>
        <v>0</v>
      </c>
      <c r="EH39" s="32">
        <f t="shared" ca="1" si="93"/>
        <v>0</v>
      </c>
      <c r="EI39" s="32">
        <f t="shared" ca="1" si="94"/>
        <v>0</v>
      </c>
      <c r="EJ39" s="32">
        <f t="shared" ca="1" si="95"/>
        <v>0</v>
      </c>
      <c r="EK39" s="32">
        <f t="shared" ca="1" si="96"/>
        <v>0</v>
      </c>
      <c r="EL39" s="32">
        <f t="shared" ca="1" si="97"/>
        <v>0</v>
      </c>
      <c r="EM39" s="32">
        <f t="shared" ca="1" si="98"/>
        <v>0</v>
      </c>
      <c r="EN39" s="32">
        <f t="shared" ca="1" si="99"/>
        <v>0</v>
      </c>
      <c r="EO39" s="32">
        <f t="shared" ca="1" si="100"/>
        <v>0</v>
      </c>
      <c r="EP39" s="32">
        <f t="shared" ca="1" si="101"/>
        <v>0</v>
      </c>
      <c r="EQ39" s="32">
        <f t="shared" ca="1" si="102"/>
        <v>0</v>
      </c>
      <c r="ER39" s="32">
        <f t="shared" ca="1" si="103"/>
        <v>0</v>
      </c>
    </row>
    <row r="40" spans="1:148">
      <c r="A40" t="s">
        <v>485</v>
      </c>
      <c r="B40" s="1" t="s">
        <v>220</v>
      </c>
      <c r="C40" t="str">
        <f t="shared" ca="1" si="164"/>
        <v>CRE2</v>
      </c>
      <c r="D40" t="str">
        <f t="shared" ca="1" si="2"/>
        <v>Cowley Ridge Expansion #2 Wind Facility</v>
      </c>
      <c r="E40" s="51">
        <v>0</v>
      </c>
      <c r="F40" s="51">
        <v>0</v>
      </c>
      <c r="G40" s="51">
        <v>0</v>
      </c>
      <c r="H40" s="51">
        <v>0</v>
      </c>
      <c r="I40" s="51">
        <v>0</v>
      </c>
      <c r="J40" s="51">
        <v>0</v>
      </c>
      <c r="K40" s="51">
        <v>0</v>
      </c>
      <c r="L40" s="51">
        <v>0</v>
      </c>
      <c r="M40" s="51">
        <v>0</v>
      </c>
      <c r="N40" s="51">
        <v>0</v>
      </c>
      <c r="O40" s="51">
        <v>0</v>
      </c>
      <c r="P40" s="51">
        <v>0</v>
      </c>
      <c r="Q40" s="32">
        <v>0</v>
      </c>
      <c r="R40" s="32">
        <v>0</v>
      </c>
      <c r="S40" s="32">
        <v>0</v>
      </c>
      <c r="T40" s="32">
        <v>0</v>
      </c>
      <c r="U40" s="32">
        <v>0</v>
      </c>
      <c r="V40" s="32">
        <v>0</v>
      </c>
      <c r="W40" s="32">
        <v>0</v>
      </c>
      <c r="X40" s="32">
        <v>0</v>
      </c>
      <c r="Y40" s="32">
        <v>0</v>
      </c>
      <c r="Z40" s="32">
        <v>0</v>
      </c>
      <c r="AA40" s="32">
        <v>0</v>
      </c>
      <c r="AB40" s="32">
        <v>0</v>
      </c>
      <c r="AC40" s="2">
        <v>4.84</v>
      </c>
      <c r="AD40" s="2">
        <v>4.84</v>
      </c>
      <c r="AE40" s="2">
        <v>4.84</v>
      </c>
      <c r="AF40" s="2">
        <v>4.84</v>
      </c>
      <c r="AG40" s="2">
        <v>4.84</v>
      </c>
      <c r="AH40" s="2">
        <v>4.84</v>
      </c>
      <c r="AI40" s="2">
        <v>4.84</v>
      </c>
      <c r="AJ40" s="2">
        <v>4.84</v>
      </c>
      <c r="AK40" s="2">
        <v>4.84</v>
      </c>
      <c r="AL40" s="2">
        <v>4.84</v>
      </c>
      <c r="AM40" s="2">
        <v>4.84</v>
      </c>
      <c r="AN40" s="2">
        <v>4.84</v>
      </c>
      <c r="AO40" s="33">
        <v>0</v>
      </c>
      <c r="AP40" s="33">
        <v>0</v>
      </c>
      <c r="AQ40" s="33">
        <v>0</v>
      </c>
      <c r="AR40" s="33">
        <v>0</v>
      </c>
      <c r="AS40" s="33">
        <v>0</v>
      </c>
      <c r="AT40" s="33">
        <v>0</v>
      </c>
      <c r="AU40" s="33">
        <v>0</v>
      </c>
      <c r="AV40" s="33">
        <v>0</v>
      </c>
      <c r="AW40" s="33">
        <v>0</v>
      </c>
      <c r="AX40" s="33">
        <v>0</v>
      </c>
      <c r="AY40" s="33">
        <v>0</v>
      </c>
      <c r="AZ40" s="33">
        <v>0</v>
      </c>
      <c r="BA40" s="31">
        <f t="shared" si="44"/>
        <v>0</v>
      </c>
      <c r="BB40" s="31">
        <f t="shared" si="45"/>
        <v>0</v>
      </c>
      <c r="BC40" s="31">
        <f t="shared" si="46"/>
        <v>0</v>
      </c>
      <c r="BD40" s="31">
        <f t="shared" si="47"/>
        <v>0</v>
      </c>
      <c r="BE40" s="31">
        <f t="shared" si="48"/>
        <v>0</v>
      </c>
      <c r="BF40" s="31">
        <f t="shared" si="49"/>
        <v>0</v>
      </c>
      <c r="BG40" s="31">
        <f t="shared" si="50"/>
        <v>0</v>
      </c>
      <c r="BH40" s="31">
        <f t="shared" si="51"/>
        <v>0</v>
      </c>
      <c r="BI40" s="31">
        <f t="shared" si="52"/>
        <v>0</v>
      </c>
      <c r="BJ40" s="31">
        <f t="shared" si="53"/>
        <v>0</v>
      </c>
      <c r="BK40" s="31">
        <f t="shared" si="54"/>
        <v>0</v>
      </c>
      <c r="BL40" s="31">
        <f t="shared" si="55"/>
        <v>0</v>
      </c>
      <c r="BM40" s="6">
        <f t="shared" ca="1" si="214"/>
        <v>8.5000000000000006E-2</v>
      </c>
      <c r="BN40" s="6">
        <f t="shared" ca="1" si="214"/>
        <v>8.5000000000000006E-2</v>
      </c>
      <c r="BO40" s="6">
        <f t="shared" ca="1" si="214"/>
        <v>8.5000000000000006E-2</v>
      </c>
      <c r="BP40" s="6">
        <f t="shared" ca="1" si="214"/>
        <v>8.5000000000000006E-2</v>
      </c>
      <c r="BQ40" s="6">
        <f t="shared" ca="1" si="214"/>
        <v>8.5000000000000006E-2</v>
      </c>
      <c r="BR40" s="6">
        <f t="shared" ca="1" si="214"/>
        <v>8.5000000000000006E-2</v>
      </c>
      <c r="BS40" s="6">
        <f t="shared" ca="1" si="214"/>
        <v>8.5000000000000006E-2</v>
      </c>
      <c r="BT40" s="6">
        <f t="shared" ca="1" si="214"/>
        <v>8.5000000000000006E-2</v>
      </c>
      <c r="BU40" s="6">
        <f t="shared" ca="1" si="214"/>
        <v>8.5000000000000006E-2</v>
      </c>
      <c r="BV40" s="6">
        <f t="shared" ca="1" si="214"/>
        <v>8.5000000000000006E-2</v>
      </c>
      <c r="BW40" s="6">
        <f t="shared" ca="1" si="214"/>
        <v>8.5000000000000006E-2</v>
      </c>
      <c r="BX40" s="6">
        <f t="shared" ca="1" si="214"/>
        <v>8.5000000000000006E-2</v>
      </c>
      <c r="BY40" s="31">
        <f t="shared" ca="1" si="202"/>
        <v>0</v>
      </c>
      <c r="BZ40" s="31">
        <f t="shared" ca="1" si="203"/>
        <v>0</v>
      </c>
      <c r="CA40" s="31">
        <f t="shared" ca="1" si="204"/>
        <v>0</v>
      </c>
      <c r="CB40" s="31">
        <f t="shared" ca="1" si="205"/>
        <v>0</v>
      </c>
      <c r="CC40" s="31">
        <f t="shared" ca="1" si="206"/>
        <v>0</v>
      </c>
      <c r="CD40" s="31">
        <f t="shared" ca="1" si="207"/>
        <v>0</v>
      </c>
      <c r="CE40" s="31">
        <f t="shared" ca="1" si="208"/>
        <v>0</v>
      </c>
      <c r="CF40" s="31">
        <f t="shared" ca="1" si="209"/>
        <v>0</v>
      </c>
      <c r="CG40" s="31">
        <f t="shared" ca="1" si="210"/>
        <v>0</v>
      </c>
      <c r="CH40" s="31">
        <f t="shared" ca="1" si="211"/>
        <v>0</v>
      </c>
      <c r="CI40" s="31">
        <f t="shared" ca="1" si="212"/>
        <v>0</v>
      </c>
      <c r="CJ40" s="31">
        <f t="shared" ca="1" si="213"/>
        <v>0</v>
      </c>
      <c r="CK40" s="32">
        <f t="shared" ca="1" si="56"/>
        <v>0</v>
      </c>
      <c r="CL40" s="32">
        <f t="shared" ca="1" si="57"/>
        <v>0</v>
      </c>
      <c r="CM40" s="32">
        <f t="shared" ca="1" si="58"/>
        <v>0</v>
      </c>
      <c r="CN40" s="32">
        <f t="shared" ca="1" si="59"/>
        <v>0</v>
      </c>
      <c r="CO40" s="32">
        <f t="shared" ca="1" si="60"/>
        <v>0</v>
      </c>
      <c r="CP40" s="32">
        <f t="shared" ca="1" si="61"/>
        <v>0</v>
      </c>
      <c r="CQ40" s="32">
        <f t="shared" ca="1" si="62"/>
        <v>0</v>
      </c>
      <c r="CR40" s="32">
        <f t="shared" ca="1" si="63"/>
        <v>0</v>
      </c>
      <c r="CS40" s="32">
        <f t="shared" ca="1" si="64"/>
        <v>0</v>
      </c>
      <c r="CT40" s="32">
        <f t="shared" ca="1" si="65"/>
        <v>0</v>
      </c>
      <c r="CU40" s="32">
        <f t="shared" ca="1" si="66"/>
        <v>0</v>
      </c>
      <c r="CV40" s="32">
        <f t="shared" ca="1" si="67"/>
        <v>0</v>
      </c>
      <c r="CW40" s="31">
        <f t="shared" ca="1" si="190"/>
        <v>0</v>
      </c>
      <c r="CX40" s="31">
        <f t="shared" ca="1" si="191"/>
        <v>0</v>
      </c>
      <c r="CY40" s="31">
        <f t="shared" ca="1" si="192"/>
        <v>0</v>
      </c>
      <c r="CZ40" s="31">
        <f t="shared" ca="1" si="193"/>
        <v>0</v>
      </c>
      <c r="DA40" s="31">
        <f t="shared" ca="1" si="194"/>
        <v>0</v>
      </c>
      <c r="DB40" s="31">
        <f t="shared" ca="1" si="195"/>
        <v>0</v>
      </c>
      <c r="DC40" s="31">
        <f t="shared" ca="1" si="196"/>
        <v>0</v>
      </c>
      <c r="DD40" s="31">
        <f t="shared" ca="1" si="197"/>
        <v>0</v>
      </c>
      <c r="DE40" s="31">
        <f t="shared" ca="1" si="198"/>
        <v>0</v>
      </c>
      <c r="DF40" s="31">
        <f t="shared" ca="1" si="199"/>
        <v>0</v>
      </c>
      <c r="DG40" s="31">
        <f t="shared" ca="1" si="200"/>
        <v>0</v>
      </c>
      <c r="DH40" s="31">
        <f t="shared" ca="1" si="201"/>
        <v>0</v>
      </c>
      <c r="DI40" s="32">
        <f t="shared" ca="1" si="68"/>
        <v>0</v>
      </c>
      <c r="DJ40" s="32">
        <f t="shared" ca="1" si="69"/>
        <v>0</v>
      </c>
      <c r="DK40" s="32">
        <f t="shared" ca="1" si="70"/>
        <v>0</v>
      </c>
      <c r="DL40" s="32">
        <f t="shared" ca="1" si="71"/>
        <v>0</v>
      </c>
      <c r="DM40" s="32">
        <f t="shared" ca="1" si="72"/>
        <v>0</v>
      </c>
      <c r="DN40" s="32">
        <f t="shared" ca="1" si="73"/>
        <v>0</v>
      </c>
      <c r="DO40" s="32">
        <f t="shared" ca="1" si="74"/>
        <v>0</v>
      </c>
      <c r="DP40" s="32">
        <f t="shared" ca="1" si="75"/>
        <v>0</v>
      </c>
      <c r="DQ40" s="32">
        <f t="shared" ca="1" si="76"/>
        <v>0</v>
      </c>
      <c r="DR40" s="32">
        <f t="shared" ca="1" si="77"/>
        <v>0</v>
      </c>
      <c r="DS40" s="32">
        <f t="shared" ca="1" si="78"/>
        <v>0</v>
      </c>
      <c r="DT40" s="32">
        <f t="shared" ca="1" si="79"/>
        <v>0</v>
      </c>
      <c r="DU40" s="31">
        <f t="shared" ca="1" si="80"/>
        <v>0</v>
      </c>
      <c r="DV40" s="31">
        <f t="shared" ca="1" si="81"/>
        <v>0</v>
      </c>
      <c r="DW40" s="31">
        <f t="shared" ca="1" si="82"/>
        <v>0</v>
      </c>
      <c r="DX40" s="31">
        <f t="shared" ca="1" si="83"/>
        <v>0</v>
      </c>
      <c r="DY40" s="31">
        <f t="shared" ca="1" si="84"/>
        <v>0</v>
      </c>
      <c r="DZ40" s="31">
        <f t="shared" ca="1" si="85"/>
        <v>0</v>
      </c>
      <c r="EA40" s="31">
        <f t="shared" ca="1" si="86"/>
        <v>0</v>
      </c>
      <c r="EB40" s="31">
        <f t="shared" ca="1" si="87"/>
        <v>0</v>
      </c>
      <c r="EC40" s="31">
        <f t="shared" ca="1" si="88"/>
        <v>0</v>
      </c>
      <c r="ED40" s="31">
        <f t="shared" ca="1" si="89"/>
        <v>0</v>
      </c>
      <c r="EE40" s="31">
        <f t="shared" ca="1" si="90"/>
        <v>0</v>
      </c>
      <c r="EF40" s="31">
        <f t="shared" ca="1" si="91"/>
        <v>0</v>
      </c>
      <c r="EG40" s="32">
        <f t="shared" ca="1" si="92"/>
        <v>0</v>
      </c>
      <c r="EH40" s="32">
        <f t="shared" ca="1" si="93"/>
        <v>0</v>
      </c>
      <c r="EI40" s="32">
        <f t="shared" ca="1" si="94"/>
        <v>0</v>
      </c>
      <c r="EJ40" s="32">
        <f t="shared" ca="1" si="95"/>
        <v>0</v>
      </c>
      <c r="EK40" s="32">
        <f t="shared" ca="1" si="96"/>
        <v>0</v>
      </c>
      <c r="EL40" s="32">
        <f t="shared" ca="1" si="97"/>
        <v>0</v>
      </c>
      <c r="EM40" s="32">
        <f t="shared" ca="1" si="98"/>
        <v>0</v>
      </c>
      <c r="EN40" s="32">
        <f t="shared" ca="1" si="99"/>
        <v>0</v>
      </c>
      <c r="EO40" s="32">
        <f t="shared" ca="1" si="100"/>
        <v>0</v>
      </c>
      <c r="EP40" s="32">
        <f t="shared" ca="1" si="101"/>
        <v>0</v>
      </c>
      <c r="EQ40" s="32">
        <f t="shared" ca="1" si="102"/>
        <v>0</v>
      </c>
      <c r="ER40" s="32">
        <f t="shared" ca="1" si="103"/>
        <v>0</v>
      </c>
    </row>
    <row r="41" spans="1:148">
      <c r="A41" t="s">
        <v>485</v>
      </c>
      <c r="B41" s="1" t="s">
        <v>160</v>
      </c>
      <c r="C41" t="str">
        <f t="shared" ref="C41:C72" ca="1" si="215">VLOOKUP($B41,LocationLookup,2,FALSE)</f>
        <v>CRE3</v>
      </c>
      <c r="D41" t="str">
        <f t="shared" ref="D41:D72" ca="1" si="216">VLOOKUP($C41,LossFactorLookup,2,FALSE)</f>
        <v>Cowley North Wind Facility</v>
      </c>
      <c r="E41" s="51">
        <v>6634.9755999999998</v>
      </c>
      <c r="F41" s="51">
        <v>3693.9937</v>
      </c>
      <c r="G41" s="51">
        <v>6173.2667000000001</v>
      </c>
      <c r="H41" s="51">
        <v>3542.3625000000002</v>
      </c>
      <c r="I41" s="51">
        <v>3427.0812000000001</v>
      </c>
      <c r="J41" s="51">
        <v>4069.5689000000002</v>
      </c>
      <c r="K41" s="51">
        <v>2430.5349000000001</v>
      </c>
      <c r="L41" s="51">
        <v>2566.7712000000001</v>
      </c>
      <c r="M41" s="51">
        <v>3350.3420999999998</v>
      </c>
      <c r="N41" s="51">
        <v>6397.3023000000003</v>
      </c>
      <c r="O41" s="51">
        <v>5930.6774999999998</v>
      </c>
      <c r="P41" s="51">
        <v>6673.4384</v>
      </c>
      <c r="Q41" s="32">
        <v>353955.96</v>
      </c>
      <c r="R41" s="32">
        <v>245127.86</v>
      </c>
      <c r="S41" s="32">
        <v>328814.11</v>
      </c>
      <c r="T41" s="32">
        <v>179804.02</v>
      </c>
      <c r="U41" s="32">
        <v>126838.39999999999</v>
      </c>
      <c r="V41" s="32">
        <v>169997.64</v>
      </c>
      <c r="W41" s="32">
        <v>421901.03</v>
      </c>
      <c r="X41" s="32">
        <v>144328.66</v>
      </c>
      <c r="Y41" s="32">
        <v>141587.18</v>
      </c>
      <c r="Z41" s="32">
        <v>359019.7</v>
      </c>
      <c r="AA41" s="32">
        <v>258499.42</v>
      </c>
      <c r="AB41" s="32">
        <v>393793.42</v>
      </c>
      <c r="AC41" s="2">
        <v>4.84</v>
      </c>
      <c r="AD41" s="2">
        <v>4.84</v>
      </c>
      <c r="AE41" s="2">
        <v>4.84</v>
      </c>
      <c r="AF41" s="2">
        <v>4.84</v>
      </c>
      <c r="AG41" s="2">
        <v>4.84</v>
      </c>
      <c r="AH41" s="2">
        <v>4.84</v>
      </c>
      <c r="AI41" s="2">
        <v>4.84</v>
      </c>
      <c r="AJ41" s="2">
        <v>4.84</v>
      </c>
      <c r="AK41" s="2">
        <v>4.84</v>
      </c>
      <c r="AL41" s="2">
        <v>4.84</v>
      </c>
      <c r="AM41" s="2">
        <v>4.84</v>
      </c>
      <c r="AN41" s="2">
        <v>4.84</v>
      </c>
      <c r="AO41" s="33">
        <v>17131.47</v>
      </c>
      <c r="AP41" s="33">
        <v>11864.19</v>
      </c>
      <c r="AQ41" s="33">
        <v>15914.6</v>
      </c>
      <c r="AR41" s="33">
        <v>8702.51</v>
      </c>
      <c r="AS41" s="33">
        <v>6138.98</v>
      </c>
      <c r="AT41" s="33">
        <v>8227.89</v>
      </c>
      <c r="AU41" s="33">
        <v>20420.009999999998</v>
      </c>
      <c r="AV41" s="33">
        <v>6985.51</v>
      </c>
      <c r="AW41" s="33">
        <v>6852.82</v>
      </c>
      <c r="AX41" s="33">
        <v>17376.55</v>
      </c>
      <c r="AY41" s="33">
        <v>12511.37</v>
      </c>
      <c r="AZ41" s="33">
        <v>19059.599999999999</v>
      </c>
      <c r="BA41" s="31">
        <f t="shared" si="44"/>
        <v>-424.75</v>
      </c>
      <c r="BB41" s="31">
        <f t="shared" si="45"/>
        <v>-294.14999999999998</v>
      </c>
      <c r="BC41" s="31">
        <f t="shared" si="46"/>
        <v>-394.58</v>
      </c>
      <c r="BD41" s="31">
        <f t="shared" si="47"/>
        <v>-863.06</v>
      </c>
      <c r="BE41" s="31">
        <f t="shared" si="48"/>
        <v>-608.82000000000005</v>
      </c>
      <c r="BF41" s="31">
        <f t="shared" si="49"/>
        <v>-815.99</v>
      </c>
      <c r="BG41" s="31">
        <f t="shared" si="50"/>
        <v>-2995.5</v>
      </c>
      <c r="BH41" s="31">
        <f t="shared" si="51"/>
        <v>-1024.73</v>
      </c>
      <c r="BI41" s="31">
        <f t="shared" si="52"/>
        <v>-1005.27</v>
      </c>
      <c r="BJ41" s="31">
        <f t="shared" si="53"/>
        <v>-1077.06</v>
      </c>
      <c r="BK41" s="31">
        <f t="shared" si="54"/>
        <v>-775.5</v>
      </c>
      <c r="BL41" s="31">
        <f t="shared" si="55"/>
        <v>-1181.3800000000001</v>
      </c>
      <c r="BM41" s="6">
        <f t="shared" ca="1" si="214"/>
        <v>6.13E-2</v>
      </c>
      <c r="BN41" s="6">
        <f t="shared" ca="1" si="214"/>
        <v>6.13E-2</v>
      </c>
      <c r="BO41" s="6">
        <f t="shared" ca="1" si="214"/>
        <v>6.13E-2</v>
      </c>
      <c r="BP41" s="6">
        <f t="shared" ca="1" si="214"/>
        <v>6.13E-2</v>
      </c>
      <c r="BQ41" s="6">
        <f t="shared" ca="1" si="214"/>
        <v>6.13E-2</v>
      </c>
      <c r="BR41" s="6">
        <f t="shared" ca="1" si="214"/>
        <v>6.13E-2</v>
      </c>
      <c r="BS41" s="6">
        <f t="shared" ca="1" si="214"/>
        <v>6.13E-2</v>
      </c>
      <c r="BT41" s="6">
        <f t="shared" ca="1" si="214"/>
        <v>6.13E-2</v>
      </c>
      <c r="BU41" s="6">
        <f t="shared" ca="1" si="214"/>
        <v>6.13E-2</v>
      </c>
      <c r="BV41" s="6">
        <f t="shared" ca="1" si="214"/>
        <v>6.13E-2</v>
      </c>
      <c r="BW41" s="6">
        <f t="shared" ca="1" si="214"/>
        <v>6.13E-2</v>
      </c>
      <c r="BX41" s="6">
        <f t="shared" ca="1" si="214"/>
        <v>6.13E-2</v>
      </c>
      <c r="BY41" s="31">
        <f t="shared" ca="1" si="202"/>
        <v>21697.5</v>
      </c>
      <c r="BZ41" s="31">
        <f t="shared" ca="1" si="203"/>
        <v>15026.34</v>
      </c>
      <c r="CA41" s="31">
        <f t="shared" ca="1" si="204"/>
        <v>20156.3</v>
      </c>
      <c r="CB41" s="31">
        <f t="shared" ca="1" si="205"/>
        <v>11021.99</v>
      </c>
      <c r="CC41" s="31">
        <f t="shared" ca="1" si="206"/>
        <v>7775.19</v>
      </c>
      <c r="CD41" s="31">
        <f t="shared" ca="1" si="207"/>
        <v>10420.86</v>
      </c>
      <c r="CE41" s="31">
        <f t="shared" ca="1" si="208"/>
        <v>25862.53</v>
      </c>
      <c r="CF41" s="31">
        <f t="shared" ca="1" si="209"/>
        <v>8847.35</v>
      </c>
      <c r="CG41" s="31">
        <f t="shared" ca="1" si="210"/>
        <v>8679.2900000000009</v>
      </c>
      <c r="CH41" s="31">
        <f t="shared" ca="1" si="211"/>
        <v>22007.91</v>
      </c>
      <c r="CI41" s="31">
        <f t="shared" ca="1" si="212"/>
        <v>15846.01</v>
      </c>
      <c r="CJ41" s="31">
        <f t="shared" ca="1" si="213"/>
        <v>24139.54</v>
      </c>
      <c r="CK41" s="32">
        <f t="shared" ca="1" si="56"/>
        <v>460.14</v>
      </c>
      <c r="CL41" s="32">
        <f t="shared" ca="1" si="57"/>
        <v>318.67</v>
      </c>
      <c r="CM41" s="32">
        <f t="shared" ca="1" si="58"/>
        <v>427.46</v>
      </c>
      <c r="CN41" s="32">
        <f t="shared" ca="1" si="59"/>
        <v>233.75</v>
      </c>
      <c r="CO41" s="32">
        <f t="shared" ca="1" si="60"/>
        <v>164.89</v>
      </c>
      <c r="CP41" s="32">
        <f t="shared" ca="1" si="61"/>
        <v>221</v>
      </c>
      <c r="CQ41" s="32">
        <f t="shared" ca="1" si="62"/>
        <v>548.47</v>
      </c>
      <c r="CR41" s="32">
        <f t="shared" ca="1" si="63"/>
        <v>187.63</v>
      </c>
      <c r="CS41" s="32">
        <f t="shared" ca="1" si="64"/>
        <v>184.06</v>
      </c>
      <c r="CT41" s="32">
        <f t="shared" ca="1" si="65"/>
        <v>466.73</v>
      </c>
      <c r="CU41" s="32">
        <f t="shared" ca="1" si="66"/>
        <v>336.05</v>
      </c>
      <c r="CV41" s="32">
        <f t="shared" ca="1" si="67"/>
        <v>511.93</v>
      </c>
      <c r="CW41" s="31">
        <f t="shared" ca="1" si="190"/>
        <v>5450.9199999999983</v>
      </c>
      <c r="CX41" s="31">
        <f t="shared" ca="1" si="191"/>
        <v>3774.97</v>
      </c>
      <c r="CY41" s="31">
        <f t="shared" ca="1" si="192"/>
        <v>5063.739999999998</v>
      </c>
      <c r="CZ41" s="31">
        <f t="shared" ca="1" si="193"/>
        <v>3416.2899999999995</v>
      </c>
      <c r="DA41" s="31">
        <f t="shared" ca="1" si="194"/>
        <v>2409.9200000000005</v>
      </c>
      <c r="DB41" s="31">
        <f t="shared" ca="1" si="195"/>
        <v>3229.9600000000009</v>
      </c>
      <c r="DC41" s="31">
        <f t="shared" ca="1" si="196"/>
        <v>8986.4900000000016</v>
      </c>
      <c r="DD41" s="31">
        <f t="shared" ca="1" si="197"/>
        <v>3074.1999999999994</v>
      </c>
      <c r="DE41" s="31">
        <f t="shared" ca="1" si="198"/>
        <v>3015.8000000000006</v>
      </c>
      <c r="DF41" s="31">
        <f t="shared" ca="1" si="199"/>
        <v>6175.15</v>
      </c>
      <c r="DG41" s="31">
        <f t="shared" ca="1" si="200"/>
        <v>4446.1899999999987</v>
      </c>
      <c r="DH41" s="31">
        <f t="shared" ca="1" si="201"/>
        <v>6773.2500000000027</v>
      </c>
      <c r="DI41" s="32">
        <f t="shared" ca="1" si="68"/>
        <v>272.55</v>
      </c>
      <c r="DJ41" s="32">
        <f t="shared" ca="1" si="69"/>
        <v>188.75</v>
      </c>
      <c r="DK41" s="32">
        <f t="shared" ca="1" si="70"/>
        <v>253.19</v>
      </c>
      <c r="DL41" s="32">
        <f t="shared" ca="1" si="71"/>
        <v>170.81</v>
      </c>
      <c r="DM41" s="32">
        <f t="shared" ca="1" si="72"/>
        <v>120.5</v>
      </c>
      <c r="DN41" s="32">
        <f t="shared" ca="1" si="73"/>
        <v>161.5</v>
      </c>
      <c r="DO41" s="32">
        <f t="shared" ca="1" si="74"/>
        <v>449.32</v>
      </c>
      <c r="DP41" s="32">
        <f t="shared" ca="1" si="75"/>
        <v>153.71</v>
      </c>
      <c r="DQ41" s="32">
        <f t="shared" ca="1" si="76"/>
        <v>150.79</v>
      </c>
      <c r="DR41" s="32">
        <f t="shared" ca="1" si="77"/>
        <v>308.76</v>
      </c>
      <c r="DS41" s="32">
        <f t="shared" ca="1" si="78"/>
        <v>222.31</v>
      </c>
      <c r="DT41" s="32">
        <f t="shared" ca="1" si="79"/>
        <v>338.66</v>
      </c>
      <c r="DU41" s="31">
        <f t="shared" ca="1" si="80"/>
        <v>2345.3200000000002</v>
      </c>
      <c r="DV41" s="31">
        <f t="shared" ca="1" si="81"/>
        <v>1604.98</v>
      </c>
      <c r="DW41" s="31">
        <f t="shared" ca="1" si="82"/>
        <v>2129.62</v>
      </c>
      <c r="DX41" s="31">
        <f t="shared" ca="1" si="83"/>
        <v>1419.35</v>
      </c>
      <c r="DY41" s="31">
        <f t="shared" ca="1" si="84"/>
        <v>989.36</v>
      </c>
      <c r="DZ41" s="31">
        <f t="shared" ca="1" si="85"/>
        <v>1309.55</v>
      </c>
      <c r="EA41" s="31">
        <f t="shared" ca="1" si="86"/>
        <v>3599.15</v>
      </c>
      <c r="EB41" s="31">
        <f t="shared" ca="1" si="87"/>
        <v>1214.92</v>
      </c>
      <c r="EC41" s="31">
        <f t="shared" ca="1" si="88"/>
        <v>1175.83</v>
      </c>
      <c r="ED41" s="31">
        <f t="shared" ca="1" si="89"/>
        <v>2375.91</v>
      </c>
      <c r="EE41" s="31">
        <f t="shared" ca="1" si="90"/>
        <v>1687.09</v>
      </c>
      <c r="EF41" s="31">
        <f t="shared" ca="1" si="91"/>
        <v>2535.2800000000002</v>
      </c>
      <c r="EG41" s="32">
        <f t="shared" ca="1" si="92"/>
        <v>8068.7899999999991</v>
      </c>
      <c r="EH41" s="32">
        <f t="shared" ca="1" si="93"/>
        <v>5568.7</v>
      </c>
      <c r="EI41" s="32">
        <f t="shared" ca="1" si="94"/>
        <v>7446.5499999999975</v>
      </c>
      <c r="EJ41" s="32">
        <f t="shared" ca="1" si="95"/>
        <v>5006.4499999999989</v>
      </c>
      <c r="EK41" s="32">
        <f t="shared" ca="1" si="96"/>
        <v>3519.7800000000007</v>
      </c>
      <c r="EL41" s="32">
        <f t="shared" ca="1" si="97"/>
        <v>4701.0100000000011</v>
      </c>
      <c r="EM41" s="32">
        <f t="shared" ca="1" si="98"/>
        <v>13034.960000000001</v>
      </c>
      <c r="EN41" s="32">
        <f t="shared" ca="1" si="99"/>
        <v>4442.83</v>
      </c>
      <c r="EO41" s="32">
        <f t="shared" ca="1" si="100"/>
        <v>4342.42</v>
      </c>
      <c r="EP41" s="32">
        <f t="shared" ca="1" si="101"/>
        <v>8859.82</v>
      </c>
      <c r="EQ41" s="32">
        <f t="shared" ca="1" si="102"/>
        <v>6355.5899999999992</v>
      </c>
      <c r="ER41" s="32">
        <f t="shared" ca="1" si="103"/>
        <v>9647.1900000000023</v>
      </c>
    </row>
    <row r="42" spans="1:148">
      <c r="A42" t="s">
        <v>511</v>
      </c>
      <c r="B42" s="1" t="s">
        <v>352</v>
      </c>
      <c r="C42" t="str">
        <f t="shared" ca="1" si="215"/>
        <v>BCHIMP</v>
      </c>
      <c r="D42" t="str">
        <f t="shared" ca="1" si="216"/>
        <v>Alberta-BC Intertie - Import</v>
      </c>
      <c r="L42" s="51">
        <v>265</v>
      </c>
      <c r="Q42" s="32"/>
      <c r="R42" s="32"/>
      <c r="S42" s="32"/>
      <c r="T42" s="32"/>
      <c r="U42" s="32"/>
      <c r="V42" s="32"/>
      <c r="W42" s="32"/>
      <c r="X42" s="32">
        <v>27247</v>
      </c>
      <c r="Y42" s="32"/>
      <c r="Z42" s="32"/>
      <c r="AA42" s="32"/>
      <c r="AB42" s="32"/>
      <c r="AJ42" s="2">
        <v>0.78</v>
      </c>
      <c r="AO42" s="33"/>
      <c r="AP42" s="33"/>
      <c r="AQ42" s="33"/>
      <c r="AR42" s="33"/>
      <c r="AS42" s="33"/>
      <c r="AT42" s="33"/>
      <c r="AU42" s="33"/>
      <c r="AV42" s="33">
        <v>212.53</v>
      </c>
      <c r="AW42" s="33"/>
      <c r="AX42" s="33"/>
      <c r="AY42" s="33"/>
      <c r="AZ42" s="33"/>
      <c r="BA42" s="31">
        <f t="shared" si="44"/>
        <v>0</v>
      </c>
      <c r="BB42" s="31">
        <f t="shared" si="45"/>
        <v>0</v>
      </c>
      <c r="BC42" s="31">
        <f t="shared" si="46"/>
        <v>0</v>
      </c>
      <c r="BD42" s="31">
        <f t="shared" si="47"/>
        <v>0</v>
      </c>
      <c r="BE42" s="31">
        <f t="shared" si="48"/>
        <v>0</v>
      </c>
      <c r="BF42" s="31">
        <f t="shared" si="49"/>
        <v>0</v>
      </c>
      <c r="BG42" s="31">
        <f t="shared" si="50"/>
        <v>0</v>
      </c>
      <c r="BH42" s="31">
        <f t="shared" si="51"/>
        <v>-193.45</v>
      </c>
      <c r="BI42" s="31">
        <f t="shared" si="52"/>
        <v>0</v>
      </c>
      <c r="BJ42" s="31">
        <f t="shared" si="53"/>
        <v>0</v>
      </c>
      <c r="BK42" s="31">
        <f t="shared" si="54"/>
        <v>0</v>
      </c>
      <c r="BL42" s="31">
        <f t="shared" si="55"/>
        <v>0</v>
      </c>
      <c r="BM42" s="6">
        <f t="shared" ca="1" si="214"/>
        <v>-2.81E-2</v>
      </c>
      <c r="BN42" s="6">
        <f t="shared" ca="1" si="214"/>
        <v>-2.81E-2</v>
      </c>
      <c r="BO42" s="6">
        <f t="shared" ca="1" si="214"/>
        <v>-2.81E-2</v>
      </c>
      <c r="BP42" s="6">
        <f t="shared" ca="1" si="214"/>
        <v>-2.81E-2</v>
      </c>
      <c r="BQ42" s="6">
        <f t="shared" ca="1" si="214"/>
        <v>-2.81E-2</v>
      </c>
      <c r="BR42" s="6">
        <f t="shared" ca="1" si="214"/>
        <v>-2.81E-2</v>
      </c>
      <c r="BS42" s="6">
        <f t="shared" ca="1" si="214"/>
        <v>-2.81E-2</v>
      </c>
      <c r="BT42" s="6">
        <f t="shared" ca="1" si="214"/>
        <v>-2.81E-2</v>
      </c>
      <c r="BU42" s="6">
        <f t="shared" ca="1" si="214"/>
        <v>-2.81E-2</v>
      </c>
      <c r="BV42" s="6">
        <f t="shared" ca="1" si="214"/>
        <v>-2.81E-2</v>
      </c>
      <c r="BW42" s="6">
        <f t="shared" ca="1" si="214"/>
        <v>-2.81E-2</v>
      </c>
      <c r="BX42" s="6">
        <f t="shared" ca="1" si="214"/>
        <v>-2.81E-2</v>
      </c>
      <c r="BY42" s="31">
        <f t="shared" ca="1" si="202"/>
        <v>0</v>
      </c>
      <c r="BZ42" s="31">
        <f t="shared" ca="1" si="203"/>
        <v>0</v>
      </c>
      <c r="CA42" s="31">
        <f t="shared" ca="1" si="204"/>
        <v>0</v>
      </c>
      <c r="CB42" s="31">
        <f t="shared" ca="1" si="205"/>
        <v>0</v>
      </c>
      <c r="CC42" s="31">
        <f t="shared" ca="1" si="206"/>
        <v>0</v>
      </c>
      <c r="CD42" s="31">
        <f t="shared" ca="1" si="207"/>
        <v>0</v>
      </c>
      <c r="CE42" s="31">
        <f t="shared" ca="1" si="208"/>
        <v>0</v>
      </c>
      <c r="CF42" s="31">
        <f t="shared" ca="1" si="209"/>
        <v>-765.64</v>
      </c>
      <c r="CG42" s="31">
        <f t="shared" ca="1" si="210"/>
        <v>0</v>
      </c>
      <c r="CH42" s="31">
        <f t="shared" ca="1" si="211"/>
        <v>0</v>
      </c>
      <c r="CI42" s="31">
        <f t="shared" ca="1" si="212"/>
        <v>0</v>
      </c>
      <c r="CJ42" s="31">
        <f t="shared" ca="1" si="213"/>
        <v>0</v>
      </c>
      <c r="CK42" s="32">
        <f t="shared" ca="1" si="56"/>
        <v>0</v>
      </c>
      <c r="CL42" s="32">
        <f t="shared" ca="1" si="57"/>
        <v>0</v>
      </c>
      <c r="CM42" s="32">
        <f t="shared" ca="1" si="58"/>
        <v>0</v>
      </c>
      <c r="CN42" s="32">
        <f t="shared" ca="1" si="59"/>
        <v>0</v>
      </c>
      <c r="CO42" s="32">
        <f t="shared" ca="1" si="60"/>
        <v>0</v>
      </c>
      <c r="CP42" s="32">
        <f t="shared" ca="1" si="61"/>
        <v>0</v>
      </c>
      <c r="CQ42" s="32">
        <f t="shared" ca="1" si="62"/>
        <v>0</v>
      </c>
      <c r="CR42" s="32">
        <f t="shared" ca="1" si="63"/>
        <v>35.42</v>
      </c>
      <c r="CS42" s="32">
        <f t="shared" ca="1" si="64"/>
        <v>0</v>
      </c>
      <c r="CT42" s="32">
        <f t="shared" ca="1" si="65"/>
        <v>0</v>
      </c>
      <c r="CU42" s="32">
        <f t="shared" ca="1" si="66"/>
        <v>0</v>
      </c>
      <c r="CV42" s="32">
        <f t="shared" ca="1" si="67"/>
        <v>0</v>
      </c>
      <c r="CW42" s="31">
        <f t="shared" ca="1" si="190"/>
        <v>0</v>
      </c>
      <c r="CX42" s="31">
        <f t="shared" ca="1" si="191"/>
        <v>0</v>
      </c>
      <c r="CY42" s="31">
        <f t="shared" ca="1" si="192"/>
        <v>0</v>
      </c>
      <c r="CZ42" s="31">
        <f t="shared" ca="1" si="193"/>
        <v>0</v>
      </c>
      <c r="DA42" s="31">
        <f t="shared" ca="1" si="194"/>
        <v>0</v>
      </c>
      <c r="DB42" s="31">
        <f t="shared" ca="1" si="195"/>
        <v>0</v>
      </c>
      <c r="DC42" s="31">
        <f t="shared" ca="1" si="196"/>
        <v>0</v>
      </c>
      <c r="DD42" s="31">
        <f t="shared" ca="1" si="197"/>
        <v>-749.3</v>
      </c>
      <c r="DE42" s="31">
        <f t="shared" ca="1" si="198"/>
        <v>0</v>
      </c>
      <c r="DF42" s="31">
        <f t="shared" ca="1" si="199"/>
        <v>0</v>
      </c>
      <c r="DG42" s="31">
        <f t="shared" ca="1" si="200"/>
        <v>0</v>
      </c>
      <c r="DH42" s="31">
        <f t="shared" ca="1" si="201"/>
        <v>0</v>
      </c>
      <c r="DI42" s="32">
        <f t="shared" ca="1" si="68"/>
        <v>0</v>
      </c>
      <c r="DJ42" s="32">
        <f t="shared" ca="1" si="69"/>
        <v>0</v>
      </c>
      <c r="DK42" s="32">
        <f t="shared" ca="1" si="70"/>
        <v>0</v>
      </c>
      <c r="DL42" s="32">
        <f t="shared" ca="1" si="71"/>
        <v>0</v>
      </c>
      <c r="DM42" s="32">
        <f t="shared" ca="1" si="72"/>
        <v>0</v>
      </c>
      <c r="DN42" s="32">
        <f t="shared" ca="1" si="73"/>
        <v>0</v>
      </c>
      <c r="DO42" s="32">
        <f t="shared" ca="1" si="74"/>
        <v>0</v>
      </c>
      <c r="DP42" s="32">
        <f t="shared" ca="1" si="75"/>
        <v>-37.47</v>
      </c>
      <c r="DQ42" s="32">
        <f t="shared" ca="1" si="76"/>
        <v>0</v>
      </c>
      <c r="DR42" s="32">
        <f t="shared" ca="1" si="77"/>
        <v>0</v>
      </c>
      <c r="DS42" s="32">
        <f t="shared" ca="1" si="78"/>
        <v>0</v>
      </c>
      <c r="DT42" s="32">
        <f t="shared" ca="1" si="79"/>
        <v>0</v>
      </c>
      <c r="DU42" s="31">
        <f t="shared" ca="1" si="80"/>
        <v>0</v>
      </c>
      <c r="DV42" s="31">
        <f t="shared" ca="1" si="81"/>
        <v>0</v>
      </c>
      <c r="DW42" s="31">
        <f t="shared" ca="1" si="82"/>
        <v>0</v>
      </c>
      <c r="DX42" s="31">
        <f t="shared" ca="1" si="83"/>
        <v>0</v>
      </c>
      <c r="DY42" s="31">
        <f t="shared" ca="1" si="84"/>
        <v>0</v>
      </c>
      <c r="DZ42" s="31">
        <f t="shared" ca="1" si="85"/>
        <v>0</v>
      </c>
      <c r="EA42" s="31">
        <f t="shared" ca="1" si="86"/>
        <v>0</v>
      </c>
      <c r="EB42" s="31">
        <f t="shared" ca="1" si="87"/>
        <v>-296.12</v>
      </c>
      <c r="EC42" s="31">
        <f t="shared" ca="1" si="88"/>
        <v>0</v>
      </c>
      <c r="ED42" s="31">
        <f t="shared" ca="1" si="89"/>
        <v>0</v>
      </c>
      <c r="EE42" s="31">
        <f t="shared" ca="1" si="90"/>
        <v>0</v>
      </c>
      <c r="EF42" s="31">
        <f t="shared" ca="1" si="91"/>
        <v>0</v>
      </c>
      <c r="EG42" s="32">
        <f t="shared" ca="1" si="92"/>
        <v>0</v>
      </c>
      <c r="EH42" s="32">
        <f t="shared" ca="1" si="93"/>
        <v>0</v>
      </c>
      <c r="EI42" s="32">
        <f t="shared" ca="1" si="94"/>
        <v>0</v>
      </c>
      <c r="EJ42" s="32">
        <f t="shared" ca="1" si="95"/>
        <v>0</v>
      </c>
      <c r="EK42" s="32">
        <f t="shared" ca="1" si="96"/>
        <v>0</v>
      </c>
      <c r="EL42" s="32">
        <f t="shared" ca="1" si="97"/>
        <v>0</v>
      </c>
      <c r="EM42" s="32">
        <f t="shared" ca="1" si="98"/>
        <v>0</v>
      </c>
      <c r="EN42" s="32">
        <f t="shared" ca="1" si="99"/>
        <v>-1082.8899999999999</v>
      </c>
      <c r="EO42" s="32">
        <f t="shared" ca="1" si="100"/>
        <v>0</v>
      </c>
      <c r="EP42" s="32">
        <f t="shared" ca="1" si="101"/>
        <v>0</v>
      </c>
      <c r="EQ42" s="32">
        <f t="shared" ca="1" si="102"/>
        <v>0</v>
      </c>
      <c r="ER42" s="32">
        <f t="shared" ca="1" si="103"/>
        <v>0</v>
      </c>
    </row>
    <row r="43" spans="1:148">
      <c r="A43" t="s">
        <v>511</v>
      </c>
      <c r="B43" s="1" t="s">
        <v>354</v>
      </c>
      <c r="C43" t="str">
        <f t="shared" ca="1" si="215"/>
        <v>SPCIMP</v>
      </c>
      <c r="D43" t="str">
        <f t="shared" ca="1" si="216"/>
        <v>Alberta-Saskatchewan Intertie - Import</v>
      </c>
      <c r="J43" s="51">
        <v>66</v>
      </c>
      <c r="Q43" s="32"/>
      <c r="R43" s="32"/>
      <c r="S43" s="32"/>
      <c r="T43" s="32"/>
      <c r="U43" s="32"/>
      <c r="V43" s="32">
        <v>1272.92</v>
      </c>
      <c r="W43" s="32"/>
      <c r="X43" s="32"/>
      <c r="Y43" s="32"/>
      <c r="Z43" s="32"/>
      <c r="AA43" s="32"/>
      <c r="AB43" s="32"/>
      <c r="AH43" s="2">
        <v>1.44</v>
      </c>
      <c r="AO43" s="33"/>
      <c r="AP43" s="33"/>
      <c r="AQ43" s="33"/>
      <c r="AR43" s="33"/>
      <c r="AS43" s="33"/>
      <c r="AT43" s="33">
        <v>18.329999999999998</v>
      </c>
      <c r="AU43" s="33"/>
      <c r="AV43" s="33"/>
      <c r="AW43" s="33"/>
      <c r="AX43" s="33"/>
      <c r="AY43" s="33"/>
      <c r="AZ43" s="33"/>
      <c r="BA43" s="31">
        <f t="shared" si="44"/>
        <v>0</v>
      </c>
      <c r="BB43" s="31">
        <f t="shared" si="45"/>
        <v>0</v>
      </c>
      <c r="BC43" s="31">
        <f t="shared" si="46"/>
        <v>0</v>
      </c>
      <c r="BD43" s="31">
        <f t="shared" si="47"/>
        <v>0</v>
      </c>
      <c r="BE43" s="31">
        <f t="shared" si="48"/>
        <v>0</v>
      </c>
      <c r="BF43" s="31">
        <f t="shared" si="49"/>
        <v>-6.11</v>
      </c>
      <c r="BG43" s="31">
        <f t="shared" si="50"/>
        <v>0</v>
      </c>
      <c r="BH43" s="31">
        <f t="shared" si="51"/>
        <v>0</v>
      </c>
      <c r="BI43" s="31">
        <f t="shared" si="52"/>
        <v>0</v>
      </c>
      <c r="BJ43" s="31">
        <f t="shared" si="53"/>
        <v>0</v>
      </c>
      <c r="BK43" s="31">
        <f t="shared" si="54"/>
        <v>0</v>
      </c>
      <c r="BL43" s="31">
        <f t="shared" si="55"/>
        <v>0</v>
      </c>
      <c r="BM43" s="6">
        <f t="shared" ca="1" si="214"/>
        <v>-4.5999999999999999E-3</v>
      </c>
      <c r="BN43" s="6">
        <f t="shared" ca="1" si="214"/>
        <v>-4.5999999999999999E-3</v>
      </c>
      <c r="BO43" s="6">
        <f t="shared" ca="1" si="214"/>
        <v>-4.5999999999999999E-3</v>
      </c>
      <c r="BP43" s="6">
        <f t="shared" ca="1" si="214"/>
        <v>-4.5999999999999999E-3</v>
      </c>
      <c r="BQ43" s="6">
        <f t="shared" ca="1" si="214"/>
        <v>-4.5999999999999999E-3</v>
      </c>
      <c r="BR43" s="6">
        <f t="shared" ca="1" si="214"/>
        <v>-4.5999999999999999E-3</v>
      </c>
      <c r="BS43" s="6">
        <f t="shared" ca="1" si="214"/>
        <v>-4.5999999999999999E-3</v>
      </c>
      <c r="BT43" s="6">
        <f t="shared" ca="1" si="214"/>
        <v>-4.5999999999999999E-3</v>
      </c>
      <c r="BU43" s="6">
        <f t="shared" ca="1" si="214"/>
        <v>-4.5999999999999999E-3</v>
      </c>
      <c r="BV43" s="6">
        <f t="shared" ca="1" si="214"/>
        <v>-4.5999999999999999E-3</v>
      </c>
      <c r="BW43" s="6">
        <f t="shared" ca="1" si="214"/>
        <v>-4.5999999999999999E-3</v>
      </c>
      <c r="BX43" s="6">
        <f t="shared" ca="1" si="214"/>
        <v>-4.5999999999999999E-3</v>
      </c>
      <c r="BY43" s="31">
        <f t="shared" ca="1" si="202"/>
        <v>0</v>
      </c>
      <c r="BZ43" s="31">
        <f t="shared" ca="1" si="203"/>
        <v>0</v>
      </c>
      <c r="CA43" s="31">
        <f t="shared" ca="1" si="204"/>
        <v>0</v>
      </c>
      <c r="CB43" s="31">
        <f t="shared" ca="1" si="205"/>
        <v>0</v>
      </c>
      <c r="CC43" s="31">
        <f t="shared" ca="1" si="206"/>
        <v>0</v>
      </c>
      <c r="CD43" s="31">
        <f t="shared" ca="1" si="207"/>
        <v>-5.86</v>
      </c>
      <c r="CE43" s="31">
        <f t="shared" ca="1" si="208"/>
        <v>0</v>
      </c>
      <c r="CF43" s="31">
        <f t="shared" ca="1" si="209"/>
        <v>0</v>
      </c>
      <c r="CG43" s="31">
        <f t="shared" ca="1" si="210"/>
        <v>0</v>
      </c>
      <c r="CH43" s="31">
        <f t="shared" ca="1" si="211"/>
        <v>0</v>
      </c>
      <c r="CI43" s="31">
        <f t="shared" ca="1" si="212"/>
        <v>0</v>
      </c>
      <c r="CJ43" s="31">
        <f t="shared" ca="1" si="213"/>
        <v>0</v>
      </c>
      <c r="CK43" s="32">
        <f t="shared" ca="1" si="56"/>
        <v>0</v>
      </c>
      <c r="CL43" s="32">
        <f t="shared" ca="1" si="57"/>
        <v>0</v>
      </c>
      <c r="CM43" s="32">
        <f t="shared" ca="1" si="58"/>
        <v>0</v>
      </c>
      <c r="CN43" s="32">
        <f t="shared" ca="1" si="59"/>
        <v>0</v>
      </c>
      <c r="CO43" s="32">
        <f t="shared" ca="1" si="60"/>
        <v>0</v>
      </c>
      <c r="CP43" s="32">
        <f t="shared" ca="1" si="61"/>
        <v>1.65</v>
      </c>
      <c r="CQ43" s="32">
        <f t="shared" ca="1" si="62"/>
        <v>0</v>
      </c>
      <c r="CR43" s="32">
        <f t="shared" ca="1" si="63"/>
        <v>0</v>
      </c>
      <c r="CS43" s="32">
        <f t="shared" ca="1" si="64"/>
        <v>0</v>
      </c>
      <c r="CT43" s="32">
        <f t="shared" ca="1" si="65"/>
        <v>0</v>
      </c>
      <c r="CU43" s="32">
        <f t="shared" ca="1" si="66"/>
        <v>0</v>
      </c>
      <c r="CV43" s="32">
        <f t="shared" ca="1" si="67"/>
        <v>0</v>
      </c>
      <c r="CW43" s="31">
        <f t="shared" ca="1" si="190"/>
        <v>0</v>
      </c>
      <c r="CX43" s="31">
        <f t="shared" ca="1" si="191"/>
        <v>0</v>
      </c>
      <c r="CY43" s="31">
        <f t="shared" ca="1" si="192"/>
        <v>0</v>
      </c>
      <c r="CZ43" s="31">
        <f t="shared" ca="1" si="193"/>
        <v>0</v>
      </c>
      <c r="DA43" s="31">
        <f t="shared" ca="1" si="194"/>
        <v>0</v>
      </c>
      <c r="DB43" s="31">
        <f t="shared" ca="1" si="195"/>
        <v>-16.43</v>
      </c>
      <c r="DC43" s="31">
        <f t="shared" ca="1" si="196"/>
        <v>0</v>
      </c>
      <c r="DD43" s="31">
        <f t="shared" ca="1" si="197"/>
        <v>0</v>
      </c>
      <c r="DE43" s="31">
        <f t="shared" ca="1" si="198"/>
        <v>0</v>
      </c>
      <c r="DF43" s="31">
        <f t="shared" ca="1" si="199"/>
        <v>0</v>
      </c>
      <c r="DG43" s="31">
        <f t="shared" ca="1" si="200"/>
        <v>0</v>
      </c>
      <c r="DH43" s="31">
        <f t="shared" ca="1" si="201"/>
        <v>0</v>
      </c>
      <c r="DI43" s="32">
        <f t="shared" ca="1" si="68"/>
        <v>0</v>
      </c>
      <c r="DJ43" s="32">
        <f t="shared" ca="1" si="69"/>
        <v>0</v>
      </c>
      <c r="DK43" s="32">
        <f t="shared" ca="1" si="70"/>
        <v>0</v>
      </c>
      <c r="DL43" s="32">
        <f t="shared" ca="1" si="71"/>
        <v>0</v>
      </c>
      <c r="DM43" s="32">
        <f t="shared" ca="1" si="72"/>
        <v>0</v>
      </c>
      <c r="DN43" s="32">
        <f t="shared" ca="1" si="73"/>
        <v>-0.82</v>
      </c>
      <c r="DO43" s="32">
        <f t="shared" ca="1" si="74"/>
        <v>0</v>
      </c>
      <c r="DP43" s="32">
        <f t="shared" ca="1" si="75"/>
        <v>0</v>
      </c>
      <c r="DQ43" s="32">
        <f t="shared" ca="1" si="76"/>
        <v>0</v>
      </c>
      <c r="DR43" s="32">
        <f t="shared" ca="1" si="77"/>
        <v>0</v>
      </c>
      <c r="DS43" s="32">
        <f t="shared" ca="1" si="78"/>
        <v>0</v>
      </c>
      <c r="DT43" s="32">
        <f t="shared" ca="1" si="79"/>
        <v>0</v>
      </c>
      <c r="DU43" s="31">
        <f t="shared" ca="1" si="80"/>
        <v>0</v>
      </c>
      <c r="DV43" s="31">
        <f t="shared" ca="1" si="81"/>
        <v>0</v>
      </c>
      <c r="DW43" s="31">
        <f t="shared" ca="1" si="82"/>
        <v>0</v>
      </c>
      <c r="DX43" s="31">
        <f t="shared" ca="1" si="83"/>
        <v>0</v>
      </c>
      <c r="DY43" s="31">
        <f t="shared" ca="1" si="84"/>
        <v>0</v>
      </c>
      <c r="DZ43" s="31">
        <f t="shared" ca="1" si="85"/>
        <v>-6.66</v>
      </c>
      <c r="EA43" s="31">
        <f t="shared" ca="1" si="86"/>
        <v>0</v>
      </c>
      <c r="EB43" s="31">
        <f t="shared" ca="1" si="87"/>
        <v>0</v>
      </c>
      <c r="EC43" s="31">
        <f t="shared" ca="1" si="88"/>
        <v>0</v>
      </c>
      <c r="ED43" s="31">
        <f t="shared" ca="1" si="89"/>
        <v>0</v>
      </c>
      <c r="EE43" s="31">
        <f t="shared" ca="1" si="90"/>
        <v>0</v>
      </c>
      <c r="EF43" s="31">
        <f t="shared" ca="1" si="91"/>
        <v>0</v>
      </c>
      <c r="EG43" s="32">
        <f t="shared" ca="1" si="92"/>
        <v>0</v>
      </c>
      <c r="EH43" s="32">
        <f t="shared" ca="1" si="93"/>
        <v>0</v>
      </c>
      <c r="EI43" s="32">
        <f t="shared" ca="1" si="94"/>
        <v>0</v>
      </c>
      <c r="EJ43" s="32">
        <f t="shared" ca="1" si="95"/>
        <v>0</v>
      </c>
      <c r="EK43" s="32">
        <f t="shared" ca="1" si="96"/>
        <v>0</v>
      </c>
      <c r="EL43" s="32">
        <f t="shared" ca="1" si="97"/>
        <v>-23.91</v>
      </c>
      <c r="EM43" s="32">
        <f t="shared" ca="1" si="98"/>
        <v>0</v>
      </c>
      <c r="EN43" s="32">
        <f t="shared" ca="1" si="99"/>
        <v>0</v>
      </c>
      <c r="EO43" s="32">
        <f t="shared" ca="1" si="100"/>
        <v>0</v>
      </c>
      <c r="EP43" s="32">
        <f t="shared" ca="1" si="101"/>
        <v>0</v>
      </c>
      <c r="EQ43" s="32">
        <f t="shared" ca="1" si="102"/>
        <v>0</v>
      </c>
      <c r="ER43" s="32">
        <f t="shared" ca="1" si="103"/>
        <v>0</v>
      </c>
    </row>
    <row r="44" spans="1:148">
      <c r="A44" t="s">
        <v>428</v>
      </c>
      <c r="B44" s="1" t="s">
        <v>57</v>
      </c>
      <c r="C44" t="str">
        <f t="shared" ca="1" si="215"/>
        <v>DAI1</v>
      </c>
      <c r="D44" t="str">
        <f t="shared" ca="1" si="216"/>
        <v>Daishowa-Marubeni</v>
      </c>
      <c r="E44" s="51">
        <v>1831.732</v>
      </c>
      <c r="F44" s="51">
        <v>2305.9679999999998</v>
      </c>
      <c r="G44" s="51">
        <v>1337.434</v>
      </c>
      <c r="H44" s="51">
        <v>1074.066</v>
      </c>
      <c r="I44" s="51">
        <v>1155.854</v>
      </c>
      <c r="J44" s="51">
        <v>1979.922</v>
      </c>
      <c r="K44" s="51">
        <v>2623.096</v>
      </c>
      <c r="L44" s="51">
        <v>1168.482</v>
      </c>
      <c r="M44" s="51">
        <v>797.56600000000003</v>
      </c>
      <c r="N44" s="51">
        <v>626.22</v>
      </c>
      <c r="O44" s="51">
        <v>832.02</v>
      </c>
      <c r="P44" s="51">
        <v>1532.1880000000001</v>
      </c>
      <c r="Q44" s="32">
        <v>120426.54</v>
      </c>
      <c r="R44" s="32">
        <v>176538.25</v>
      </c>
      <c r="S44" s="32">
        <v>96353.35</v>
      </c>
      <c r="T44" s="32">
        <v>65783.14</v>
      </c>
      <c r="U44" s="32">
        <v>50821.65</v>
      </c>
      <c r="V44" s="32">
        <v>90487.41</v>
      </c>
      <c r="W44" s="32">
        <v>456885.62</v>
      </c>
      <c r="X44" s="32">
        <v>116488.28</v>
      </c>
      <c r="Y44" s="32">
        <v>46909.57</v>
      </c>
      <c r="Z44" s="32">
        <v>83981.48</v>
      </c>
      <c r="AA44" s="32">
        <v>54292.54</v>
      </c>
      <c r="AB44" s="32">
        <v>112051.96</v>
      </c>
      <c r="AC44" s="2">
        <v>-3.53</v>
      </c>
      <c r="AD44" s="2">
        <v>-3.53</v>
      </c>
      <c r="AE44" s="2">
        <v>-3.53</v>
      </c>
      <c r="AF44" s="2">
        <v>-3.53</v>
      </c>
      <c r="AG44" s="2">
        <v>-3.53</v>
      </c>
      <c r="AH44" s="2">
        <v>-3.53</v>
      </c>
      <c r="AI44" s="2">
        <v>-3.53</v>
      </c>
      <c r="AJ44" s="2">
        <v>-3.53</v>
      </c>
      <c r="AK44" s="2">
        <v>-3.53</v>
      </c>
      <c r="AL44" s="2">
        <v>-3.53</v>
      </c>
      <c r="AM44" s="2">
        <v>-3.53</v>
      </c>
      <c r="AN44" s="2">
        <v>-3.53</v>
      </c>
      <c r="AO44" s="33">
        <v>-4251.0600000000004</v>
      </c>
      <c r="AP44" s="33">
        <v>-6231.8</v>
      </c>
      <c r="AQ44" s="33">
        <v>-3401.27</v>
      </c>
      <c r="AR44" s="33">
        <v>-2322.15</v>
      </c>
      <c r="AS44" s="33">
        <v>-1794</v>
      </c>
      <c r="AT44" s="33">
        <v>-3194.21</v>
      </c>
      <c r="AU44" s="33">
        <v>-16128.06</v>
      </c>
      <c r="AV44" s="33">
        <v>-4112.04</v>
      </c>
      <c r="AW44" s="33">
        <v>-1655.91</v>
      </c>
      <c r="AX44" s="33">
        <v>-2964.55</v>
      </c>
      <c r="AY44" s="33">
        <v>-1916.53</v>
      </c>
      <c r="AZ44" s="33">
        <v>-3955.43</v>
      </c>
      <c r="BA44" s="31">
        <f t="shared" si="44"/>
        <v>-144.51</v>
      </c>
      <c r="BB44" s="31">
        <f t="shared" si="45"/>
        <v>-211.85</v>
      </c>
      <c r="BC44" s="31">
        <f t="shared" si="46"/>
        <v>-115.62</v>
      </c>
      <c r="BD44" s="31">
        <f t="shared" si="47"/>
        <v>-315.76</v>
      </c>
      <c r="BE44" s="31">
        <f t="shared" si="48"/>
        <v>-243.94</v>
      </c>
      <c r="BF44" s="31">
        <f t="shared" si="49"/>
        <v>-434.34</v>
      </c>
      <c r="BG44" s="31">
        <f t="shared" si="50"/>
        <v>-3243.89</v>
      </c>
      <c r="BH44" s="31">
        <f t="shared" si="51"/>
        <v>-827.07</v>
      </c>
      <c r="BI44" s="31">
        <f t="shared" si="52"/>
        <v>-333.06</v>
      </c>
      <c r="BJ44" s="31">
        <f t="shared" si="53"/>
        <v>-251.94</v>
      </c>
      <c r="BK44" s="31">
        <f t="shared" si="54"/>
        <v>-162.88</v>
      </c>
      <c r="BL44" s="31">
        <f t="shared" si="55"/>
        <v>-336.16</v>
      </c>
      <c r="BM44" s="6">
        <f t="shared" ca="1" si="214"/>
        <v>-4.9399999999999999E-2</v>
      </c>
      <c r="BN44" s="6">
        <f t="shared" ca="1" si="214"/>
        <v>-4.9399999999999999E-2</v>
      </c>
      <c r="BO44" s="6">
        <f t="shared" ca="1" si="214"/>
        <v>-4.9399999999999999E-2</v>
      </c>
      <c r="BP44" s="6">
        <f t="shared" ca="1" si="214"/>
        <v>-4.9399999999999999E-2</v>
      </c>
      <c r="BQ44" s="6">
        <f t="shared" ca="1" si="214"/>
        <v>-4.9399999999999999E-2</v>
      </c>
      <c r="BR44" s="6">
        <f t="shared" ca="1" si="214"/>
        <v>-4.9399999999999999E-2</v>
      </c>
      <c r="BS44" s="6">
        <f t="shared" ca="1" si="214"/>
        <v>-4.9399999999999999E-2</v>
      </c>
      <c r="BT44" s="6">
        <f t="shared" ca="1" si="214"/>
        <v>-4.9399999999999999E-2</v>
      </c>
      <c r="BU44" s="6">
        <f t="shared" ca="1" si="214"/>
        <v>-4.9399999999999999E-2</v>
      </c>
      <c r="BV44" s="6">
        <f t="shared" ca="1" si="214"/>
        <v>-4.9399999999999999E-2</v>
      </c>
      <c r="BW44" s="6">
        <f t="shared" ca="1" si="214"/>
        <v>-4.9399999999999999E-2</v>
      </c>
      <c r="BX44" s="6">
        <f t="shared" ca="1" si="214"/>
        <v>-4.9399999999999999E-2</v>
      </c>
      <c r="BY44" s="31">
        <f t="shared" ca="1" si="202"/>
        <v>-5949.07</v>
      </c>
      <c r="BZ44" s="31">
        <f t="shared" ca="1" si="203"/>
        <v>-8720.99</v>
      </c>
      <c r="CA44" s="31">
        <f t="shared" ca="1" si="204"/>
        <v>-4759.8599999999997</v>
      </c>
      <c r="CB44" s="31">
        <f t="shared" ca="1" si="205"/>
        <v>-3249.69</v>
      </c>
      <c r="CC44" s="31">
        <f t="shared" ca="1" si="206"/>
        <v>-2510.59</v>
      </c>
      <c r="CD44" s="31">
        <f t="shared" ca="1" si="207"/>
        <v>-4470.08</v>
      </c>
      <c r="CE44" s="31">
        <f t="shared" ca="1" si="208"/>
        <v>-22570.15</v>
      </c>
      <c r="CF44" s="31">
        <f t="shared" ca="1" si="209"/>
        <v>-5754.52</v>
      </c>
      <c r="CG44" s="31">
        <f t="shared" ca="1" si="210"/>
        <v>-2317.33</v>
      </c>
      <c r="CH44" s="31">
        <f t="shared" ca="1" si="211"/>
        <v>-4148.6899999999996</v>
      </c>
      <c r="CI44" s="31">
        <f t="shared" ca="1" si="212"/>
        <v>-2682.05</v>
      </c>
      <c r="CJ44" s="31">
        <f t="shared" ca="1" si="213"/>
        <v>-5535.37</v>
      </c>
      <c r="CK44" s="32">
        <f t="shared" ca="1" si="56"/>
        <v>156.55000000000001</v>
      </c>
      <c r="CL44" s="32">
        <f t="shared" ca="1" si="57"/>
        <v>229.5</v>
      </c>
      <c r="CM44" s="32">
        <f t="shared" ca="1" si="58"/>
        <v>125.26</v>
      </c>
      <c r="CN44" s="32">
        <f t="shared" ca="1" si="59"/>
        <v>85.52</v>
      </c>
      <c r="CO44" s="32">
        <f t="shared" ca="1" si="60"/>
        <v>66.069999999999993</v>
      </c>
      <c r="CP44" s="32">
        <f t="shared" ca="1" si="61"/>
        <v>117.63</v>
      </c>
      <c r="CQ44" s="32">
        <f t="shared" ca="1" si="62"/>
        <v>593.95000000000005</v>
      </c>
      <c r="CR44" s="32">
        <f t="shared" ca="1" si="63"/>
        <v>151.43</v>
      </c>
      <c r="CS44" s="32">
        <f t="shared" ca="1" si="64"/>
        <v>60.98</v>
      </c>
      <c r="CT44" s="32">
        <f t="shared" ca="1" si="65"/>
        <v>109.18</v>
      </c>
      <c r="CU44" s="32">
        <f t="shared" ca="1" si="66"/>
        <v>70.58</v>
      </c>
      <c r="CV44" s="32">
        <f t="shared" ca="1" si="67"/>
        <v>145.66999999999999</v>
      </c>
      <c r="CW44" s="31">
        <f t="shared" ca="1" si="190"/>
        <v>-1396.9499999999991</v>
      </c>
      <c r="CX44" s="31">
        <f t="shared" ca="1" si="191"/>
        <v>-2047.8399999999997</v>
      </c>
      <c r="CY44" s="31">
        <f t="shared" ca="1" si="192"/>
        <v>-1117.7099999999996</v>
      </c>
      <c r="CZ44" s="31">
        <f t="shared" ca="1" si="193"/>
        <v>-526.26</v>
      </c>
      <c r="DA44" s="31">
        <f t="shared" ca="1" si="194"/>
        <v>-406.58</v>
      </c>
      <c r="DB44" s="31">
        <f t="shared" ca="1" si="195"/>
        <v>-723.89999999999986</v>
      </c>
      <c r="DC44" s="31">
        <f t="shared" ca="1" si="196"/>
        <v>-2604.2500000000014</v>
      </c>
      <c r="DD44" s="31">
        <f t="shared" ca="1" si="197"/>
        <v>-663.98000000000013</v>
      </c>
      <c r="DE44" s="31">
        <f t="shared" ca="1" si="198"/>
        <v>-267.37999999999982</v>
      </c>
      <c r="DF44" s="31">
        <f t="shared" ca="1" si="199"/>
        <v>-823.01999999999953</v>
      </c>
      <c r="DG44" s="31">
        <f t="shared" ca="1" si="200"/>
        <v>-532.06000000000029</v>
      </c>
      <c r="DH44" s="31">
        <f t="shared" ca="1" si="201"/>
        <v>-1098.1099999999999</v>
      </c>
      <c r="DI44" s="32">
        <f t="shared" ca="1" si="68"/>
        <v>-69.849999999999994</v>
      </c>
      <c r="DJ44" s="32">
        <f t="shared" ca="1" si="69"/>
        <v>-102.39</v>
      </c>
      <c r="DK44" s="32">
        <f t="shared" ca="1" si="70"/>
        <v>-55.89</v>
      </c>
      <c r="DL44" s="32">
        <f t="shared" ca="1" si="71"/>
        <v>-26.31</v>
      </c>
      <c r="DM44" s="32">
        <f t="shared" ca="1" si="72"/>
        <v>-20.329999999999998</v>
      </c>
      <c r="DN44" s="32">
        <f t="shared" ca="1" si="73"/>
        <v>-36.200000000000003</v>
      </c>
      <c r="DO44" s="32">
        <f t="shared" ca="1" si="74"/>
        <v>-130.21</v>
      </c>
      <c r="DP44" s="32">
        <f t="shared" ca="1" si="75"/>
        <v>-33.200000000000003</v>
      </c>
      <c r="DQ44" s="32">
        <f t="shared" ca="1" si="76"/>
        <v>-13.37</v>
      </c>
      <c r="DR44" s="32">
        <f t="shared" ca="1" si="77"/>
        <v>-41.15</v>
      </c>
      <c r="DS44" s="32">
        <f t="shared" ca="1" si="78"/>
        <v>-26.6</v>
      </c>
      <c r="DT44" s="32">
        <f t="shared" ca="1" si="79"/>
        <v>-54.91</v>
      </c>
      <c r="DU44" s="31">
        <f t="shared" ca="1" si="80"/>
        <v>-601.04999999999995</v>
      </c>
      <c r="DV44" s="31">
        <f t="shared" ca="1" si="81"/>
        <v>-870.67</v>
      </c>
      <c r="DW44" s="31">
        <f t="shared" ca="1" si="82"/>
        <v>-470.07</v>
      </c>
      <c r="DX44" s="31">
        <f t="shared" ca="1" si="83"/>
        <v>-218.64</v>
      </c>
      <c r="DY44" s="31">
        <f t="shared" ca="1" si="84"/>
        <v>-166.92</v>
      </c>
      <c r="DZ44" s="31">
        <f t="shared" ca="1" si="85"/>
        <v>-293.5</v>
      </c>
      <c r="EA44" s="31">
        <f t="shared" ca="1" si="86"/>
        <v>-1043.02</v>
      </c>
      <c r="EB44" s="31">
        <f t="shared" ca="1" si="87"/>
        <v>-262.39999999999998</v>
      </c>
      <c r="EC44" s="31">
        <f t="shared" ca="1" si="88"/>
        <v>-104.25</v>
      </c>
      <c r="ED44" s="31">
        <f t="shared" ca="1" si="89"/>
        <v>-316.66000000000003</v>
      </c>
      <c r="EE44" s="31">
        <f t="shared" ca="1" si="90"/>
        <v>-201.89</v>
      </c>
      <c r="EF44" s="31">
        <f t="shared" ca="1" si="91"/>
        <v>-411.03</v>
      </c>
      <c r="EG44" s="32">
        <f t="shared" ca="1" si="92"/>
        <v>-2067.849999999999</v>
      </c>
      <c r="EH44" s="32">
        <f t="shared" ca="1" si="93"/>
        <v>-3020.8999999999996</v>
      </c>
      <c r="EI44" s="32">
        <f t="shared" ca="1" si="94"/>
        <v>-1643.6699999999996</v>
      </c>
      <c r="EJ44" s="32">
        <f t="shared" ca="1" si="95"/>
        <v>-771.20999999999992</v>
      </c>
      <c r="EK44" s="32">
        <f t="shared" ca="1" si="96"/>
        <v>-593.82999999999993</v>
      </c>
      <c r="EL44" s="32">
        <f t="shared" ca="1" si="97"/>
        <v>-1053.5999999999999</v>
      </c>
      <c r="EM44" s="32">
        <f t="shared" ca="1" si="98"/>
        <v>-3777.4800000000014</v>
      </c>
      <c r="EN44" s="32">
        <f t="shared" ca="1" si="99"/>
        <v>-959.58000000000015</v>
      </c>
      <c r="EO44" s="32">
        <f t="shared" ca="1" si="100"/>
        <v>-384.99999999999983</v>
      </c>
      <c r="EP44" s="32">
        <f t="shared" ca="1" si="101"/>
        <v>-1180.8299999999995</v>
      </c>
      <c r="EQ44" s="32">
        <f t="shared" ca="1" si="102"/>
        <v>-760.5500000000003</v>
      </c>
      <c r="ER44" s="32">
        <f t="shared" ca="1" si="103"/>
        <v>-1564.05</v>
      </c>
    </row>
    <row r="45" spans="1:148">
      <c r="A45" t="s">
        <v>429</v>
      </c>
      <c r="B45" s="1" t="s">
        <v>58</v>
      </c>
      <c r="C45" t="str">
        <f t="shared" ca="1" si="215"/>
        <v>DOWGEN15M</v>
      </c>
      <c r="D45" t="str">
        <f t="shared" ca="1" si="216"/>
        <v>Dow Hydrocarbon Industrial Complex</v>
      </c>
      <c r="E45" s="51">
        <v>37400.092600000004</v>
      </c>
      <c r="F45" s="51">
        <v>61223.99</v>
      </c>
      <c r="G45" s="51">
        <v>50421.453200000004</v>
      </c>
      <c r="H45" s="51">
        <v>27823.6522</v>
      </c>
      <c r="I45" s="51">
        <v>17149.992099999999</v>
      </c>
      <c r="J45" s="51">
        <v>31947.957900000001</v>
      </c>
      <c r="K45" s="51">
        <v>51219.8508</v>
      </c>
      <c r="L45" s="51">
        <v>47624.408100000001</v>
      </c>
      <c r="M45" s="51">
        <v>27167.828300000001</v>
      </c>
      <c r="N45" s="51">
        <v>28054.570899999999</v>
      </c>
      <c r="O45" s="51">
        <v>38859.413200000003</v>
      </c>
      <c r="P45" s="51">
        <v>35211.626100000001</v>
      </c>
      <c r="Q45" s="32">
        <v>2826425.69</v>
      </c>
      <c r="R45" s="32">
        <v>4896994.0999999996</v>
      </c>
      <c r="S45" s="32">
        <v>3498304.4</v>
      </c>
      <c r="T45" s="32">
        <v>1929062.65</v>
      </c>
      <c r="U45" s="32">
        <v>1081726.49</v>
      </c>
      <c r="V45" s="32">
        <v>1930950.72</v>
      </c>
      <c r="W45" s="32">
        <v>11765808.48</v>
      </c>
      <c r="X45" s="32">
        <v>5198344.8099999996</v>
      </c>
      <c r="Y45" s="32">
        <v>1637329.12</v>
      </c>
      <c r="Z45" s="32">
        <v>2372678.46</v>
      </c>
      <c r="AA45" s="32">
        <v>2813209.7</v>
      </c>
      <c r="AB45" s="32">
        <v>3461605.29</v>
      </c>
      <c r="AC45" s="2">
        <v>3.66</v>
      </c>
      <c r="AD45" s="2">
        <v>3.66</v>
      </c>
      <c r="AE45" s="2">
        <v>3.66</v>
      </c>
      <c r="AF45" s="2">
        <v>3.66</v>
      </c>
      <c r="AG45" s="2">
        <v>3.66</v>
      </c>
      <c r="AH45" s="2">
        <v>3.66</v>
      </c>
      <c r="AI45" s="2">
        <v>3.66</v>
      </c>
      <c r="AJ45" s="2">
        <v>3.66</v>
      </c>
      <c r="AK45" s="2">
        <v>3.66</v>
      </c>
      <c r="AL45" s="2">
        <v>3.66</v>
      </c>
      <c r="AM45" s="2">
        <v>3.66</v>
      </c>
      <c r="AN45" s="2">
        <v>3.66</v>
      </c>
      <c r="AO45" s="33">
        <v>103447.18</v>
      </c>
      <c r="AP45" s="33">
        <v>179229.98</v>
      </c>
      <c r="AQ45" s="33">
        <v>128037.94</v>
      </c>
      <c r="AR45" s="33">
        <v>70603.69</v>
      </c>
      <c r="AS45" s="33">
        <v>39591.19</v>
      </c>
      <c r="AT45" s="33">
        <v>70672.800000000003</v>
      </c>
      <c r="AU45" s="33">
        <v>430628.59</v>
      </c>
      <c r="AV45" s="33">
        <v>190259.42</v>
      </c>
      <c r="AW45" s="33">
        <v>59926.25</v>
      </c>
      <c r="AX45" s="33">
        <v>86840.03</v>
      </c>
      <c r="AY45" s="33">
        <v>102963.47</v>
      </c>
      <c r="AZ45" s="33">
        <v>126694.75</v>
      </c>
      <c r="BA45" s="31">
        <f t="shared" si="44"/>
        <v>-3391.71</v>
      </c>
      <c r="BB45" s="31">
        <f t="shared" si="45"/>
        <v>-5876.39</v>
      </c>
      <c r="BC45" s="31">
        <f t="shared" si="46"/>
        <v>-4197.97</v>
      </c>
      <c r="BD45" s="31">
        <f t="shared" si="47"/>
        <v>-9259.5</v>
      </c>
      <c r="BE45" s="31">
        <f t="shared" si="48"/>
        <v>-5192.29</v>
      </c>
      <c r="BF45" s="31">
        <f t="shared" si="49"/>
        <v>-9268.56</v>
      </c>
      <c r="BG45" s="31">
        <f t="shared" si="50"/>
        <v>-83537.240000000005</v>
      </c>
      <c r="BH45" s="31">
        <f t="shared" si="51"/>
        <v>-36908.25</v>
      </c>
      <c r="BI45" s="31">
        <f t="shared" si="52"/>
        <v>-11625.04</v>
      </c>
      <c r="BJ45" s="31">
        <f t="shared" si="53"/>
        <v>-7118.04</v>
      </c>
      <c r="BK45" s="31">
        <f t="shared" si="54"/>
        <v>-8439.6299999999992</v>
      </c>
      <c r="BL45" s="31">
        <f t="shared" si="55"/>
        <v>-10384.82</v>
      </c>
      <c r="BM45" s="6">
        <f t="shared" ca="1" si="214"/>
        <v>5.6899999999999999E-2</v>
      </c>
      <c r="BN45" s="6">
        <f t="shared" ca="1" si="214"/>
        <v>5.6899999999999999E-2</v>
      </c>
      <c r="BO45" s="6">
        <f t="shared" ca="1" si="214"/>
        <v>5.6899999999999999E-2</v>
      </c>
      <c r="BP45" s="6">
        <f t="shared" ca="1" si="214"/>
        <v>5.6899999999999999E-2</v>
      </c>
      <c r="BQ45" s="6">
        <f t="shared" ca="1" si="214"/>
        <v>5.6899999999999999E-2</v>
      </c>
      <c r="BR45" s="6">
        <f t="shared" ca="1" si="214"/>
        <v>5.6899999999999999E-2</v>
      </c>
      <c r="BS45" s="6">
        <f t="shared" ca="1" si="214"/>
        <v>5.6899999999999999E-2</v>
      </c>
      <c r="BT45" s="6">
        <f t="shared" ca="1" si="214"/>
        <v>5.6899999999999999E-2</v>
      </c>
      <c r="BU45" s="6">
        <f t="shared" ca="1" si="214"/>
        <v>5.6899999999999999E-2</v>
      </c>
      <c r="BV45" s="6">
        <f t="shared" ca="1" si="214"/>
        <v>5.6899999999999999E-2</v>
      </c>
      <c r="BW45" s="6">
        <f t="shared" ca="1" si="214"/>
        <v>5.6899999999999999E-2</v>
      </c>
      <c r="BX45" s="6">
        <f t="shared" ca="1" si="214"/>
        <v>5.6899999999999999E-2</v>
      </c>
      <c r="BY45" s="31">
        <f t="shared" ca="1" si="202"/>
        <v>160823.62</v>
      </c>
      <c r="BZ45" s="31">
        <f t="shared" ca="1" si="203"/>
        <v>278638.96000000002</v>
      </c>
      <c r="CA45" s="31">
        <f t="shared" ca="1" si="204"/>
        <v>199053.52</v>
      </c>
      <c r="CB45" s="31">
        <f t="shared" ca="1" si="205"/>
        <v>109763.66</v>
      </c>
      <c r="CC45" s="31">
        <f t="shared" ca="1" si="206"/>
        <v>61550.239999999998</v>
      </c>
      <c r="CD45" s="31">
        <f t="shared" ca="1" si="207"/>
        <v>109871.1</v>
      </c>
      <c r="CE45" s="31">
        <f t="shared" ca="1" si="208"/>
        <v>669474.5</v>
      </c>
      <c r="CF45" s="31">
        <f t="shared" ca="1" si="209"/>
        <v>295785.82</v>
      </c>
      <c r="CG45" s="31">
        <f t="shared" ca="1" si="210"/>
        <v>93164.03</v>
      </c>
      <c r="CH45" s="31">
        <f t="shared" ca="1" si="211"/>
        <v>135005.4</v>
      </c>
      <c r="CI45" s="31">
        <f t="shared" ca="1" si="212"/>
        <v>160071.63</v>
      </c>
      <c r="CJ45" s="31">
        <f t="shared" ca="1" si="213"/>
        <v>196965.34</v>
      </c>
      <c r="CK45" s="32">
        <f t="shared" ca="1" si="56"/>
        <v>3674.35</v>
      </c>
      <c r="CL45" s="32">
        <f t="shared" ca="1" si="57"/>
        <v>6366.09</v>
      </c>
      <c r="CM45" s="32">
        <f t="shared" ca="1" si="58"/>
        <v>4547.8</v>
      </c>
      <c r="CN45" s="32">
        <f t="shared" ca="1" si="59"/>
        <v>2507.7800000000002</v>
      </c>
      <c r="CO45" s="32">
        <f t="shared" ca="1" si="60"/>
        <v>1406.24</v>
      </c>
      <c r="CP45" s="32">
        <f t="shared" ca="1" si="61"/>
        <v>2510.2399999999998</v>
      </c>
      <c r="CQ45" s="32">
        <f t="shared" ca="1" si="62"/>
        <v>15295.55</v>
      </c>
      <c r="CR45" s="32">
        <f t="shared" ca="1" si="63"/>
        <v>6757.85</v>
      </c>
      <c r="CS45" s="32">
        <f t="shared" ca="1" si="64"/>
        <v>2128.5300000000002</v>
      </c>
      <c r="CT45" s="32">
        <f t="shared" ca="1" si="65"/>
        <v>3084.48</v>
      </c>
      <c r="CU45" s="32">
        <f t="shared" ca="1" si="66"/>
        <v>3657.17</v>
      </c>
      <c r="CV45" s="32">
        <f t="shared" ca="1" si="67"/>
        <v>4500.09</v>
      </c>
      <c r="CW45" s="31">
        <f t="shared" ca="1" si="190"/>
        <v>64442.500000000007</v>
      </c>
      <c r="CX45" s="31">
        <f t="shared" ca="1" si="191"/>
        <v>111651.46000000004</v>
      </c>
      <c r="CY45" s="31">
        <f t="shared" ca="1" si="192"/>
        <v>79761.349999999977</v>
      </c>
      <c r="CZ45" s="31">
        <f t="shared" ca="1" si="193"/>
        <v>50927.25</v>
      </c>
      <c r="DA45" s="31">
        <f t="shared" ca="1" si="194"/>
        <v>28557.579999999994</v>
      </c>
      <c r="DB45" s="31">
        <f t="shared" ca="1" si="195"/>
        <v>50977.100000000006</v>
      </c>
      <c r="DC45" s="31">
        <f t="shared" ca="1" si="196"/>
        <v>337678.7</v>
      </c>
      <c r="DD45" s="31">
        <f t="shared" ca="1" si="197"/>
        <v>149192.49999999997</v>
      </c>
      <c r="DE45" s="31">
        <f t="shared" ca="1" si="198"/>
        <v>46991.35</v>
      </c>
      <c r="DF45" s="31">
        <f t="shared" ca="1" si="199"/>
        <v>58367.890000000007</v>
      </c>
      <c r="DG45" s="31">
        <f t="shared" ca="1" si="200"/>
        <v>69204.960000000021</v>
      </c>
      <c r="DH45" s="31">
        <f t="shared" ca="1" si="201"/>
        <v>85155.5</v>
      </c>
      <c r="DI45" s="32">
        <f t="shared" ca="1" si="68"/>
        <v>3222.13</v>
      </c>
      <c r="DJ45" s="32">
        <f t="shared" ca="1" si="69"/>
        <v>5582.57</v>
      </c>
      <c r="DK45" s="32">
        <f t="shared" ca="1" si="70"/>
        <v>3988.07</v>
      </c>
      <c r="DL45" s="32">
        <f t="shared" ca="1" si="71"/>
        <v>2546.36</v>
      </c>
      <c r="DM45" s="32">
        <f t="shared" ca="1" si="72"/>
        <v>1427.88</v>
      </c>
      <c r="DN45" s="32">
        <f t="shared" ca="1" si="73"/>
        <v>2548.86</v>
      </c>
      <c r="DO45" s="32">
        <f t="shared" ca="1" si="74"/>
        <v>16883.939999999999</v>
      </c>
      <c r="DP45" s="32">
        <f t="shared" ca="1" si="75"/>
        <v>7459.63</v>
      </c>
      <c r="DQ45" s="32">
        <f t="shared" ca="1" si="76"/>
        <v>2349.5700000000002</v>
      </c>
      <c r="DR45" s="32">
        <f t="shared" ca="1" si="77"/>
        <v>2918.39</v>
      </c>
      <c r="DS45" s="32">
        <f t="shared" ca="1" si="78"/>
        <v>3460.25</v>
      </c>
      <c r="DT45" s="32">
        <f t="shared" ca="1" si="79"/>
        <v>4257.78</v>
      </c>
      <c r="DU45" s="31">
        <f t="shared" ca="1" si="80"/>
        <v>27727.06</v>
      </c>
      <c r="DV45" s="31">
        <f t="shared" ca="1" si="81"/>
        <v>47470.25</v>
      </c>
      <c r="DW45" s="31">
        <f t="shared" ca="1" si="82"/>
        <v>33544.58</v>
      </c>
      <c r="DX45" s="31">
        <f t="shared" ca="1" si="83"/>
        <v>21158.54</v>
      </c>
      <c r="DY45" s="31">
        <f t="shared" ca="1" si="84"/>
        <v>11723.87</v>
      </c>
      <c r="DZ45" s="31">
        <f t="shared" ca="1" si="85"/>
        <v>20668.080000000002</v>
      </c>
      <c r="EA45" s="31">
        <f t="shared" ca="1" si="86"/>
        <v>135242.70000000001</v>
      </c>
      <c r="EB45" s="31">
        <f t="shared" ca="1" si="87"/>
        <v>58960.7</v>
      </c>
      <c r="EC45" s="31">
        <f t="shared" ca="1" si="88"/>
        <v>18321.490000000002</v>
      </c>
      <c r="ED45" s="31">
        <f t="shared" ca="1" si="89"/>
        <v>22457.26</v>
      </c>
      <c r="EE45" s="31">
        <f t="shared" ca="1" si="90"/>
        <v>26259.5</v>
      </c>
      <c r="EF45" s="31">
        <f t="shared" ca="1" si="91"/>
        <v>31874.42</v>
      </c>
      <c r="EG45" s="32">
        <f t="shared" ca="1" si="92"/>
        <v>95391.69</v>
      </c>
      <c r="EH45" s="32">
        <f t="shared" ca="1" si="93"/>
        <v>164704.28000000003</v>
      </c>
      <c r="EI45" s="32">
        <f t="shared" ca="1" si="94"/>
        <v>117293.99999999999</v>
      </c>
      <c r="EJ45" s="32">
        <f t="shared" ca="1" si="95"/>
        <v>74632.149999999994</v>
      </c>
      <c r="EK45" s="32">
        <f t="shared" ca="1" si="96"/>
        <v>41709.329999999994</v>
      </c>
      <c r="EL45" s="32">
        <f t="shared" ca="1" si="97"/>
        <v>74194.040000000008</v>
      </c>
      <c r="EM45" s="32">
        <f t="shared" ca="1" si="98"/>
        <v>489805.34</v>
      </c>
      <c r="EN45" s="32">
        <f t="shared" ca="1" si="99"/>
        <v>215612.82999999996</v>
      </c>
      <c r="EO45" s="32">
        <f t="shared" ca="1" si="100"/>
        <v>67662.41</v>
      </c>
      <c r="EP45" s="32">
        <f t="shared" ca="1" si="101"/>
        <v>83743.540000000008</v>
      </c>
      <c r="EQ45" s="32">
        <f t="shared" ca="1" si="102"/>
        <v>98924.710000000021</v>
      </c>
      <c r="ER45" s="32">
        <f t="shared" ca="1" si="103"/>
        <v>121287.7</v>
      </c>
    </row>
    <row r="46" spans="1:148">
      <c r="A46" t="s">
        <v>420</v>
      </c>
      <c r="B46" s="1" t="s">
        <v>525</v>
      </c>
      <c r="C46" t="str">
        <f t="shared" ca="1" si="215"/>
        <v>DOWLOD15M</v>
      </c>
      <c r="D46" t="str">
        <f t="shared" ca="1" si="216"/>
        <v>FortisAlberta DOS - DOW Fort Saskatchewan (166S)</v>
      </c>
      <c r="E46" s="51">
        <v>0</v>
      </c>
      <c r="F46" s="51">
        <v>0</v>
      </c>
      <c r="G46" s="51">
        <v>0</v>
      </c>
      <c r="H46" s="51">
        <v>0</v>
      </c>
      <c r="I46" s="51">
        <v>0</v>
      </c>
      <c r="J46" s="51">
        <v>0</v>
      </c>
      <c r="K46" s="51">
        <v>0</v>
      </c>
      <c r="L46" s="51">
        <v>0</v>
      </c>
      <c r="M46" s="51">
        <v>0</v>
      </c>
      <c r="N46" s="51">
        <v>0</v>
      </c>
      <c r="O46" s="51">
        <v>0</v>
      </c>
      <c r="P46" s="51">
        <v>0</v>
      </c>
      <c r="Q46" s="32">
        <v>0</v>
      </c>
      <c r="R46" s="32">
        <v>0</v>
      </c>
      <c r="S46" s="32">
        <v>0</v>
      </c>
      <c r="T46" s="32">
        <v>0</v>
      </c>
      <c r="U46" s="32">
        <v>0</v>
      </c>
      <c r="V46" s="32">
        <v>0</v>
      </c>
      <c r="W46" s="32">
        <v>0</v>
      </c>
      <c r="X46" s="32">
        <v>0</v>
      </c>
      <c r="Y46" s="32">
        <v>0</v>
      </c>
      <c r="Z46" s="32">
        <v>0</v>
      </c>
      <c r="AA46" s="32">
        <v>0</v>
      </c>
      <c r="AB46" s="32">
        <v>0</v>
      </c>
      <c r="AC46" s="2">
        <v>-2.74</v>
      </c>
      <c r="AD46" s="2">
        <v>-2.74</v>
      </c>
      <c r="AE46" s="2">
        <v>-2.74</v>
      </c>
      <c r="AF46" s="2">
        <v>-2.74</v>
      </c>
      <c r="AG46" s="2">
        <v>-2.74</v>
      </c>
      <c r="AH46" s="2">
        <v>-2.74</v>
      </c>
      <c r="AI46" s="2">
        <v>-2.74</v>
      </c>
      <c r="AJ46" s="2">
        <v>-2.74</v>
      </c>
      <c r="AK46" s="2">
        <v>-2.74</v>
      </c>
      <c r="AL46" s="2">
        <v>-2.74</v>
      </c>
      <c r="AM46" s="2">
        <v>-2.74</v>
      </c>
      <c r="AN46" s="2">
        <v>-2.74</v>
      </c>
      <c r="AO46" s="33">
        <v>0</v>
      </c>
      <c r="AP46" s="33">
        <v>0</v>
      </c>
      <c r="AQ46" s="33">
        <v>0</v>
      </c>
      <c r="AR46" s="33">
        <v>0</v>
      </c>
      <c r="AS46" s="33">
        <v>0</v>
      </c>
      <c r="AT46" s="33">
        <v>0</v>
      </c>
      <c r="AU46" s="33">
        <v>0</v>
      </c>
      <c r="AV46" s="33">
        <v>0</v>
      </c>
      <c r="AW46" s="33">
        <v>0</v>
      </c>
      <c r="AX46" s="33">
        <v>0</v>
      </c>
      <c r="AY46" s="33">
        <v>0</v>
      </c>
      <c r="AZ46" s="33">
        <v>0</v>
      </c>
      <c r="BA46" s="31">
        <f t="shared" si="44"/>
        <v>0</v>
      </c>
      <c r="BB46" s="31">
        <f t="shared" si="45"/>
        <v>0</v>
      </c>
      <c r="BC46" s="31">
        <f t="shared" si="46"/>
        <v>0</v>
      </c>
      <c r="BD46" s="31">
        <f t="shared" si="47"/>
        <v>0</v>
      </c>
      <c r="BE46" s="31">
        <f t="shared" si="48"/>
        <v>0</v>
      </c>
      <c r="BF46" s="31">
        <f t="shared" si="49"/>
        <v>0</v>
      </c>
      <c r="BG46" s="31">
        <f t="shared" si="50"/>
        <v>0</v>
      </c>
      <c r="BH46" s="31">
        <f t="shared" si="51"/>
        <v>0</v>
      </c>
      <c r="BI46" s="31">
        <f t="shared" si="52"/>
        <v>0</v>
      </c>
      <c r="BJ46" s="31">
        <f t="shared" si="53"/>
        <v>0</v>
      </c>
      <c r="BK46" s="31">
        <f t="shared" si="54"/>
        <v>0</v>
      </c>
      <c r="BL46" s="31">
        <f t="shared" si="55"/>
        <v>0</v>
      </c>
      <c r="BM46" s="6">
        <f t="shared" ca="1" si="214"/>
        <v>4.87E-2</v>
      </c>
      <c r="BN46" s="6">
        <f t="shared" ca="1" si="214"/>
        <v>4.87E-2</v>
      </c>
      <c r="BO46" s="6">
        <f t="shared" ca="1" si="214"/>
        <v>4.87E-2</v>
      </c>
      <c r="BP46" s="6">
        <f t="shared" ca="1" si="214"/>
        <v>4.87E-2</v>
      </c>
      <c r="BQ46" s="6">
        <f t="shared" ca="1" si="214"/>
        <v>4.87E-2</v>
      </c>
      <c r="BR46" s="6">
        <f t="shared" ca="1" si="214"/>
        <v>4.87E-2</v>
      </c>
      <c r="BS46" s="6">
        <f t="shared" ca="1" si="214"/>
        <v>4.87E-2</v>
      </c>
      <c r="BT46" s="6">
        <f t="shared" ca="1" si="214"/>
        <v>4.87E-2</v>
      </c>
      <c r="BU46" s="6">
        <f t="shared" ca="1" si="214"/>
        <v>4.87E-2</v>
      </c>
      <c r="BV46" s="6">
        <f t="shared" ca="1" si="214"/>
        <v>4.87E-2</v>
      </c>
      <c r="BW46" s="6">
        <f t="shared" ca="1" si="214"/>
        <v>4.87E-2</v>
      </c>
      <c r="BX46" s="6">
        <f t="shared" ca="1" si="214"/>
        <v>4.87E-2</v>
      </c>
      <c r="BY46" s="31">
        <f t="shared" ca="1" si="202"/>
        <v>0</v>
      </c>
      <c r="BZ46" s="31">
        <f t="shared" ca="1" si="203"/>
        <v>0</v>
      </c>
      <c r="CA46" s="31">
        <f t="shared" ca="1" si="204"/>
        <v>0</v>
      </c>
      <c r="CB46" s="31">
        <f t="shared" ca="1" si="205"/>
        <v>0</v>
      </c>
      <c r="CC46" s="31">
        <f t="shared" ca="1" si="206"/>
        <v>0</v>
      </c>
      <c r="CD46" s="31">
        <f t="shared" ca="1" si="207"/>
        <v>0</v>
      </c>
      <c r="CE46" s="31">
        <f t="shared" ca="1" si="208"/>
        <v>0</v>
      </c>
      <c r="CF46" s="31">
        <f t="shared" ca="1" si="209"/>
        <v>0</v>
      </c>
      <c r="CG46" s="31">
        <f t="shared" ca="1" si="210"/>
        <v>0</v>
      </c>
      <c r="CH46" s="31">
        <f t="shared" ca="1" si="211"/>
        <v>0</v>
      </c>
      <c r="CI46" s="31">
        <f t="shared" ca="1" si="212"/>
        <v>0</v>
      </c>
      <c r="CJ46" s="31">
        <f t="shared" ca="1" si="213"/>
        <v>0</v>
      </c>
      <c r="CK46" s="32">
        <f t="shared" ca="1" si="56"/>
        <v>0</v>
      </c>
      <c r="CL46" s="32">
        <f t="shared" ca="1" si="57"/>
        <v>0</v>
      </c>
      <c r="CM46" s="32">
        <f t="shared" ca="1" si="58"/>
        <v>0</v>
      </c>
      <c r="CN46" s="32">
        <f t="shared" ca="1" si="59"/>
        <v>0</v>
      </c>
      <c r="CO46" s="32">
        <f t="shared" ca="1" si="60"/>
        <v>0</v>
      </c>
      <c r="CP46" s="32">
        <f t="shared" ca="1" si="61"/>
        <v>0</v>
      </c>
      <c r="CQ46" s="32">
        <f t="shared" ca="1" si="62"/>
        <v>0</v>
      </c>
      <c r="CR46" s="32">
        <f t="shared" ca="1" si="63"/>
        <v>0</v>
      </c>
      <c r="CS46" s="32">
        <f t="shared" ca="1" si="64"/>
        <v>0</v>
      </c>
      <c r="CT46" s="32">
        <f t="shared" ca="1" si="65"/>
        <v>0</v>
      </c>
      <c r="CU46" s="32">
        <f t="shared" ca="1" si="66"/>
        <v>0</v>
      </c>
      <c r="CV46" s="32">
        <f t="shared" ca="1" si="67"/>
        <v>0</v>
      </c>
      <c r="CW46" s="31">
        <f t="shared" ca="1" si="190"/>
        <v>0</v>
      </c>
      <c r="CX46" s="31">
        <f t="shared" ca="1" si="191"/>
        <v>0</v>
      </c>
      <c r="CY46" s="31">
        <f t="shared" ca="1" si="192"/>
        <v>0</v>
      </c>
      <c r="CZ46" s="31">
        <f t="shared" ca="1" si="193"/>
        <v>0</v>
      </c>
      <c r="DA46" s="31">
        <f t="shared" ca="1" si="194"/>
        <v>0</v>
      </c>
      <c r="DB46" s="31">
        <f t="shared" ca="1" si="195"/>
        <v>0</v>
      </c>
      <c r="DC46" s="31">
        <f t="shared" ca="1" si="196"/>
        <v>0</v>
      </c>
      <c r="DD46" s="31">
        <f t="shared" ca="1" si="197"/>
        <v>0</v>
      </c>
      <c r="DE46" s="31">
        <f t="shared" ca="1" si="198"/>
        <v>0</v>
      </c>
      <c r="DF46" s="31">
        <f t="shared" ca="1" si="199"/>
        <v>0</v>
      </c>
      <c r="DG46" s="31">
        <f t="shared" ca="1" si="200"/>
        <v>0</v>
      </c>
      <c r="DH46" s="31">
        <f t="shared" ca="1" si="201"/>
        <v>0</v>
      </c>
      <c r="DI46" s="32">
        <f t="shared" ca="1" si="68"/>
        <v>0</v>
      </c>
      <c r="DJ46" s="32">
        <f t="shared" ca="1" si="69"/>
        <v>0</v>
      </c>
      <c r="DK46" s="32">
        <f t="shared" ca="1" si="70"/>
        <v>0</v>
      </c>
      <c r="DL46" s="32">
        <f t="shared" ca="1" si="71"/>
        <v>0</v>
      </c>
      <c r="DM46" s="32">
        <f t="shared" ca="1" si="72"/>
        <v>0</v>
      </c>
      <c r="DN46" s="32">
        <f t="shared" ca="1" si="73"/>
        <v>0</v>
      </c>
      <c r="DO46" s="32">
        <f t="shared" ca="1" si="74"/>
        <v>0</v>
      </c>
      <c r="DP46" s="32">
        <f t="shared" ca="1" si="75"/>
        <v>0</v>
      </c>
      <c r="DQ46" s="32">
        <f t="shared" ca="1" si="76"/>
        <v>0</v>
      </c>
      <c r="DR46" s="32">
        <f t="shared" ca="1" si="77"/>
        <v>0</v>
      </c>
      <c r="DS46" s="32">
        <f t="shared" ca="1" si="78"/>
        <v>0</v>
      </c>
      <c r="DT46" s="32">
        <f t="shared" ca="1" si="79"/>
        <v>0</v>
      </c>
      <c r="DU46" s="31">
        <f t="shared" ca="1" si="80"/>
        <v>0</v>
      </c>
      <c r="DV46" s="31">
        <f t="shared" ca="1" si="81"/>
        <v>0</v>
      </c>
      <c r="DW46" s="31">
        <f t="shared" ca="1" si="82"/>
        <v>0</v>
      </c>
      <c r="DX46" s="31">
        <f t="shared" ca="1" si="83"/>
        <v>0</v>
      </c>
      <c r="DY46" s="31">
        <f t="shared" ca="1" si="84"/>
        <v>0</v>
      </c>
      <c r="DZ46" s="31">
        <f t="shared" ca="1" si="85"/>
        <v>0</v>
      </c>
      <c r="EA46" s="31">
        <f t="shared" ca="1" si="86"/>
        <v>0</v>
      </c>
      <c r="EB46" s="31">
        <f t="shared" ca="1" si="87"/>
        <v>0</v>
      </c>
      <c r="EC46" s="31">
        <f t="shared" ca="1" si="88"/>
        <v>0</v>
      </c>
      <c r="ED46" s="31">
        <f t="shared" ca="1" si="89"/>
        <v>0</v>
      </c>
      <c r="EE46" s="31">
        <f t="shared" ca="1" si="90"/>
        <v>0</v>
      </c>
      <c r="EF46" s="31">
        <f t="shared" ca="1" si="91"/>
        <v>0</v>
      </c>
      <c r="EG46" s="32">
        <f t="shared" ca="1" si="92"/>
        <v>0</v>
      </c>
      <c r="EH46" s="32">
        <f t="shared" ca="1" si="93"/>
        <v>0</v>
      </c>
      <c r="EI46" s="32">
        <f t="shared" ca="1" si="94"/>
        <v>0</v>
      </c>
      <c r="EJ46" s="32">
        <f t="shared" ca="1" si="95"/>
        <v>0</v>
      </c>
      <c r="EK46" s="32">
        <f t="shared" ca="1" si="96"/>
        <v>0</v>
      </c>
      <c r="EL46" s="32">
        <f t="shared" ca="1" si="97"/>
        <v>0</v>
      </c>
      <c r="EM46" s="32">
        <f t="shared" ca="1" si="98"/>
        <v>0</v>
      </c>
      <c r="EN46" s="32">
        <f t="shared" ca="1" si="99"/>
        <v>0</v>
      </c>
      <c r="EO46" s="32">
        <f t="shared" ca="1" si="100"/>
        <v>0</v>
      </c>
      <c r="EP46" s="32">
        <f t="shared" ca="1" si="101"/>
        <v>0</v>
      </c>
      <c r="EQ46" s="32">
        <f t="shared" ca="1" si="102"/>
        <v>0</v>
      </c>
      <c r="ER46" s="32">
        <f t="shared" ca="1" si="103"/>
        <v>0</v>
      </c>
    </row>
    <row r="47" spans="1:148">
      <c r="A47" t="s">
        <v>430</v>
      </c>
      <c r="B47" s="1" t="s">
        <v>32</v>
      </c>
      <c r="C47" t="str">
        <f t="shared" ca="1" si="215"/>
        <v>DRW1</v>
      </c>
      <c r="D47" t="str">
        <f t="shared" ca="1" si="216"/>
        <v>Drywood #1</v>
      </c>
      <c r="K47" s="51">
        <v>0</v>
      </c>
      <c r="L47" s="51">
        <v>0</v>
      </c>
      <c r="M47" s="51">
        <v>0</v>
      </c>
      <c r="N47" s="51">
        <v>18.035</v>
      </c>
      <c r="O47" s="51">
        <v>135.1645</v>
      </c>
      <c r="P47" s="51">
        <v>183.31120000000001</v>
      </c>
      <c r="Q47" s="32"/>
      <c r="R47" s="32"/>
      <c r="S47" s="32"/>
      <c r="T47" s="32"/>
      <c r="U47" s="32"/>
      <c r="V47" s="32"/>
      <c r="W47" s="32">
        <v>0</v>
      </c>
      <c r="X47" s="32">
        <v>0</v>
      </c>
      <c r="Y47" s="32">
        <v>0</v>
      </c>
      <c r="Z47" s="32">
        <v>1319.89</v>
      </c>
      <c r="AA47" s="32">
        <v>18196.939999999999</v>
      </c>
      <c r="AB47" s="32">
        <v>42206.54</v>
      </c>
      <c r="AI47" s="2">
        <v>2.25</v>
      </c>
      <c r="AJ47" s="2">
        <v>2.25</v>
      </c>
      <c r="AK47" s="2">
        <v>2.25</v>
      </c>
      <c r="AL47" s="2">
        <v>2.25</v>
      </c>
      <c r="AM47" s="2">
        <v>2.25</v>
      </c>
      <c r="AN47" s="2">
        <v>2.25</v>
      </c>
      <c r="AO47" s="33"/>
      <c r="AP47" s="33"/>
      <c r="AQ47" s="33"/>
      <c r="AR47" s="33"/>
      <c r="AS47" s="33"/>
      <c r="AT47" s="33"/>
      <c r="AU47" s="33">
        <v>0</v>
      </c>
      <c r="AV47" s="33">
        <v>0</v>
      </c>
      <c r="AW47" s="33">
        <v>0</v>
      </c>
      <c r="AX47" s="33">
        <v>29.7</v>
      </c>
      <c r="AY47" s="33">
        <v>409.43</v>
      </c>
      <c r="AZ47" s="33">
        <v>949.65</v>
      </c>
      <c r="BA47" s="31">
        <f t="shared" si="44"/>
        <v>0</v>
      </c>
      <c r="BB47" s="31">
        <f t="shared" si="45"/>
        <v>0</v>
      </c>
      <c r="BC47" s="31">
        <f t="shared" si="46"/>
        <v>0</v>
      </c>
      <c r="BD47" s="31">
        <f t="shared" si="47"/>
        <v>0</v>
      </c>
      <c r="BE47" s="31">
        <f t="shared" si="48"/>
        <v>0</v>
      </c>
      <c r="BF47" s="31">
        <f t="shared" si="49"/>
        <v>0</v>
      </c>
      <c r="BG47" s="31">
        <f t="shared" si="50"/>
        <v>0</v>
      </c>
      <c r="BH47" s="31">
        <f t="shared" si="51"/>
        <v>0</v>
      </c>
      <c r="BI47" s="31">
        <f t="shared" si="52"/>
        <v>0</v>
      </c>
      <c r="BJ47" s="31">
        <f t="shared" si="53"/>
        <v>-3.96</v>
      </c>
      <c r="BK47" s="31">
        <f t="shared" si="54"/>
        <v>-54.59</v>
      </c>
      <c r="BL47" s="31">
        <f t="shared" si="55"/>
        <v>-126.62</v>
      </c>
      <c r="BM47" s="6">
        <f t="shared" ca="1" si="214"/>
        <v>-1.84E-2</v>
      </c>
      <c r="BN47" s="6">
        <f t="shared" ca="1" si="214"/>
        <v>-1.84E-2</v>
      </c>
      <c r="BO47" s="6">
        <f t="shared" ca="1" si="214"/>
        <v>-1.84E-2</v>
      </c>
      <c r="BP47" s="6">
        <f t="shared" ca="1" si="214"/>
        <v>-1.84E-2</v>
      </c>
      <c r="BQ47" s="6">
        <f t="shared" ca="1" si="214"/>
        <v>-1.84E-2</v>
      </c>
      <c r="BR47" s="6">
        <f t="shared" ca="1" si="214"/>
        <v>-1.84E-2</v>
      </c>
      <c r="BS47" s="6">
        <f t="shared" ca="1" si="214"/>
        <v>-1.84E-2</v>
      </c>
      <c r="BT47" s="6">
        <f t="shared" ca="1" si="214"/>
        <v>-1.84E-2</v>
      </c>
      <c r="BU47" s="6">
        <f t="shared" ca="1" si="214"/>
        <v>-1.84E-2</v>
      </c>
      <c r="BV47" s="6">
        <f t="shared" ca="1" si="214"/>
        <v>-1.84E-2</v>
      </c>
      <c r="BW47" s="6">
        <f t="shared" ca="1" si="214"/>
        <v>-1.84E-2</v>
      </c>
      <c r="BX47" s="6">
        <f t="shared" ca="1" si="214"/>
        <v>-1.84E-2</v>
      </c>
      <c r="BY47" s="31">
        <f t="shared" ca="1" si="202"/>
        <v>0</v>
      </c>
      <c r="BZ47" s="31">
        <f t="shared" ca="1" si="203"/>
        <v>0</v>
      </c>
      <c r="CA47" s="31">
        <f t="shared" ca="1" si="204"/>
        <v>0</v>
      </c>
      <c r="CB47" s="31">
        <f t="shared" ca="1" si="205"/>
        <v>0</v>
      </c>
      <c r="CC47" s="31">
        <f t="shared" ca="1" si="206"/>
        <v>0</v>
      </c>
      <c r="CD47" s="31">
        <f t="shared" ca="1" si="207"/>
        <v>0</v>
      </c>
      <c r="CE47" s="31">
        <f t="shared" ca="1" si="208"/>
        <v>0</v>
      </c>
      <c r="CF47" s="31">
        <f t="shared" ca="1" si="209"/>
        <v>0</v>
      </c>
      <c r="CG47" s="31">
        <f t="shared" ca="1" si="210"/>
        <v>0</v>
      </c>
      <c r="CH47" s="31">
        <f t="shared" ca="1" si="211"/>
        <v>-24.29</v>
      </c>
      <c r="CI47" s="31">
        <f t="shared" ca="1" si="212"/>
        <v>-334.82</v>
      </c>
      <c r="CJ47" s="31">
        <f t="shared" ca="1" si="213"/>
        <v>-776.6</v>
      </c>
      <c r="CK47" s="32">
        <f t="shared" ca="1" si="56"/>
        <v>0</v>
      </c>
      <c r="CL47" s="32">
        <f t="shared" ca="1" si="57"/>
        <v>0</v>
      </c>
      <c r="CM47" s="32">
        <f t="shared" ca="1" si="58"/>
        <v>0</v>
      </c>
      <c r="CN47" s="32">
        <f t="shared" ca="1" si="59"/>
        <v>0</v>
      </c>
      <c r="CO47" s="32">
        <f t="shared" ca="1" si="60"/>
        <v>0</v>
      </c>
      <c r="CP47" s="32">
        <f t="shared" ca="1" si="61"/>
        <v>0</v>
      </c>
      <c r="CQ47" s="32">
        <f t="shared" ca="1" si="62"/>
        <v>0</v>
      </c>
      <c r="CR47" s="32">
        <f t="shared" ca="1" si="63"/>
        <v>0</v>
      </c>
      <c r="CS47" s="32">
        <f t="shared" ca="1" si="64"/>
        <v>0</v>
      </c>
      <c r="CT47" s="32">
        <f t="shared" ca="1" si="65"/>
        <v>1.72</v>
      </c>
      <c r="CU47" s="32">
        <f t="shared" ca="1" si="66"/>
        <v>23.66</v>
      </c>
      <c r="CV47" s="32">
        <f t="shared" ca="1" si="67"/>
        <v>54.87</v>
      </c>
      <c r="CW47" s="31">
        <f t="shared" ca="1" si="190"/>
        <v>0</v>
      </c>
      <c r="CX47" s="31">
        <f t="shared" ca="1" si="191"/>
        <v>0</v>
      </c>
      <c r="CY47" s="31">
        <f t="shared" ca="1" si="192"/>
        <v>0</v>
      </c>
      <c r="CZ47" s="31">
        <f t="shared" ca="1" si="193"/>
        <v>0</v>
      </c>
      <c r="DA47" s="31">
        <f t="shared" ca="1" si="194"/>
        <v>0</v>
      </c>
      <c r="DB47" s="31">
        <f t="shared" ca="1" si="195"/>
        <v>0</v>
      </c>
      <c r="DC47" s="31">
        <f t="shared" ca="1" si="196"/>
        <v>0</v>
      </c>
      <c r="DD47" s="31">
        <f t="shared" ca="1" si="197"/>
        <v>0</v>
      </c>
      <c r="DE47" s="31">
        <f t="shared" ca="1" si="198"/>
        <v>0</v>
      </c>
      <c r="DF47" s="31">
        <f t="shared" ca="1" si="199"/>
        <v>-48.309999999999995</v>
      </c>
      <c r="DG47" s="31">
        <f t="shared" ca="1" si="200"/>
        <v>-665.99999999999989</v>
      </c>
      <c r="DH47" s="31">
        <f t="shared" ca="1" si="201"/>
        <v>-1544.7600000000002</v>
      </c>
      <c r="DI47" s="32">
        <f t="shared" ca="1" si="68"/>
        <v>0</v>
      </c>
      <c r="DJ47" s="32">
        <f t="shared" ca="1" si="69"/>
        <v>0</v>
      </c>
      <c r="DK47" s="32">
        <f t="shared" ca="1" si="70"/>
        <v>0</v>
      </c>
      <c r="DL47" s="32">
        <f t="shared" ca="1" si="71"/>
        <v>0</v>
      </c>
      <c r="DM47" s="32">
        <f t="shared" ca="1" si="72"/>
        <v>0</v>
      </c>
      <c r="DN47" s="32">
        <f t="shared" ca="1" si="73"/>
        <v>0</v>
      </c>
      <c r="DO47" s="32">
        <f t="shared" ca="1" si="74"/>
        <v>0</v>
      </c>
      <c r="DP47" s="32">
        <f t="shared" ca="1" si="75"/>
        <v>0</v>
      </c>
      <c r="DQ47" s="32">
        <f t="shared" ca="1" si="76"/>
        <v>0</v>
      </c>
      <c r="DR47" s="32">
        <f t="shared" ca="1" si="77"/>
        <v>-2.42</v>
      </c>
      <c r="DS47" s="32">
        <f t="shared" ca="1" si="78"/>
        <v>-33.299999999999997</v>
      </c>
      <c r="DT47" s="32">
        <f t="shared" ca="1" si="79"/>
        <v>-77.239999999999995</v>
      </c>
      <c r="DU47" s="31">
        <f t="shared" ca="1" si="80"/>
        <v>0</v>
      </c>
      <c r="DV47" s="31">
        <f t="shared" ca="1" si="81"/>
        <v>0</v>
      </c>
      <c r="DW47" s="31">
        <f t="shared" ca="1" si="82"/>
        <v>0</v>
      </c>
      <c r="DX47" s="31">
        <f t="shared" ca="1" si="83"/>
        <v>0</v>
      </c>
      <c r="DY47" s="31">
        <f t="shared" ca="1" si="84"/>
        <v>0</v>
      </c>
      <c r="DZ47" s="31">
        <f t="shared" ca="1" si="85"/>
        <v>0</v>
      </c>
      <c r="EA47" s="31">
        <f t="shared" ca="1" si="86"/>
        <v>0</v>
      </c>
      <c r="EB47" s="31">
        <f t="shared" ca="1" si="87"/>
        <v>0</v>
      </c>
      <c r="EC47" s="31">
        <f t="shared" ca="1" si="88"/>
        <v>0</v>
      </c>
      <c r="ED47" s="31">
        <f t="shared" ca="1" si="89"/>
        <v>-18.59</v>
      </c>
      <c r="EE47" s="31">
        <f t="shared" ca="1" si="90"/>
        <v>-252.71</v>
      </c>
      <c r="EF47" s="31">
        <f t="shared" ca="1" si="91"/>
        <v>-578.22</v>
      </c>
      <c r="EG47" s="32">
        <f t="shared" ca="1" si="92"/>
        <v>0</v>
      </c>
      <c r="EH47" s="32">
        <f t="shared" ca="1" si="93"/>
        <v>0</v>
      </c>
      <c r="EI47" s="32">
        <f t="shared" ca="1" si="94"/>
        <v>0</v>
      </c>
      <c r="EJ47" s="32">
        <f t="shared" ca="1" si="95"/>
        <v>0</v>
      </c>
      <c r="EK47" s="32">
        <f t="shared" ca="1" si="96"/>
        <v>0</v>
      </c>
      <c r="EL47" s="32">
        <f t="shared" ca="1" si="97"/>
        <v>0</v>
      </c>
      <c r="EM47" s="32">
        <f t="shared" ca="1" si="98"/>
        <v>0</v>
      </c>
      <c r="EN47" s="32">
        <f t="shared" ca="1" si="99"/>
        <v>0</v>
      </c>
      <c r="EO47" s="32">
        <f t="shared" ca="1" si="100"/>
        <v>0</v>
      </c>
      <c r="EP47" s="32">
        <f t="shared" ca="1" si="101"/>
        <v>-69.319999999999993</v>
      </c>
      <c r="EQ47" s="32">
        <f t="shared" ca="1" si="102"/>
        <v>-952.00999999999988</v>
      </c>
      <c r="ER47" s="32">
        <f t="shared" ca="1" si="103"/>
        <v>-2200.2200000000003</v>
      </c>
    </row>
    <row r="48" spans="1:148">
      <c r="A48" t="s">
        <v>540</v>
      </c>
      <c r="B48" s="1" t="s">
        <v>32</v>
      </c>
      <c r="C48" t="str">
        <f t="shared" ca="1" si="215"/>
        <v>DRW1</v>
      </c>
      <c r="D48" t="str">
        <f t="shared" ca="1" si="216"/>
        <v>Drywood #1</v>
      </c>
      <c r="E48" s="51">
        <v>0</v>
      </c>
      <c r="F48" s="51">
        <v>0</v>
      </c>
      <c r="G48" s="51">
        <v>0</v>
      </c>
      <c r="H48" s="51">
        <v>0</v>
      </c>
      <c r="I48" s="51">
        <v>0</v>
      </c>
      <c r="J48" s="51">
        <v>0</v>
      </c>
      <c r="Q48" s="32">
        <v>0</v>
      </c>
      <c r="R48" s="32">
        <v>0</v>
      </c>
      <c r="S48" s="32">
        <v>0</v>
      </c>
      <c r="T48" s="32">
        <v>0</v>
      </c>
      <c r="U48" s="32">
        <v>0</v>
      </c>
      <c r="V48" s="32">
        <v>0</v>
      </c>
      <c r="W48" s="32"/>
      <c r="X48" s="32"/>
      <c r="Y48" s="32"/>
      <c r="Z48" s="32"/>
      <c r="AA48" s="32"/>
      <c r="AB48" s="32"/>
      <c r="AC48" s="2">
        <v>2.25</v>
      </c>
      <c r="AD48" s="2">
        <v>2.25</v>
      </c>
      <c r="AE48" s="2">
        <v>2.25</v>
      </c>
      <c r="AF48" s="2">
        <v>2.25</v>
      </c>
      <c r="AG48" s="2">
        <v>2.25</v>
      </c>
      <c r="AH48" s="2">
        <v>2.25</v>
      </c>
      <c r="AO48" s="33">
        <v>0</v>
      </c>
      <c r="AP48" s="33">
        <v>0</v>
      </c>
      <c r="AQ48" s="33">
        <v>0</v>
      </c>
      <c r="AR48" s="33">
        <v>0</v>
      </c>
      <c r="AS48" s="33">
        <v>0</v>
      </c>
      <c r="AT48" s="33">
        <v>0</v>
      </c>
      <c r="AU48" s="33"/>
      <c r="AV48" s="33"/>
      <c r="AW48" s="33"/>
      <c r="AX48" s="33"/>
      <c r="AY48" s="33"/>
      <c r="AZ48" s="33"/>
      <c r="BA48" s="31">
        <f t="shared" si="44"/>
        <v>0</v>
      </c>
      <c r="BB48" s="31">
        <f t="shared" si="45"/>
        <v>0</v>
      </c>
      <c r="BC48" s="31">
        <f t="shared" si="46"/>
        <v>0</v>
      </c>
      <c r="BD48" s="31">
        <f t="shared" si="47"/>
        <v>0</v>
      </c>
      <c r="BE48" s="31">
        <f t="shared" si="48"/>
        <v>0</v>
      </c>
      <c r="BF48" s="31">
        <f t="shared" si="49"/>
        <v>0</v>
      </c>
      <c r="BG48" s="31">
        <f t="shared" si="50"/>
        <v>0</v>
      </c>
      <c r="BH48" s="31">
        <f t="shared" si="51"/>
        <v>0</v>
      </c>
      <c r="BI48" s="31">
        <f t="shared" si="52"/>
        <v>0</v>
      </c>
      <c r="BJ48" s="31">
        <f t="shared" si="53"/>
        <v>0</v>
      </c>
      <c r="BK48" s="31">
        <f t="shared" si="54"/>
        <v>0</v>
      </c>
      <c r="BL48" s="31">
        <f t="shared" si="55"/>
        <v>0</v>
      </c>
      <c r="BM48" s="6">
        <f t="shared" ca="1" si="214"/>
        <v>-1.84E-2</v>
      </c>
      <c r="BN48" s="6">
        <f t="shared" ca="1" si="214"/>
        <v>-1.84E-2</v>
      </c>
      <c r="BO48" s="6">
        <f t="shared" ca="1" si="214"/>
        <v>-1.84E-2</v>
      </c>
      <c r="BP48" s="6">
        <f t="shared" ca="1" si="214"/>
        <v>-1.84E-2</v>
      </c>
      <c r="BQ48" s="6">
        <f t="shared" ca="1" si="214"/>
        <v>-1.84E-2</v>
      </c>
      <c r="BR48" s="6">
        <f t="shared" ca="1" si="214"/>
        <v>-1.84E-2</v>
      </c>
      <c r="BS48" s="6">
        <f t="shared" ca="1" si="214"/>
        <v>-1.84E-2</v>
      </c>
      <c r="BT48" s="6">
        <f t="shared" ca="1" si="214"/>
        <v>-1.84E-2</v>
      </c>
      <c r="BU48" s="6">
        <f t="shared" ca="1" si="214"/>
        <v>-1.84E-2</v>
      </c>
      <c r="BV48" s="6">
        <f t="shared" ca="1" si="214"/>
        <v>-1.84E-2</v>
      </c>
      <c r="BW48" s="6">
        <f t="shared" ca="1" si="214"/>
        <v>-1.84E-2</v>
      </c>
      <c r="BX48" s="6">
        <f t="shared" ca="1" si="214"/>
        <v>-1.84E-2</v>
      </c>
      <c r="BY48" s="31">
        <f t="shared" ca="1" si="202"/>
        <v>0</v>
      </c>
      <c r="BZ48" s="31">
        <f t="shared" ca="1" si="203"/>
        <v>0</v>
      </c>
      <c r="CA48" s="31">
        <f t="shared" ca="1" si="204"/>
        <v>0</v>
      </c>
      <c r="CB48" s="31">
        <f t="shared" ca="1" si="205"/>
        <v>0</v>
      </c>
      <c r="CC48" s="31">
        <f t="shared" ca="1" si="206"/>
        <v>0</v>
      </c>
      <c r="CD48" s="31">
        <f t="shared" ca="1" si="207"/>
        <v>0</v>
      </c>
      <c r="CE48" s="31">
        <f t="shared" ca="1" si="208"/>
        <v>0</v>
      </c>
      <c r="CF48" s="31">
        <f t="shared" ca="1" si="209"/>
        <v>0</v>
      </c>
      <c r="CG48" s="31">
        <f t="shared" ca="1" si="210"/>
        <v>0</v>
      </c>
      <c r="CH48" s="31">
        <f t="shared" ca="1" si="211"/>
        <v>0</v>
      </c>
      <c r="CI48" s="31">
        <f t="shared" ca="1" si="212"/>
        <v>0</v>
      </c>
      <c r="CJ48" s="31">
        <f t="shared" ca="1" si="213"/>
        <v>0</v>
      </c>
      <c r="CK48" s="32">
        <f t="shared" ca="1" si="56"/>
        <v>0</v>
      </c>
      <c r="CL48" s="32">
        <f t="shared" ca="1" si="57"/>
        <v>0</v>
      </c>
      <c r="CM48" s="32">
        <f t="shared" ca="1" si="58"/>
        <v>0</v>
      </c>
      <c r="CN48" s="32">
        <f t="shared" ca="1" si="59"/>
        <v>0</v>
      </c>
      <c r="CO48" s="32">
        <f t="shared" ca="1" si="60"/>
        <v>0</v>
      </c>
      <c r="CP48" s="32">
        <f t="shared" ca="1" si="61"/>
        <v>0</v>
      </c>
      <c r="CQ48" s="32">
        <f t="shared" ca="1" si="62"/>
        <v>0</v>
      </c>
      <c r="CR48" s="32">
        <f t="shared" ca="1" si="63"/>
        <v>0</v>
      </c>
      <c r="CS48" s="32">
        <f t="shared" ca="1" si="64"/>
        <v>0</v>
      </c>
      <c r="CT48" s="32">
        <f t="shared" ca="1" si="65"/>
        <v>0</v>
      </c>
      <c r="CU48" s="32">
        <f t="shared" ca="1" si="66"/>
        <v>0</v>
      </c>
      <c r="CV48" s="32">
        <f t="shared" ca="1" si="67"/>
        <v>0</v>
      </c>
      <c r="CW48" s="31">
        <f t="shared" ca="1" si="190"/>
        <v>0</v>
      </c>
      <c r="CX48" s="31">
        <f t="shared" ca="1" si="191"/>
        <v>0</v>
      </c>
      <c r="CY48" s="31">
        <f t="shared" ca="1" si="192"/>
        <v>0</v>
      </c>
      <c r="CZ48" s="31">
        <f t="shared" ca="1" si="193"/>
        <v>0</v>
      </c>
      <c r="DA48" s="31">
        <f t="shared" ca="1" si="194"/>
        <v>0</v>
      </c>
      <c r="DB48" s="31">
        <f t="shared" ca="1" si="195"/>
        <v>0</v>
      </c>
      <c r="DC48" s="31">
        <f t="shared" ca="1" si="196"/>
        <v>0</v>
      </c>
      <c r="DD48" s="31">
        <f t="shared" ca="1" si="197"/>
        <v>0</v>
      </c>
      <c r="DE48" s="31">
        <f t="shared" ca="1" si="198"/>
        <v>0</v>
      </c>
      <c r="DF48" s="31">
        <f t="shared" ca="1" si="199"/>
        <v>0</v>
      </c>
      <c r="DG48" s="31">
        <f t="shared" ca="1" si="200"/>
        <v>0</v>
      </c>
      <c r="DH48" s="31">
        <f t="shared" ca="1" si="201"/>
        <v>0</v>
      </c>
      <c r="DI48" s="32">
        <f t="shared" ca="1" si="68"/>
        <v>0</v>
      </c>
      <c r="DJ48" s="32">
        <f t="shared" ca="1" si="69"/>
        <v>0</v>
      </c>
      <c r="DK48" s="32">
        <f t="shared" ca="1" si="70"/>
        <v>0</v>
      </c>
      <c r="DL48" s="32">
        <f t="shared" ca="1" si="71"/>
        <v>0</v>
      </c>
      <c r="DM48" s="32">
        <f t="shared" ca="1" si="72"/>
        <v>0</v>
      </c>
      <c r="DN48" s="32">
        <f t="shared" ca="1" si="73"/>
        <v>0</v>
      </c>
      <c r="DO48" s="32">
        <f t="shared" ca="1" si="74"/>
        <v>0</v>
      </c>
      <c r="DP48" s="32">
        <f t="shared" ca="1" si="75"/>
        <v>0</v>
      </c>
      <c r="DQ48" s="32">
        <f t="shared" ca="1" si="76"/>
        <v>0</v>
      </c>
      <c r="DR48" s="32">
        <f t="shared" ca="1" si="77"/>
        <v>0</v>
      </c>
      <c r="DS48" s="32">
        <f t="shared" ca="1" si="78"/>
        <v>0</v>
      </c>
      <c r="DT48" s="32">
        <f t="shared" ca="1" si="79"/>
        <v>0</v>
      </c>
      <c r="DU48" s="31">
        <f t="shared" ca="1" si="80"/>
        <v>0</v>
      </c>
      <c r="DV48" s="31">
        <f t="shared" ca="1" si="81"/>
        <v>0</v>
      </c>
      <c r="DW48" s="31">
        <f t="shared" ca="1" si="82"/>
        <v>0</v>
      </c>
      <c r="DX48" s="31">
        <f t="shared" ca="1" si="83"/>
        <v>0</v>
      </c>
      <c r="DY48" s="31">
        <f t="shared" ca="1" si="84"/>
        <v>0</v>
      </c>
      <c r="DZ48" s="31">
        <f t="shared" ca="1" si="85"/>
        <v>0</v>
      </c>
      <c r="EA48" s="31">
        <f t="shared" ca="1" si="86"/>
        <v>0</v>
      </c>
      <c r="EB48" s="31">
        <f t="shared" ca="1" si="87"/>
        <v>0</v>
      </c>
      <c r="EC48" s="31">
        <f t="shared" ca="1" si="88"/>
        <v>0</v>
      </c>
      <c r="ED48" s="31">
        <f t="shared" ca="1" si="89"/>
        <v>0</v>
      </c>
      <c r="EE48" s="31">
        <f t="shared" ca="1" si="90"/>
        <v>0</v>
      </c>
      <c r="EF48" s="31">
        <f t="shared" ca="1" si="91"/>
        <v>0</v>
      </c>
      <c r="EG48" s="32">
        <f t="shared" ca="1" si="92"/>
        <v>0</v>
      </c>
      <c r="EH48" s="32">
        <f t="shared" ca="1" si="93"/>
        <v>0</v>
      </c>
      <c r="EI48" s="32">
        <f t="shared" ca="1" si="94"/>
        <v>0</v>
      </c>
      <c r="EJ48" s="32">
        <f t="shared" ca="1" si="95"/>
        <v>0</v>
      </c>
      <c r="EK48" s="32">
        <f t="shared" ca="1" si="96"/>
        <v>0</v>
      </c>
      <c r="EL48" s="32">
        <f t="shared" ca="1" si="97"/>
        <v>0</v>
      </c>
      <c r="EM48" s="32">
        <f t="shared" ca="1" si="98"/>
        <v>0</v>
      </c>
      <c r="EN48" s="32">
        <f t="shared" ca="1" si="99"/>
        <v>0</v>
      </c>
      <c r="EO48" s="32">
        <f t="shared" ca="1" si="100"/>
        <v>0</v>
      </c>
      <c r="EP48" s="32">
        <f t="shared" ca="1" si="101"/>
        <v>0</v>
      </c>
      <c r="EQ48" s="32">
        <f t="shared" ca="1" si="102"/>
        <v>0</v>
      </c>
      <c r="ER48" s="32">
        <f t="shared" ca="1" si="103"/>
        <v>0</v>
      </c>
    </row>
    <row r="49" spans="1:148">
      <c r="A49" t="s">
        <v>486</v>
      </c>
      <c r="B49" s="1" t="s">
        <v>78</v>
      </c>
      <c r="C49" t="str">
        <f t="shared" ca="1" si="215"/>
        <v>EC01</v>
      </c>
      <c r="D49" t="str">
        <f t="shared" ca="1" si="216"/>
        <v>Cavalier</v>
      </c>
      <c r="E49" s="51">
        <v>27286.312900000001</v>
      </c>
      <c r="F49" s="51">
        <v>27115.6495</v>
      </c>
      <c r="G49" s="51">
        <v>27369.691999999999</v>
      </c>
      <c r="H49" s="51">
        <v>23009.006300000001</v>
      </c>
      <c r="I49" s="51">
        <v>13922.2142</v>
      </c>
      <c r="J49" s="51">
        <v>18442.396499999999</v>
      </c>
      <c r="K49" s="51">
        <v>39835.873</v>
      </c>
      <c r="L49" s="51">
        <v>42648.023200000003</v>
      </c>
      <c r="M49" s="51">
        <v>33603.713400000001</v>
      </c>
      <c r="N49" s="51">
        <v>39741.803099999997</v>
      </c>
      <c r="O49" s="51">
        <v>32768.8822</v>
      </c>
      <c r="P49" s="51">
        <v>29289.704699999998</v>
      </c>
      <c r="Q49" s="32">
        <v>2174360.56</v>
      </c>
      <c r="R49" s="32">
        <v>2495360.65</v>
      </c>
      <c r="S49" s="32">
        <v>2451020.46</v>
      </c>
      <c r="T49" s="32">
        <v>1911880.15</v>
      </c>
      <c r="U49" s="32">
        <v>1265663.19</v>
      </c>
      <c r="V49" s="32">
        <v>1540049.16</v>
      </c>
      <c r="W49" s="32">
        <v>9793657.6899999995</v>
      </c>
      <c r="X49" s="32">
        <v>4280599.95</v>
      </c>
      <c r="Y49" s="32">
        <v>2228611.5499999998</v>
      </c>
      <c r="Z49" s="32">
        <v>3577046.17</v>
      </c>
      <c r="AA49" s="32">
        <v>2481806.0699999998</v>
      </c>
      <c r="AB49" s="32">
        <v>2778892.32</v>
      </c>
      <c r="AC49" s="2">
        <v>0.83</v>
      </c>
      <c r="AD49" s="2">
        <v>0.83</v>
      </c>
      <c r="AE49" s="2">
        <v>0.83</v>
      </c>
      <c r="AF49" s="2">
        <v>0.83</v>
      </c>
      <c r="AG49" s="2">
        <v>0.83</v>
      </c>
      <c r="AH49" s="2">
        <v>0.83</v>
      </c>
      <c r="AI49" s="2">
        <v>0.83</v>
      </c>
      <c r="AJ49" s="2">
        <v>0.83</v>
      </c>
      <c r="AK49" s="2">
        <v>0.83</v>
      </c>
      <c r="AL49" s="2">
        <v>0.83</v>
      </c>
      <c r="AM49" s="2">
        <v>0.83</v>
      </c>
      <c r="AN49" s="2">
        <v>0.83</v>
      </c>
      <c r="AO49" s="33">
        <v>18047.189999999999</v>
      </c>
      <c r="AP49" s="33">
        <v>20711.490000000002</v>
      </c>
      <c r="AQ49" s="33">
        <v>20343.47</v>
      </c>
      <c r="AR49" s="33">
        <v>15868.61</v>
      </c>
      <c r="AS49" s="33">
        <v>10505</v>
      </c>
      <c r="AT49" s="33">
        <v>12782.41</v>
      </c>
      <c r="AU49" s="33">
        <v>81287.360000000001</v>
      </c>
      <c r="AV49" s="33">
        <v>35528.980000000003</v>
      </c>
      <c r="AW49" s="33">
        <v>18497.48</v>
      </c>
      <c r="AX49" s="33">
        <v>29689.48</v>
      </c>
      <c r="AY49" s="33">
        <v>20598.990000000002</v>
      </c>
      <c r="AZ49" s="33">
        <v>23064.81</v>
      </c>
      <c r="BA49" s="31">
        <f t="shared" si="44"/>
        <v>-2609.23</v>
      </c>
      <c r="BB49" s="31">
        <f t="shared" si="45"/>
        <v>-2994.43</v>
      </c>
      <c r="BC49" s="31">
        <f t="shared" si="46"/>
        <v>-2941.22</v>
      </c>
      <c r="BD49" s="31">
        <f t="shared" si="47"/>
        <v>-9177.02</v>
      </c>
      <c r="BE49" s="31">
        <f t="shared" si="48"/>
        <v>-6075.18</v>
      </c>
      <c r="BF49" s="31">
        <f t="shared" si="49"/>
        <v>-7392.24</v>
      </c>
      <c r="BG49" s="31">
        <f t="shared" si="50"/>
        <v>-69534.97</v>
      </c>
      <c r="BH49" s="31">
        <f t="shared" si="51"/>
        <v>-30392.26</v>
      </c>
      <c r="BI49" s="31">
        <f t="shared" si="52"/>
        <v>-15823.14</v>
      </c>
      <c r="BJ49" s="31">
        <f t="shared" si="53"/>
        <v>-10731.14</v>
      </c>
      <c r="BK49" s="31">
        <f t="shared" si="54"/>
        <v>-7445.42</v>
      </c>
      <c r="BL49" s="31">
        <f t="shared" si="55"/>
        <v>-8336.68</v>
      </c>
      <c r="BM49" s="6">
        <f t="shared" ca="1" si="214"/>
        <v>-4.9399999999999999E-2</v>
      </c>
      <c r="BN49" s="6">
        <f t="shared" ca="1" si="214"/>
        <v>-4.9399999999999999E-2</v>
      </c>
      <c r="BO49" s="6">
        <f t="shared" ca="1" si="214"/>
        <v>-4.9399999999999999E-2</v>
      </c>
      <c r="BP49" s="6">
        <f t="shared" ca="1" si="214"/>
        <v>-4.9399999999999999E-2</v>
      </c>
      <c r="BQ49" s="6">
        <f t="shared" ca="1" si="214"/>
        <v>-4.9399999999999999E-2</v>
      </c>
      <c r="BR49" s="6">
        <f t="shared" ca="1" si="214"/>
        <v>-4.9399999999999999E-2</v>
      </c>
      <c r="BS49" s="6">
        <f t="shared" ca="1" si="214"/>
        <v>-4.9399999999999999E-2</v>
      </c>
      <c r="BT49" s="6">
        <f t="shared" ca="1" si="214"/>
        <v>-4.9399999999999999E-2</v>
      </c>
      <c r="BU49" s="6">
        <f t="shared" ca="1" si="214"/>
        <v>-4.9399999999999999E-2</v>
      </c>
      <c r="BV49" s="6">
        <f t="shared" ca="1" si="214"/>
        <v>-4.9399999999999999E-2</v>
      </c>
      <c r="BW49" s="6">
        <f t="shared" ca="1" si="214"/>
        <v>-4.9399999999999999E-2</v>
      </c>
      <c r="BX49" s="6">
        <f t="shared" ca="1" si="214"/>
        <v>-4.9399999999999999E-2</v>
      </c>
      <c r="BY49" s="31">
        <f t="shared" ca="1" si="202"/>
        <v>-107413.41</v>
      </c>
      <c r="BZ49" s="31">
        <f t="shared" ca="1" si="203"/>
        <v>-123270.82</v>
      </c>
      <c r="CA49" s="31">
        <f t="shared" ca="1" si="204"/>
        <v>-121080.41</v>
      </c>
      <c r="CB49" s="31">
        <f t="shared" ca="1" si="205"/>
        <v>-94446.88</v>
      </c>
      <c r="CC49" s="31">
        <f t="shared" ca="1" si="206"/>
        <v>-62523.76</v>
      </c>
      <c r="CD49" s="31">
        <f t="shared" ca="1" si="207"/>
        <v>-76078.429999999993</v>
      </c>
      <c r="CE49" s="31">
        <f t="shared" ca="1" si="208"/>
        <v>-483806.69</v>
      </c>
      <c r="CF49" s="31">
        <f t="shared" ca="1" si="209"/>
        <v>-211461.64</v>
      </c>
      <c r="CG49" s="31">
        <f t="shared" ca="1" si="210"/>
        <v>-110093.41</v>
      </c>
      <c r="CH49" s="31">
        <f t="shared" ca="1" si="211"/>
        <v>-176706.08</v>
      </c>
      <c r="CI49" s="31">
        <f t="shared" ca="1" si="212"/>
        <v>-122601.22</v>
      </c>
      <c r="CJ49" s="31">
        <f t="shared" ca="1" si="213"/>
        <v>-137277.28</v>
      </c>
      <c r="CK49" s="32">
        <f t="shared" ca="1" si="56"/>
        <v>2826.67</v>
      </c>
      <c r="CL49" s="32">
        <f t="shared" ca="1" si="57"/>
        <v>3243.97</v>
      </c>
      <c r="CM49" s="32">
        <f t="shared" ca="1" si="58"/>
        <v>3186.33</v>
      </c>
      <c r="CN49" s="32">
        <f t="shared" ca="1" si="59"/>
        <v>2485.44</v>
      </c>
      <c r="CO49" s="32">
        <f t="shared" ca="1" si="60"/>
        <v>1645.36</v>
      </c>
      <c r="CP49" s="32">
        <f t="shared" ca="1" si="61"/>
        <v>2002.06</v>
      </c>
      <c r="CQ49" s="32">
        <f t="shared" ca="1" si="62"/>
        <v>12731.75</v>
      </c>
      <c r="CR49" s="32">
        <f t="shared" ca="1" si="63"/>
        <v>5564.78</v>
      </c>
      <c r="CS49" s="32">
        <f t="shared" ca="1" si="64"/>
        <v>2897.2</v>
      </c>
      <c r="CT49" s="32">
        <f t="shared" ca="1" si="65"/>
        <v>4650.16</v>
      </c>
      <c r="CU49" s="32">
        <f t="shared" ca="1" si="66"/>
        <v>3226.35</v>
      </c>
      <c r="CV49" s="32">
        <f t="shared" ca="1" si="67"/>
        <v>3612.56</v>
      </c>
      <c r="CW49" s="31">
        <f t="shared" ca="1" si="190"/>
        <v>-120024.70000000001</v>
      </c>
      <c r="CX49" s="31">
        <f t="shared" ca="1" si="191"/>
        <v>-137743.91</v>
      </c>
      <c r="CY49" s="31">
        <f t="shared" ca="1" si="192"/>
        <v>-135296.32999999999</v>
      </c>
      <c r="CZ49" s="31">
        <f t="shared" ca="1" si="193"/>
        <v>-98653.03</v>
      </c>
      <c r="DA49" s="31">
        <f t="shared" ca="1" si="194"/>
        <v>-65308.219999999994</v>
      </c>
      <c r="DB49" s="31">
        <f t="shared" ca="1" si="195"/>
        <v>-79466.539999999994</v>
      </c>
      <c r="DC49" s="31">
        <f t="shared" ca="1" si="196"/>
        <v>-482827.33000000007</v>
      </c>
      <c r="DD49" s="31">
        <f t="shared" ca="1" si="197"/>
        <v>-211033.58000000002</v>
      </c>
      <c r="DE49" s="31">
        <f t="shared" ca="1" si="198"/>
        <v>-109870.55</v>
      </c>
      <c r="DF49" s="31">
        <f t="shared" ca="1" si="199"/>
        <v>-191014.26</v>
      </c>
      <c r="DG49" s="31">
        <f t="shared" ca="1" si="200"/>
        <v>-132528.43999999997</v>
      </c>
      <c r="DH49" s="31">
        <f t="shared" ca="1" si="201"/>
        <v>-148392.85</v>
      </c>
      <c r="DI49" s="32">
        <f t="shared" ca="1" si="68"/>
        <v>-6001.24</v>
      </c>
      <c r="DJ49" s="32">
        <f t="shared" ca="1" si="69"/>
        <v>-6887.2</v>
      </c>
      <c r="DK49" s="32">
        <f t="shared" ca="1" si="70"/>
        <v>-6764.82</v>
      </c>
      <c r="DL49" s="32">
        <f t="shared" ca="1" si="71"/>
        <v>-4932.6499999999996</v>
      </c>
      <c r="DM49" s="32">
        <f t="shared" ca="1" si="72"/>
        <v>-3265.41</v>
      </c>
      <c r="DN49" s="32">
        <f t="shared" ca="1" si="73"/>
        <v>-3973.33</v>
      </c>
      <c r="DO49" s="32">
        <f t="shared" ca="1" si="74"/>
        <v>-24141.37</v>
      </c>
      <c r="DP49" s="32">
        <f t="shared" ca="1" si="75"/>
        <v>-10551.68</v>
      </c>
      <c r="DQ49" s="32">
        <f t="shared" ca="1" si="76"/>
        <v>-5493.53</v>
      </c>
      <c r="DR49" s="32">
        <f t="shared" ca="1" si="77"/>
        <v>-9550.7099999999991</v>
      </c>
      <c r="DS49" s="32">
        <f t="shared" ca="1" si="78"/>
        <v>-6626.42</v>
      </c>
      <c r="DT49" s="32">
        <f t="shared" ca="1" si="79"/>
        <v>-7419.64</v>
      </c>
      <c r="DU49" s="31">
        <f t="shared" ca="1" si="80"/>
        <v>-51641.89</v>
      </c>
      <c r="DV49" s="31">
        <f t="shared" ca="1" si="81"/>
        <v>-58563.83</v>
      </c>
      <c r="DW49" s="31">
        <f t="shared" ca="1" si="82"/>
        <v>-56900.47</v>
      </c>
      <c r="DX49" s="31">
        <f t="shared" ca="1" si="83"/>
        <v>-40986.980000000003</v>
      </c>
      <c r="DY49" s="31">
        <f t="shared" ca="1" si="84"/>
        <v>-26811.27</v>
      </c>
      <c r="DZ49" s="31">
        <f t="shared" ca="1" si="85"/>
        <v>-32218.799999999999</v>
      </c>
      <c r="EA49" s="31">
        <f t="shared" ca="1" si="86"/>
        <v>-193375.75</v>
      </c>
      <c r="EB49" s="31">
        <f t="shared" ca="1" si="87"/>
        <v>-83400.23</v>
      </c>
      <c r="EC49" s="31">
        <f t="shared" ca="1" si="88"/>
        <v>-42837.5</v>
      </c>
      <c r="ED49" s="31">
        <f t="shared" ca="1" si="89"/>
        <v>-73493.429999999993</v>
      </c>
      <c r="EE49" s="31">
        <f t="shared" ca="1" si="90"/>
        <v>-50287.31</v>
      </c>
      <c r="EF49" s="31">
        <f t="shared" ca="1" si="91"/>
        <v>-55544.69</v>
      </c>
      <c r="EG49" s="32">
        <f t="shared" ca="1" si="92"/>
        <v>-177667.83000000002</v>
      </c>
      <c r="EH49" s="32">
        <f t="shared" ca="1" si="93"/>
        <v>-203194.94</v>
      </c>
      <c r="EI49" s="32">
        <f t="shared" ca="1" si="94"/>
        <v>-198961.62</v>
      </c>
      <c r="EJ49" s="32">
        <f t="shared" ca="1" si="95"/>
        <v>-144572.66</v>
      </c>
      <c r="EK49" s="32">
        <f t="shared" ca="1" si="96"/>
        <v>-95384.9</v>
      </c>
      <c r="EL49" s="32">
        <f t="shared" ca="1" si="97"/>
        <v>-115658.67</v>
      </c>
      <c r="EM49" s="32">
        <f t="shared" ca="1" si="98"/>
        <v>-700344.45000000007</v>
      </c>
      <c r="EN49" s="32">
        <f t="shared" ca="1" si="99"/>
        <v>-304985.49</v>
      </c>
      <c r="EO49" s="32">
        <f t="shared" ca="1" si="100"/>
        <v>-158201.58000000002</v>
      </c>
      <c r="EP49" s="32">
        <f t="shared" ca="1" si="101"/>
        <v>-274058.40000000002</v>
      </c>
      <c r="EQ49" s="32">
        <f t="shared" ca="1" si="102"/>
        <v>-189442.16999999998</v>
      </c>
      <c r="ER49" s="32">
        <f t="shared" ca="1" si="103"/>
        <v>-211357.18000000002</v>
      </c>
    </row>
    <row r="50" spans="1:148">
      <c r="A50" t="s">
        <v>486</v>
      </c>
      <c r="B50" s="1" t="s">
        <v>73</v>
      </c>
      <c r="C50" t="str">
        <f t="shared" ca="1" si="215"/>
        <v>EC04</v>
      </c>
      <c r="D50" t="str">
        <f t="shared" ca="1" si="216"/>
        <v>Foster Creek Industrial System</v>
      </c>
      <c r="E50" s="51">
        <v>50092.973100000003</v>
      </c>
      <c r="F50" s="51">
        <v>45400.476000000002</v>
      </c>
      <c r="G50" s="51">
        <v>45348.626300000004</v>
      </c>
      <c r="H50" s="51">
        <v>42760.532700000003</v>
      </c>
      <c r="I50" s="51">
        <v>41912.606299999999</v>
      </c>
      <c r="J50" s="51">
        <v>38552.130899999996</v>
      </c>
      <c r="K50" s="51">
        <v>33027.306199999999</v>
      </c>
      <c r="L50" s="51">
        <v>31409.4745</v>
      </c>
      <c r="M50" s="51">
        <v>31788.261200000001</v>
      </c>
      <c r="N50" s="51">
        <v>42834.766499999998</v>
      </c>
      <c r="O50" s="51">
        <v>43797.450700000001</v>
      </c>
      <c r="P50" s="51">
        <v>47316.8315</v>
      </c>
      <c r="Q50" s="32">
        <v>3080548.69</v>
      </c>
      <c r="R50" s="32">
        <v>3304305.66</v>
      </c>
      <c r="S50" s="32">
        <v>2581839.09</v>
      </c>
      <c r="T50" s="32">
        <v>2154560.92</v>
      </c>
      <c r="U50" s="32">
        <v>1995690.8</v>
      </c>
      <c r="V50" s="32">
        <v>1878846.22</v>
      </c>
      <c r="W50" s="32">
        <v>4931092.29</v>
      </c>
      <c r="X50" s="32">
        <v>2394954.04</v>
      </c>
      <c r="Y50" s="32">
        <v>1659078.31</v>
      </c>
      <c r="Z50" s="32">
        <v>2764983.81</v>
      </c>
      <c r="AA50" s="32">
        <v>2402582.7400000002</v>
      </c>
      <c r="AB50" s="32">
        <v>3012491.18</v>
      </c>
      <c r="AC50" s="2">
        <v>7.13</v>
      </c>
      <c r="AD50" s="2">
        <v>7.13</v>
      </c>
      <c r="AE50" s="2">
        <v>7.13</v>
      </c>
      <c r="AF50" s="2">
        <v>7.13</v>
      </c>
      <c r="AG50" s="2">
        <v>7.13</v>
      </c>
      <c r="AH50" s="2">
        <v>7.13</v>
      </c>
      <c r="AI50" s="2">
        <v>7.13</v>
      </c>
      <c r="AJ50" s="2">
        <v>7.13</v>
      </c>
      <c r="AK50" s="2">
        <v>7.13</v>
      </c>
      <c r="AL50" s="2">
        <v>7.13</v>
      </c>
      <c r="AM50" s="2">
        <v>7.13</v>
      </c>
      <c r="AN50" s="2">
        <v>7.13</v>
      </c>
      <c r="AO50" s="33">
        <v>219643.12</v>
      </c>
      <c r="AP50" s="33">
        <v>235596.99</v>
      </c>
      <c r="AQ50" s="33">
        <v>184085.13</v>
      </c>
      <c r="AR50" s="33">
        <v>153620.19</v>
      </c>
      <c r="AS50" s="33">
        <v>142292.75</v>
      </c>
      <c r="AT50" s="33">
        <v>133961.74</v>
      </c>
      <c r="AU50" s="33">
        <v>351586.88</v>
      </c>
      <c r="AV50" s="33">
        <v>170760.22</v>
      </c>
      <c r="AW50" s="33">
        <v>118292.28</v>
      </c>
      <c r="AX50" s="33">
        <v>197143.35</v>
      </c>
      <c r="AY50" s="33">
        <v>171304.15</v>
      </c>
      <c r="AZ50" s="33">
        <v>214790.62</v>
      </c>
      <c r="BA50" s="31">
        <f t="shared" si="44"/>
        <v>-3696.66</v>
      </c>
      <c r="BB50" s="31">
        <f t="shared" si="45"/>
        <v>-3965.17</v>
      </c>
      <c r="BC50" s="31">
        <f t="shared" si="46"/>
        <v>-3098.21</v>
      </c>
      <c r="BD50" s="31">
        <f t="shared" si="47"/>
        <v>-10341.89</v>
      </c>
      <c r="BE50" s="31">
        <f t="shared" si="48"/>
        <v>-9579.32</v>
      </c>
      <c r="BF50" s="31">
        <f t="shared" si="49"/>
        <v>-9018.4599999999991</v>
      </c>
      <c r="BG50" s="31">
        <f t="shared" si="50"/>
        <v>-35010.76</v>
      </c>
      <c r="BH50" s="31">
        <f t="shared" si="51"/>
        <v>-17004.169999999998</v>
      </c>
      <c r="BI50" s="31">
        <f t="shared" si="52"/>
        <v>-11779.46</v>
      </c>
      <c r="BJ50" s="31">
        <f t="shared" si="53"/>
        <v>-8294.9500000000007</v>
      </c>
      <c r="BK50" s="31">
        <f t="shared" si="54"/>
        <v>-7207.75</v>
      </c>
      <c r="BL50" s="31">
        <f t="shared" si="55"/>
        <v>-9037.4699999999993</v>
      </c>
      <c r="BM50" s="6">
        <f t="shared" ca="1" si="214"/>
        <v>8.2000000000000003E-2</v>
      </c>
      <c r="BN50" s="6">
        <f t="shared" ca="1" si="214"/>
        <v>8.2000000000000003E-2</v>
      </c>
      <c r="BO50" s="6">
        <f t="shared" ca="1" si="214"/>
        <v>8.2000000000000003E-2</v>
      </c>
      <c r="BP50" s="6">
        <f t="shared" ca="1" si="214"/>
        <v>8.2000000000000003E-2</v>
      </c>
      <c r="BQ50" s="6">
        <f t="shared" ca="1" si="214"/>
        <v>8.2000000000000003E-2</v>
      </c>
      <c r="BR50" s="6">
        <f t="shared" ca="1" si="214"/>
        <v>8.2000000000000003E-2</v>
      </c>
      <c r="BS50" s="6">
        <f t="shared" ca="1" si="214"/>
        <v>8.2000000000000003E-2</v>
      </c>
      <c r="BT50" s="6">
        <f t="shared" ca="1" si="214"/>
        <v>8.2000000000000003E-2</v>
      </c>
      <c r="BU50" s="6">
        <f t="shared" ca="1" si="214"/>
        <v>8.2000000000000003E-2</v>
      </c>
      <c r="BV50" s="6">
        <f t="shared" ca="1" si="214"/>
        <v>8.2000000000000003E-2</v>
      </c>
      <c r="BW50" s="6">
        <f t="shared" ca="1" si="214"/>
        <v>8.2000000000000003E-2</v>
      </c>
      <c r="BX50" s="6">
        <f t="shared" ca="1" si="214"/>
        <v>8.2000000000000003E-2</v>
      </c>
      <c r="BY50" s="31">
        <f t="shared" ca="1" si="202"/>
        <v>252604.99</v>
      </c>
      <c r="BZ50" s="31">
        <f t="shared" ca="1" si="203"/>
        <v>270953.06</v>
      </c>
      <c r="CA50" s="31">
        <f t="shared" ca="1" si="204"/>
        <v>211710.81</v>
      </c>
      <c r="CB50" s="31">
        <f t="shared" ca="1" si="205"/>
        <v>176674</v>
      </c>
      <c r="CC50" s="31">
        <f t="shared" ca="1" si="206"/>
        <v>163646.65</v>
      </c>
      <c r="CD50" s="31">
        <f t="shared" ca="1" si="207"/>
        <v>154065.39000000001</v>
      </c>
      <c r="CE50" s="31">
        <f t="shared" ca="1" si="208"/>
        <v>404349.57</v>
      </c>
      <c r="CF50" s="31">
        <f t="shared" ca="1" si="209"/>
        <v>196386.23</v>
      </c>
      <c r="CG50" s="31">
        <f t="shared" ca="1" si="210"/>
        <v>136044.42000000001</v>
      </c>
      <c r="CH50" s="31">
        <f t="shared" ca="1" si="211"/>
        <v>226728.67</v>
      </c>
      <c r="CI50" s="31">
        <f t="shared" ca="1" si="212"/>
        <v>197011.78</v>
      </c>
      <c r="CJ50" s="31">
        <f t="shared" ca="1" si="213"/>
        <v>247024.28</v>
      </c>
      <c r="CK50" s="32">
        <f t="shared" ca="1" si="56"/>
        <v>4004.71</v>
      </c>
      <c r="CL50" s="32">
        <f t="shared" ca="1" si="57"/>
        <v>4295.6000000000004</v>
      </c>
      <c r="CM50" s="32">
        <f t="shared" ca="1" si="58"/>
        <v>3356.39</v>
      </c>
      <c r="CN50" s="32">
        <f t="shared" ca="1" si="59"/>
        <v>2800.93</v>
      </c>
      <c r="CO50" s="32">
        <f t="shared" ca="1" si="60"/>
        <v>2594.4</v>
      </c>
      <c r="CP50" s="32">
        <f t="shared" ca="1" si="61"/>
        <v>2442.5</v>
      </c>
      <c r="CQ50" s="32">
        <f t="shared" ca="1" si="62"/>
        <v>6410.42</v>
      </c>
      <c r="CR50" s="32">
        <f t="shared" ca="1" si="63"/>
        <v>3113.44</v>
      </c>
      <c r="CS50" s="32">
        <f t="shared" ca="1" si="64"/>
        <v>2156.8000000000002</v>
      </c>
      <c r="CT50" s="32">
        <f t="shared" ca="1" si="65"/>
        <v>3594.48</v>
      </c>
      <c r="CU50" s="32">
        <f t="shared" ca="1" si="66"/>
        <v>3123.36</v>
      </c>
      <c r="CV50" s="32">
        <f t="shared" ca="1" si="67"/>
        <v>3916.24</v>
      </c>
      <c r="CW50" s="31">
        <f t="shared" ca="1" si="190"/>
        <v>40663.239999999991</v>
      </c>
      <c r="CX50" s="31">
        <f t="shared" ca="1" si="191"/>
        <v>43616.839999999982</v>
      </c>
      <c r="CY50" s="31">
        <f t="shared" ca="1" si="192"/>
        <v>34080.280000000006</v>
      </c>
      <c r="CZ50" s="31">
        <f t="shared" ca="1" si="193"/>
        <v>36196.62999999999</v>
      </c>
      <c r="DA50" s="31">
        <f t="shared" ca="1" si="194"/>
        <v>33527.619999999988</v>
      </c>
      <c r="DB50" s="31">
        <f t="shared" ca="1" si="195"/>
        <v>31564.610000000022</v>
      </c>
      <c r="DC50" s="31">
        <f t="shared" ca="1" si="196"/>
        <v>94183.87</v>
      </c>
      <c r="DD50" s="31">
        <f t="shared" ca="1" si="197"/>
        <v>45743.62000000001</v>
      </c>
      <c r="DE50" s="31">
        <f t="shared" ca="1" si="198"/>
        <v>31688.400000000001</v>
      </c>
      <c r="DF50" s="31">
        <f t="shared" ca="1" si="199"/>
        <v>41474.750000000015</v>
      </c>
      <c r="DG50" s="31">
        <f t="shared" ca="1" si="200"/>
        <v>36038.739999999991</v>
      </c>
      <c r="DH50" s="31">
        <f t="shared" ca="1" si="201"/>
        <v>45187.369999999995</v>
      </c>
      <c r="DI50" s="32">
        <f t="shared" ca="1" si="68"/>
        <v>2033.16</v>
      </c>
      <c r="DJ50" s="32">
        <f t="shared" ca="1" si="69"/>
        <v>2180.84</v>
      </c>
      <c r="DK50" s="32">
        <f t="shared" ca="1" si="70"/>
        <v>1704.01</v>
      </c>
      <c r="DL50" s="32">
        <f t="shared" ca="1" si="71"/>
        <v>1809.83</v>
      </c>
      <c r="DM50" s="32">
        <f t="shared" ca="1" si="72"/>
        <v>1676.38</v>
      </c>
      <c r="DN50" s="32">
        <f t="shared" ca="1" si="73"/>
        <v>1578.23</v>
      </c>
      <c r="DO50" s="32">
        <f t="shared" ca="1" si="74"/>
        <v>4709.1899999999996</v>
      </c>
      <c r="DP50" s="32">
        <f t="shared" ca="1" si="75"/>
        <v>2287.1799999999998</v>
      </c>
      <c r="DQ50" s="32">
        <f t="shared" ca="1" si="76"/>
        <v>1584.42</v>
      </c>
      <c r="DR50" s="32">
        <f t="shared" ca="1" si="77"/>
        <v>2073.7399999999998</v>
      </c>
      <c r="DS50" s="32">
        <f t="shared" ca="1" si="78"/>
        <v>1801.94</v>
      </c>
      <c r="DT50" s="32">
        <f t="shared" ca="1" si="79"/>
        <v>2259.37</v>
      </c>
      <c r="DU50" s="31">
        <f t="shared" ca="1" si="80"/>
        <v>17495.79</v>
      </c>
      <c r="DV50" s="31">
        <f t="shared" ca="1" si="81"/>
        <v>18544.34</v>
      </c>
      <c r="DW50" s="31">
        <f t="shared" ca="1" si="82"/>
        <v>14332.87</v>
      </c>
      <c r="DX50" s="31">
        <f t="shared" ca="1" si="83"/>
        <v>15038.47</v>
      </c>
      <c r="DY50" s="31">
        <f t="shared" ca="1" si="84"/>
        <v>13764.24</v>
      </c>
      <c r="DZ50" s="31">
        <f t="shared" ca="1" si="85"/>
        <v>12797.51</v>
      </c>
      <c r="EA50" s="31">
        <f t="shared" ca="1" si="86"/>
        <v>37721.300000000003</v>
      </c>
      <c r="EB50" s="31">
        <f t="shared" ca="1" si="87"/>
        <v>18077.830000000002</v>
      </c>
      <c r="EC50" s="31">
        <f t="shared" ca="1" si="88"/>
        <v>12355.01</v>
      </c>
      <c r="ED50" s="31">
        <f t="shared" ca="1" si="89"/>
        <v>15957.56</v>
      </c>
      <c r="EE50" s="31">
        <f t="shared" ca="1" si="90"/>
        <v>13674.73</v>
      </c>
      <c r="EF50" s="31">
        <f t="shared" ca="1" si="91"/>
        <v>16914.009999999998</v>
      </c>
      <c r="EG50" s="32">
        <f t="shared" ca="1" si="92"/>
        <v>60192.189999999995</v>
      </c>
      <c r="EH50" s="32">
        <f t="shared" ca="1" si="93"/>
        <v>64342.019999999975</v>
      </c>
      <c r="EI50" s="32">
        <f t="shared" ca="1" si="94"/>
        <v>50117.160000000011</v>
      </c>
      <c r="EJ50" s="32">
        <f t="shared" ca="1" si="95"/>
        <v>53044.929999999993</v>
      </c>
      <c r="EK50" s="32">
        <f t="shared" ca="1" si="96"/>
        <v>48968.239999999983</v>
      </c>
      <c r="EL50" s="32">
        <f t="shared" ca="1" si="97"/>
        <v>45940.350000000028</v>
      </c>
      <c r="EM50" s="32">
        <f t="shared" ca="1" si="98"/>
        <v>136614.35999999999</v>
      </c>
      <c r="EN50" s="32">
        <f t="shared" ca="1" si="99"/>
        <v>66108.63</v>
      </c>
      <c r="EO50" s="32">
        <f t="shared" ca="1" si="100"/>
        <v>45627.83</v>
      </c>
      <c r="EP50" s="32">
        <f t="shared" ca="1" si="101"/>
        <v>59506.05000000001</v>
      </c>
      <c r="EQ50" s="32">
        <f t="shared" ca="1" si="102"/>
        <v>51515.409999999989</v>
      </c>
      <c r="ER50" s="32">
        <f t="shared" ca="1" si="103"/>
        <v>64360.75</v>
      </c>
    </row>
    <row r="51" spans="1:148">
      <c r="A51" t="s">
        <v>431</v>
      </c>
      <c r="B51" s="1" t="s">
        <v>74</v>
      </c>
      <c r="C51" t="str">
        <f t="shared" ca="1" si="215"/>
        <v>BCHIMP</v>
      </c>
      <c r="D51" t="str">
        <f t="shared" ca="1" si="216"/>
        <v>Alberta-BC Intertie - Import</v>
      </c>
      <c r="E51" s="51">
        <v>15111</v>
      </c>
      <c r="F51" s="51">
        <v>3545</v>
      </c>
      <c r="G51" s="51">
        <v>18986</v>
      </c>
      <c r="H51" s="51">
        <v>11817</v>
      </c>
      <c r="I51" s="51">
        <v>18210</v>
      </c>
      <c r="J51" s="51">
        <v>5525</v>
      </c>
      <c r="K51" s="51">
        <v>10149</v>
      </c>
      <c r="L51" s="51">
        <v>6010</v>
      </c>
      <c r="M51" s="51">
        <v>8805</v>
      </c>
      <c r="N51" s="51">
        <v>6343</v>
      </c>
      <c r="O51" s="51">
        <v>817</v>
      </c>
      <c r="P51" s="51">
        <v>1695</v>
      </c>
      <c r="Q51" s="32">
        <v>1153959.6599999999</v>
      </c>
      <c r="R51" s="32">
        <v>338369.55</v>
      </c>
      <c r="S51" s="32">
        <v>1335823.96</v>
      </c>
      <c r="T51" s="32">
        <v>831491.07</v>
      </c>
      <c r="U51" s="32">
        <v>1330248.6100000001</v>
      </c>
      <c r="V51" s="32">
        <v>414681.34</v>
      </c>
      <c r="W51" s="32">
        <v>935003.58</v>
      </c>
      <c r="X51" s="32">
        <v>453152.22</v>
      </c>
      <c r="Y51" s="32">
        <v>529189.16</v>
      </c>
      <c r="Z51" s="32">
        <v>529779.4</v>
      </c>
      <c r="AA51" s="32">
        <v>88232.36</v>
      </c>
      <c r="AB51" s="32">
        <v>209918.55</v>
      </c>
      <c r="AC51" s="2">
        <v>0.78</v>
      </c>
      <c r="AD51" s="2">
        <v>0.78</v>
      </c>
      <c r="AE51" s="2">
        <v>0.78</v>
      </c>
      <c r="AF51" s="2">
        <v>0.78</v>
      </c>
      <c r="AG51" s="2">
        <v>0.78</v>
      </c>
      <c r="AH51" s="2">
        <v>0.78</v>
      </c>
      <c r="AI51" s="2">
        <v>0.78</v>
      </c>
      <c r="AJ51" s="2">
        <v>0.78</v>
      </c>
      <c r="AK51" s="2">
        <v>0.78</v>
      </c>
      <c r="AL51" s="2">
        <v>0.78</v>
      </c>
      <c r="AM51" s="2">
        <v>0.78</v>
      </c>
      <c r="AN51" s="2">
        <v>0.78</v>
      </c>
      <c r="AO51" s="33">
        <v>9000.89</v>
      </c>
      <c r="AP51" s="33">
        <v>2639.28</v>
      </c>
      <c r="AQ51" s="33">
        <v>10419.43</v>
      </c>
      <c r="AR51" s="33">
        <v>6485.63</v>
      </c>
      <c r="AS51" s="33">
        <v>10375.94</v>
      </c>
      <c r="AT51" s="33">
        <v>3234.51</v>
      </c>
      <c r="AU51" s="33">
        <v>7293.03</v>
      </c>
      <c r="AV51" s="33">
        <v>3534.59</v>
      </c>
      <c r="AW51" s="33">
        <v>4127.68</v>
      </c>
      <c r="AX51" s="33">
        <v>4132.28</v>
      </c>
      <c r="AY51" s="33">
        <v>688.21</v>
      </c>
      <c r="AZ51" s="33">
        <v>1637.36</v>
      </c>
      <c r="BA51" s="31">
        <f t="shared" si="44"/>
        <v>-1384.75</v>
      </c>
      <c r="BB51" s="31">
        <f t="shared" si="45"/>
        <v>-406.04</v>
      </c>
      <c r="BC51" s="31">
        <f t="shared" si="46"/>
        <v>-1602.99</v>
      </c>
      <c r="BD51" s="31">
        <f t="shared" si="47"/>
        <v>-3991.16</v>
      </c>
      <c r="BE51" s="31">
        <f t="shared" si="48"/>
        <v>-6385.19</v>
      </c>
      <c r="BF51" s="31">
        <f t="shared" si="49"/>
        <v>-1990.47</v>
      </c>
      <c r="BG51" s="31">
        <f t="shared" si="50"/>
        <v>-6638.53</v>
      </c>
      <c r="BH51" s="31">
        <f t="shared" si="51"/>
        <v>-3217.38</v>
      </c>
      <c r="BI51" s="31">
        <f t="shared" si="52"/>
        <v>-3757.24</v>
      </c>
      <c r="BJ51" s="31">
        <f t="shared" si="53"/>
        <v>-1589.34</v>
      </c>
      <c r="BK51" s="31">
        <f t="shared" si="54"/>
        <v>-264.7</v>
      </c>
      <c r="BL51" s="31">
        <f t="shared" si="55"/>
        <v>-629.76</v>
      </c>
      <c r="BM51" s="6">
        <f t="shared" ca="1" si="214"/>
        <v>-2.81E-2</v>
      </c>
      <c r="BN51" s="6">
        <f t="shared" ca="1" si="214"/>
        <v>-2.81E-2</v>
      </c>
      <c r="BO51" s="6">
        <f t="shared" ca="1" si="214"/>
        <v>-2.81E-2</v>
      </c>
      <c r="BP51" s="6">
        <f t="shared" ca="1" si="214"/>
        <v>-2.81E-2</v>
      </c>
      <c r="BQ51" s="6">
        <f t="shared" ca="1" si="214"/>
        <v>-2.81E-2</v>
      </c>
      <c r="BR51" s="6">
        <f t="shared" ca="1" si="214"/>
        <v>-2.81E-2</v>
      </c>
      <c r="BS51" s="6">
        <f t="shared" ca="1" si="214"/>
        <v>-2.81E-2</v>
      </c>
      <c r="BT51" s="6">
        <f t="shared" ca="1" si="214"/>
        <v>-2.81E-2</v>
      </c>
      <c r="BU51" s="6">
        <f t="shared" ca="1" si="214"/>
        <v>-2.81E-2</v>
      </c>
      <c r="BV51" s="6">
        <f t="shared" ca="1" si="214"/>
        <v>-2.81E-2</v>
      </c>
      <c r="BW51" s="6">
        <f t="shared" ca="1" si="214"/>
        <v>-2.81E-2</v>
      </c>
      <c r="BX51" s="6">
        <f t="shared" ca="1" si="214"/>
        <v>-2.81E-2</v>
      </c>
      <c r="BY51" s="31">
        <f t="shared" ca="1" si="202"/>
        <v>-32426.27</v>
      </c>
      <c r="BZ51" s="31">
        <f t="shared" ca="1" si="203"/>
        <v>-9508.18</v>
      </c>
      <c r="CA51" s="31">
        <f t="shared" ca="1" si="204"/>
        <v>-37536.65</v>
      </c>
      <c r="CB51" s="31">
        <f t="shared" ca="1" si="205"/>
        <v>-23364.9</v>
      </c>
      <c r="CC51" s="31">
        <f t="shared" ca="1" si="206"/>
        <v>-37379.99</v>
      </c>
      <c r="CD51" s="31">
        <f t="shared" ca="1" si="207"/>
        <v>-11652.55</v>
      </c>
      <c r="CE51" s="31">
        <f t="shared" ca="1" si="208"/>
        <v>-26273.599999999999</v>
      </c>
      <c r="CF51" s="31">
        <f t="shared" ca="1" si="209"/>
        <v>-12733.58</v>
      </c>
      <c r="CG51" s="31">
        <f t="shared" ca="1" si="210"/>
        <v>-14870.22</v>
      </c>
      <c r="CH51" s="31">
        <f t="shared" ca="1" si="211"/>
        <v>-14886.8</v>
      </c>
      <c r="CI51" s="31">
        <f t="shared" ca="1" si="212"/>
        <v>-2479.33</v>
      </c>
      <c r="CJ51" s="31">
        <f t="shared" ca="1" si="213"/>
        <v>-5898.71</v>
      </c>
      <c r="CK51" s="32">
        <f t="shared" ca="1" si="56"/>
        <v>1500.15</v>
      </c>
      <c r="CL51" s="32">
        <f t="shared" ca="1" si="57"/>
        <v>439.88</v>
      </c>
      <c r="CM51" s="32">
        <f t="shared" ca="1" si="58"/>
        <v>1736.57</v>
      </c>
      <c r="CN51" s="32">
        <f t="shared" ca="1" si="59"/>
        <v>1080.94</v>
      </c>
      <c r="CO51" s="32">
        <f t="shared" ca="1" si="60"/>
        <v>1729.32</v>
      </c>
      <c r="CP51" s="32">
        <f t="shared" ca="1" si="61"/>
        <v>539.09</v>
      </c>
      <c r="CQ51" s="32">
        <f t="shared" ca="1" si="62"/>
        <v>1215.5</v>
      </c>
      <c r="CR51" s="32">
        <f t="shared" ca="1" si="63"/>
        <v>589.1</v>
      </c>
      <c r="CS51" s="32">
        <f t="shared" ca="1" si="64"/>
        <v>687.95</v>
      </c>
      <c r="CT51" s="32">
        <f t="shared" ca="1" si="65"/>
        <v>688.71</v>
      </c>
      <c r="CU51" s="32">
        <f t="shared" ca="1" si="66"/>
        <v>114.7</v>
      </c>
      <c r="CV51" s="32">
        <f t="shared" ca="1" si="67"/>
        <v>272.89</v>
      </c>
      <c r="CW51" s="31">
        <f t="shared" ca="1" si="190"/>
        <v>-38542.259999999995</v>
      </c>
      <c r="CX51" s="31">
        <f t="shared" ca="1" si="191"/>
        <v>-11301.54</v>
      </c>
      <c r="CY51" s="31">
        <f t="shared" ca="1" si="192"/>
        <v>-44616.520000000004</v>
      </c>
      <c r="CZ51" s="31">
        <f t="shared" ca="1" si="193"/>
        <v>-24778.430000000004</v>
      </c>
      <c r="DA51" s="31">
        <f t="shared" ca="1" si="194"/>
        <v>-39641.42</v>
      </c>
      <c r="DB51" s="31">
        <f t="shared" ca="1" si="195"/>
        <v>-12357.5</v>
      </c>
      <c r="DC51" s="31">
        <f t="shared" ca="1" si="196"/>
        <v>-25712.6</v>
      </c>
      <c r="DD51" s="31">
        <f t="shared" ca="1" si="197"/>
        <v>-12461.689999999999</v>
      </c>
      <c r="DE51" s="31">
        <f t="shared" ca="1" si="198"/>
        <v>-14552.709999999997</v>
      </c>
      <c r="DF51" s="31">
        <f t="shared" ca="1" si="199"/>
        <v>-16741.03</v>
      </c>
      <c r="DG51" s="31">
        <f t="shared" ca="1" si="200"/>
        <v>-2788.1400000000003</v>
      </c>
      <c r="DH51" s="31">
        <f t="shared" ca="1" si="201"/>
        <v>-6633.4199999999992</v>
      </c>
      <c r="DI51" s="32">
        <f t="shared" ca="1" si="68"/>
        <v>-1927.11</v>
      </c>
      <c r="DJ51" s="32">
        <f t="shared" ca="1" si="69"/>
        <v>-565.08000000000004</v>
      </c>
      <c r="DK51" s="32">
        <f t="shared" ca="1" si="70"/>
        <v>-2230.83</v>
      </c>
      <c r="DL51" s="32">
        <f t="shared" ca="1" si="71"/>
        <v>-1238.92</v>
      </c>
      <c r="DM51" s="32">
        <f t="shared" ca="1" si="72"/>
        <v>-1982.07</v>
      </c>
      <c r="DN51" s="32">
        <f t="shared" ca="1" si="73"/>
        <v>-617.88</v>
      </c>
      <c r="DO51" s="32">
        <f t="shared" ca="1" si="74"/>
        <v>-1285.6300000000001</v>
      </c>
      <c r="DP51" s="32">
        <f t="shared" ca="1" si="75"/>
        <v>-623.08000000000004</v>
      </c>
      <c r="DQ51" s="32">
        <f t="shared" ca="1" si="76"/>
        <v>-727.64</v>
      </c>
      <c r="DR51" s="32">
        <f t="shared" ca="1" si="77"/>
        <v>-837.05</v>
      </c>
      <c r="DS51" s="32">
        <f t="shared" ca="1" si="78"/>
        <v>-139.41</v>
      </c>
      <c r="DT51" s="32">
        <f t="shared" ca="1" si="79"/>
        <v>-331.67</v>
      </c>
      <c r="DU51" s="31">
        <f t="shared" ca="1" si="80"/>
        <v>-16583.21</v>
      </c>
      <c r="DV51" s="31">
        <f t="shared" ca="1" si="81"/>
        <v>-4805.01</v>
      </c>
      <c r="DW51" s="31">
        <f t="shared" ca="1" si="82"/>
        <v>-18764.009999999998</v>
      </c>
      <c r="DX51" s="31">
        <f t="shared" ca="1" si="83"/>
        <v>-10294.59</v>
      </c>
      <c r="DY51" s="31">
        <f t="shared" ca="1" si="84"/>
        <v>-16274.17</v>
      </c>
      <c r="DZ51" s="31">
        <f t="shared" ca="1" si="85"/>
        <v>-5010.21</v>
      </c>
      <c r="EA51" s="31">
        <f t="shared" ca="1" si="86"/>
        <v>-10298.08</v>
      </c>
      <c r="EB51" s="31">
        <f t="shared" ca="1" si="87"/>
        <v>-4924.8500000000004</v>
      </c>
      <c r="EC51" s="31">
        <f t="shared" ca="1" si="88"/>
        <v>-5673.97</v>
      </c>
      <c r="ED51" s="31">
        <f t="shared" ca="1" si="89"/>
        <v>-6441.17</v>
      </c>
      <c r="EE51" s="31">
        <f t="shared" ca="1" si="90"/>
        <v>-1057.95</v>
      </c>
      <c r="EF51" s="31">
        <f t="shared" ca="1" si="91"/>
        <v>-2482.94</v>
      </c>
      <c r="EG51" s="32">
        <f t="shared" ca="1" si="92"/>
        <v>-57052.579999999994</v>
      </c>
      <c r="EH51" s="32">
        <f t="shared" ca="1" si="93"/>
        <v>-16671.63</v>
      </c>
      <c r="EI51" s="32">
        <f t="shared" ca="1" si="94"/>
        <v>-65611.360000000001</v>
      </c>
      <c r="EJ51" s="32">
        <f t="shared" ca="1" si="95"/>
        <v>-36311.94</v>
      </c>
      <c r="EK51" s="32">
        <f t="shared" ca="1" si="96"/>
        <v>-57897.659999999996</v>
      </c>
      <c r="EL51" s="32">
        <f t="shared" ca="1" si="97"/>
        <v>-17985.59</v>
      </c>
      <c r="EM51" s="32">
        <f t="shared" ca="1" si="98"/>
        <v>-37296.31</v>
      </c>
      <c r="EN51" s="32">
        <f t="shared" ca="1" si="99"/>
        <v>-18009.62</v>
      </c>
      <c r="EO51" s="32">
        <f t="shared" ca="1" si="100"/>
        <v>-20954.319999999996</v>
      </c>
      <c r="EP51" s="32">
        <f t="shared" ca="1" si="101"/>
        <v>-24019.25</v>
      </c>
      <c r="EQ51" s="32">
        <f t="shared" ca="1" si="102"/>
        <v>-3985.5</v>
      </c>
      <c r="ER51" s="32">
        <f t="shared" ca="1" si="103"/>
        <v>-9448.0299999999988</v>
      </c>
    </row>
    <row r="52" spans="1:148">
      <c r="A52" t="s">
        <v>431</v>
      </c>
      <c r="B52" s="1" t="s">
        <v>76</v>
      </c>
      <c r="C52" t="str">
        <f t="shared" ca="1" si="215"/>
        <v>SPCIMP</v>
      </c>
      <c r="D52" t="str">
        <f t="shared" ca="1" si="216"/>
        <v>Alberta-Saskatchewan Intertie - Import</v>
      </c>
      <c r="E52" s="51">
        <v>390</v>
      </c>
      <c r="G52" s="51">
        <v>778</v>
      </c>
      <c r="I52" s="51">
        <v>1984</v>
      </c>
      <c r="K52" s="51">
        <v>203</v>
      </c>
      <c r="L52" s="51">
        <v>445</v>
      </c>
      <c r="N52" s="51">
        <v>25</v>
      </c>
      <c r="P52" s="51">
        <v>162</v>
      </c>
      <c r="Q52" s="32">
        <v>24194.36</v>
      </c>
      <c r="R52" s="32"/>
      <c r="S52" s="32">
        <v>66790.66</v>
      </c>
      <c r="T52" s="32"/>
      <c r="U52" s="32">
        <v>172572.48</v>
      </c>
      <c r="V52" s="32"/>
      <c r="W52" s="32">
        <v>33836.67</v>
      </c>
      <c r="X52" s="32">
        <v>18988.189999999999</v>
      </c>
      <c r="Y52" s="32"/>
      <c r="Z52" s="32">
        <v>2770.49</v>
      </c>
      <c r="AA52" s="32"/>
      <c r="AB52" s="32">
        <v>40551.25</v>
      </c>
      <c r="AC52" s="2">
        <v>1.44</v>
      </c>
      <c r="AE52" s="2">
        <v>1.44</v>
      </c>
      <c r="AG52" s="2">
        <v>1.44</v>
      </c>
      <c r="AI52" s="2">
        <v>1.44</v>
      </c>
      <c r="AJ52" s="2">
        <v>1.44</v>
      </c>
      <c r="AL52" s="2">
        <v>1.44</v>
      </c>
      <c r="AN52" s="2">
        <v>1.44</v>
      </c>
      <c r="AO52" s="33">
        <v>348.4</v>
      </c>
      <c r="AP52" s="33"/>
      <c r="AQ52" s="33">
        <v>961.79</v>
      </c>
      <c r="AR52" s="33"/>
      <c r="AS52" s="33">
        <v>2485.04</v>
      </c>
      <c r="AT52" s="33"/>
      <c r="AU52" s="33">
        <v>487.25</v>
      </c>
      <c r="AV52" s="33">
        <v>273.43</v>
      </c>
      <c r="AW52" s="33"/>
      <c r="AX52" s="33">
        <v>39.9</v>
      </c>
      <c r="AY52" s="33"/>
      <c r="AZ52" s="33">
        <v>583.94000000000005</v>
      </c>
      <c r="BA52" s="31">
        <f t="shared" si="44"/>
        <v>-29.03</v>
      </c>
      <c r="BB52" s="31">
        <f t="shared" si="45"/>
        <v>0</v>
      </c>
      <c r="BC52" s="31">
        <f t="shared" si="46"/>
        <v>-80.150000000000006</v>
      </c>
      <c r="BD52" s="31">
        <f t="shared" si="47"/>
        <v>0</v>
      </c>
      <c r="BE52" s="31">
        <f t="shared" si="48"/>
        <v>-828.35</v>
      </c>
      <c r="BF52" s="31">
        <f t="shared" si="49"/>
        <v>0</v>
      </c>
      <c r="BG52" s="31">
        <f t="shared" si="50"/>
        <v>-240.24</v>
      </c>
      <c r="BH52" s="31">
        <f t="shared" si="51"/>
        <v>-134.82</v>
      </c>
      <c r="BI52" s="31">
        <f t="shared" si="52"/>
        <v>0</v>
      </c>
      <c r="BJ52" s="31">
        <f t="shared" si="53"/>
        <v>-8.31</v>
      </c>
      <c r="BK52" s="31">
        <f t="shared" si="54"/>
        <v>0</v>
      </c>
      <c r="BL52" s="31">
        <f t="shared" si="55"/>
        <v>-121.65</v>
      </c>
      <c r="BM52" s="6">
        <f t="shared" ca="1" si="214"/>
        <v>-4.5999999999999999E-3</v>
      </c>
      <c r="BN52" s="6">
        <f t="shared" ca="1" si="214"/>
        <v>-4.5999999999999999E-3</v>
      </c>
      <c r="BO52" s="6">
        <f t="shared" ca="1" si="214"/>
        <v>-4.5999999999999999E-3</v>
      </c>
      <c r="BP52" s="6">
        <f t="shared" ca="1" si="214"/>
        <v>-4.5999999999999999E-3</v>
      </c>
      <c r="BQ52" s="6">
        <f t="shared" ca="1" si="214"/>
        <v>-4.5999999999999999E-3</v>
      </c>
      <c r="BR52" s="6">
        <f t="shared" ca="1" si="214"/>
        <v>-4.5999999999999999E-3</v>
      </c>
      <c r="BS52" s="6">
        <f t="shared" ca="1" si="214"/>
        <v>-4.5999999999999999E-3</v>
      </c>
      <c r="BT52" s="6">
        <f t="shared" ca="1" si="214"/>
        <v>-4.5999999999999999E-3</v>
      </c>
      <c r="BU52" s="6">
        <f t="shared" ca="1" si="214"/>
        <v>-4.5999999999999999E-3</v>
      </c>
      <c r="BV52" s="6">
        <f t="shared" ca="1" si="214"/>
        <v>-4.5999999999999999E-3</v>
      </c>
      <c r="BW52" s="6">
        <f t="shared" ca="1" si="214"/>
        <v>-4.5999999999999999E-3</v>
      </c>
      <c r="BX52" s="6">
        <f t="shared" ca="1" si="214"/>
        <v>-4.5999999999999999E-3</v>
      </c>
      <c r="BY52" s="31">
        <f t="shared" ca="1" si="202"/>
        <v>-111.29</v>
      </c>
      <c r="BZ52" s="31">
        <f t="shared" ca="1" si="203"/>
        <v>0</v>
      </c>
      <c r="CA52" s="31">
        <f t="shared" ca="1" si="204"/>
        <v>-307.24</v>
      </c>
      <c r="CB52" s="31">
        <f t="shared" ca="1" si="205"/>
        <v>0</v>
      </c>
      <c r="CC52" s="31">
        <f t="shared" ca="1" si="206"/>
        <v>-793.83</v>
      </c>
      <c r="CD52" s="31">
        <f t="shared" ca="1" si="207"/>
        <v>0</v>
      </c>
      <c r="CE52" s="31">
        <f t="shared" ca="1" si="208"/>
        <v>-155.65</v>
      </c>
      <c r="CF52" s="31">
        <f t="shared" ca="1" si="209"/>
        <v>-87.35</v>
      </c>
      <c r="CG52" s="31">
        <f t="shared" ca="1" si="210"/>
        <v>0</v>
      </c>
      <c r="CH52" s="31">
        <f t="shared" ca="1" si="211"/>
        <v>-12.74</v>
      </c>
      <c r="CI52" s="31">
        <f t="shared" ca="1" si="212"/>
        <v>0</v>
      </c>
      <c r="CJ52" s="31">
        <f t="shared" ca="1" si="213"/>
        <v>-186.54</v>
      </c>
      <c r="CK52" s="32">
        <f t="shared" ca="1" si="56"/>
        <v>31.45</v>
      </c>
      <c r="CL52" s="32">
        <f t="shared" ca="1" si="57"/>
        <v>0</v>
      </c>
      <c r="CM52" s="32">
        <f t="shared" ca="1" si="58"/>
        <v>86.83</v>
      </c>
      <c r="CN52" s="32">
        <f t="shared" ca="1" si="59"/>
        <v>0</v>
      </c>
      <c r="CO52" s="32">
        <f t="shared" ca="1" si="60"/>
        <v>224.34</v>
      </c>
      <c r="CP52" s="32">
        <f t="shared" ca="1" si="61"/>
        <v>0</v>
      </c>
      <c r="CQ52" s="32">
        <f t="shared" ca="1" si="62"/>
        <v>43.99</v>
      </c>
      <c r="CR52" s="32">
        <f t="shared" ca="1" si="63"/>
        <v>24.68</v>
      </c>
      <c r="CS52" s="32">
        <f t="shared" ca="1" si="64"/>
        <v>0</v>
      </c>
      <c r="CT52" s="32">
        <f t="shared" ca="1" si="65"/>
        <v>3.6</v>
      </c>
      <c r="CU52" s="32">
        <f t="shared" ca="1" si="66"/>
        <v>0</v>
      </c>
      <c r="CV52" s="32">
        <f t="shared" ca="1" si="67"/>
        <v>52.72</v>
      </c>
      <c r="CW52" s="31">
        <f t="shared" ca="1" si="190"/>
        <v>-399.21000000000004</v>
      </c>
      <c r="CX52" s="31">
        <f t="shared" ca="1" si="191"/>
        <v>0</v>
      </c>
      <c r="CY52" s="31">
        <f t="shared" ca="1" si="192"/>
        <v>-1102.05</v>
      </c>
      <c r="CZ52" s="31">
        <f t="shared" ca="1" si="193"/>
        <v>0</v>
      </c>
      <c r="DA52" s="31">
        <f t="shared" ca="1" si="194"/>
        <v>-2226.1799999999998</v>
      </c>
      <c r="DB52" s="31">
        <f t="shared" ca="1" si="195"/>
        <v>0</v>
      </c>
      <c r="DC52" s="31">
        <f t="shared" ca="1" si="196"/>
        <v>-358.66999999999996</v>
      </c>
      <c r="DD52" s="31">
        <f t="shared" ca="1" si="197"/>
        <v>-201.28000000000003</v>
      </c>
      <c r="DE52" s="31">
        <f t="shared" ca="1" si="198"/>
        <v>0</v>
      </c>
      <c r="DF52" s="31">
        <f t="shared" ca="1" si="199"/>
        <v>-40.729999999999997</v>
      </c>
      <c r="DG52" s="31">
        <f t="shared" ca="1" si="200"/>
        <v>0</v>
      </c>
      <c r="DH52" s="31">
        <f t="shared" ca="1" si="201"/>
        <v>-596.11</v>
      </c>
      <c r="DI52" s="32">
        <f t="shared" ca="1" si="68"/>
        <v>-19.96</v>
      </c>
      <c r="DJ52" s="32">
        <f t="shared" ca="1" si="69"/>
        <v>0</v>
      </c>
      <c r="DK52" s="32">
        <f t="shared" ca="1" si="70"/>
        <v>-55.1</v>
      </c>
      <c r="DL52" s="32">
        <f t="shared" ca="1" si="71"/>
        <v>0</v>
      </c>
      <c r="DM52" s="32">
        <f t="shared" ca="1" si="72"/>
        <v>-111.31</v>
      </c>
      <c r="DN52" s="32">
        <f t="shared" ca="1" si="73"/>
        <v>0</v>
      </c>
      <c r="DO52" s="32">
        <f t="shared" ca="1" si="74"/>
        <v>-17.93</v>
      </c>
      <c r="DP52" s="32">
        <f t="shared" ca="1" si="75"/>
        <v>-10.06</v>
      </c>
      <c r="DQ52" s="32">
        <f t="shared" ca="1" si="76"/>
        <v>0</v>
      </c>
      <c r="DR52" s="32">
        <f t="shared" ca="1" si="77"/>
        <v>-2.04</v>
      </c>
      <c r="DS52" s="32">
        <f t="shared" ca="1" si="78"/>
        <v>0</v>
      </c>
      <c r="DT52" s="32">
        <f t="shared" ca="1" si="79"/>
        <v>-29.81</v>
      </c>
      <c r="DU52" s="31">
        <f t="shared" ca="1" si="80"/>
        <v>-171.76</v>
      </c>
      <c r="DV52" s="31">
        <f t="shared" ca="1" si="81"/>
        <v>0</v>
      </c>
      <c r="DW52" s="31">
        <f t="shared" ca="1" si="82"/>
        <v>-463.48</v>
      </c>
      <c r="DX52" s="31">
        <f t="shared" ca="1" si="83"/>
        <v>0</v>
      </c>
      <c r="DY52" s="31">
        <f t="shared" ca="1" si="84"/>
        <v>-913.92</v>
      </c>
      <c r="DZ52" s="31">
        <f t="shared" ca="1" si="85"/>
        <v>0</v>
      </c>
      <c r="EA52" s="31">
        <f t="shared" ca="1" si="86"/>
        <v>-143.65</v>
      </c>
      <c r="EB52" s="31">
        <f t="shared" ca="1" si="87"/>
        <v>-79.55</v>
      </c>
      <c r="EC52" s="31">
        <f t="shared" ca="1" si="88"/>
        <v>0</v>
      </c>
      <c r="ED52" s="31">
        <f t="shared" ca="1" si="89"/>
        <v>-15.67</v>
      </c>
      <c r="EE52" s="31">
        <f t="shared" ca="1" si="90"/>
        <v>0</v>
      </c>
      <c r="EF52" s="31">
        <f t="shared" ca="1" si="91"/>
        <v>-223.13</v>
      </c>
      <c r="EG52" s="32">
        <f t="shared" ca="1" si="92"/>
        <v>-590.93000000000006</v>
      </c>
      <c r="EH52" s="32">
        <f t="shared" ca="1" si="93"/>
        <v>0</v>
      </c>
      <c r="EI52" s="32">
        <f t="shared" ca="1" si="94"/>
        <v>-1620.6299999999999</v>
      </c>
      <c r="EJ52" s="32">
        <f t="shared" ca="1" si="95"/>
        <v>0</v>
      </c>
      <c r="EK52" s="32">
        <f t="shared" ca="1" si="96"/>
        <v>-3251.41</v>
      </c>
      <c r="EL52" s="32">
        <f t="shared" ca="1" si="97"/>
        <v>0</v>
      </c>
      <c r="EM52" s="32">
        <f t="shared" ca="1" si="98"/>
        <v>-520.25</v>
      </c>
      <c r="EN52" s="32">
        <f t="shared" ca="1" si="99"/>
        <v>-290.89000000000004</v>
      </c>
      <c r="EO52" s="32">
        <f t="shared" ca="1" si="100"/>
        <v>0</v>
      </c>
      <c r="EP52" s="32">
        <f t="shared" ca="1" si="101"/>
        <v>-58.44</v>
      </c>
      <c r="EQ52" s="32">
        <f t="shared" ca="1" si="102"/>
        <v>0</v>
      </c>
      <c r="ER52" s="32">
        <f t="shared" ca="1" si="103"/>
        <v>-849.05</v>
      </c>
    </row>
    <row r="53" spans="1:148">
      <c r="A53" t="s">
        <v>432</v>
      </c>
      <c r="B53" s="1" t="s">
        <v>66</v>
      </c>
      <c r="C53" t="str">
        <f t="shared" ca="1" si="215"/>
        <v>BCHIMP</v>
      </c>
      <c r="D53" t="str">
        <f t="shared" ca="1" si="216"/>
        <v>Alberta-BC Intertie - Import</v>
      </c>
      <c r="E53" s="51">
        <v>1420</v>
      </c>
      <c r="F53" s="51">
        <v>600</v>
      </c>
      <c r="G53" s="51">
        <v>718</v>
      </c>
      <c r="H53" s="51">
        <v>670</v>
      </c>
      <c r="I53" s="51">
        <v>1069</v>
      </c>
      <c r="J53" s="51">
        <v>6102</v>
      </c>
      <c r="K53" s="51">
        <v>1755</v>
      </c>
      <c r="L53" s="51">
        <v>2079</v>
      </c>
      <c r="M53" s="51">
        <v>1560</v>
      </c>
      <c r="N53" s="51">
        <v>345</v>
      </c>
      <c r="O53" s="51">
        <v>2415</v>
      </c>
      <c r="P53" s="51">
        <v>3559</v>
      </c>
      <c r="Q53" s="32">
        <v>84645.65</v>
      </c>
      <c r="R53" s="32">
        <v>62650.05</v>
      </c>
      <c r="S53" s="32">
        <v>28487.63</v>
      </c>
      <c r="T53" s="32">
        <v>46296.95</v>
      </c>
      <c r="U53" s="32">
        <v>96245.24</v>
      </c>
      <c r="V53" s="32">
        <v>639005.26</v>
      </c>
      <c r="W53" s="32">
        <v>243623.55</v>
      </c>
      <c r="X53" s="32">
        <v>193930.53</v>
      </c>
      <c r="Y53" s="32">
        <v>106740.75</v>
      </c>
      <c r="Z53" s="32">
        <v>31513.7</v>
      </c>
      <c r="AA53" s="32">
        <v>271262.05</v>
      </c>
      <c r="AB53" s="32">
        <v>435740.65</v>
      </c>
      <c r="AC53" s="2">
        <v>0.78</v>
      </c>
      <c r="AD53" s="2">
        <v>0.78</v>
      </c>
      <c r="AE53" s="2">
        <v>0.78</v>
      </c>
      <c r="AF53" s="2">
        <v>0.78</v>
      </c>
      <c r="AG53" s="2">
        <v>0.78</v>
      </c>
      <c r="AH53" s="2">
        <v>0.78</v>
      </c>
      <c r="AI53" s="2">
        <v>0.78</v>
      </c>
      <c r="AJ53" s="2">
        <v>0.78</v>
      </c>
      <c r="AK53" s="2">
        <v>0.78</v>
      </c>
      <c r="AL53" s="2">
        <v>0.78</v>
      </c>
      <c r="AM53" s="2">
        <v>0.78</v>
      </c>
      <c r="AN53" s="2">
        <v>0.78</v>
      </c>
      <c r="AO53" s="33">
        <v>660.24</v>
      </c>
      <c r="AP53" s="33">
        <v>488.67</v>
      </c>
      <c r="AQ53" s="33">
        <v>222.2</v>
      </c>
      <c r="AR53" s="33">
        <v>361.12</v>
      </c>
      <c r="AS53" s="33">
        <v>750.71</v>
      </c>
      <c r="AT53" s="33">
        <v>4984.24</v>
      </c>
      <c r="AU53" s="33">
        <v>1900.26</v>
      </c>
      <c r="AV53" s="33">
        <v>1512.66</v>
      </c>
      <c r="AW53" s="33">
        <v>832.58</v>
      </c>
      <c r="AX53" s="33">
        <v>245.81</v>
      </c>
      <c r="AY53" s="33">
        <v>2115.84</v>
      </c>
      <c r="AZ53" s="33">
        <v>3398.78</v>
      </c>
      <c r="BA53" s="31">
        <f t="shared" si="44"/>
        <v>-101.57</v>
      </c>
      <c r="BB53" s="31">
        <f t="shared" si="45"/>
        <v>-75.180000000000007</v>
      </c>
      <c r="BC53" s="31">
        <f t="shared" si="46"/>
        <v>-34.19</v>
      </c>
      <c r="BD53" s="31">
        <f t="shared" si="47"/>
        <v>-222.23</v>
      </c>
      <c r="BE53" s="31">
        <f t="shared" si="48"/>
        <v>-461.98</v>
      </c>
      <c r="BF53" s="31">
        <f t="shared" si="49"/>
        <v>-3067.23</v>
      </c>
      <c r="BG53" s="31">
        <f t="shared" si="50"/>
        <v>-1729.73</v>
      </c>
      <c r="BH53" s="31">
        <f t="shared" si="51"/>
        <v>-1376.91</v>
      </c>
      <c r="BI53" s="31">
        <f t="shared" si="52"/>
        <v>-757.86</v>
      </c>
      <c r="BJ53" s="31">
        <f t="shared" si="53"/>
        <v>-94.54</v>
      </c>
      <c r="BK53" s="31">
        <f t="shared" si="54"/>
        <v>-813.79</v>
      </c>
      <c r="BL53" s="31">
        <f t="shared" si="55"/>
        <v>-1307.22</v>
      </c>
      <c r="BM53" s="6">
        <f t="shared" ca="1" si="214"/>
        <v>-2.81E-2</v>
      </c>
      <c r="BN53" s="6">
        <f t="shared" ca="1" si="214"/>
        <v>-2.81E-2</v>
      </c>
      <c r="BO53" s="6">
        <f t="shared" ca="1" si="214"/>
        <v>-2.81E-2</v>
      </c>
      <c r="BP53" s="6">
        <f t="shared" ca="1" si="214"/>
        <v>-2.81E-2</v>
      </c>
      <c r="BQ53" s="6">
        <f t="shared" ca="1" si="214"/>
        <v>-2.81E-2</v>
      </c>
      <c r="BR53" s="6">
        <f t="shared" ca="1" si="214"/>
        <v>-2.81E-2</v>
      </c>
      <c r="BS53" s="6">
        <f t="shared" ca="1" si="214"/>
        <v>-2.81E-2</v>
      </c>
      <c r="BT53" s="6">
        <f t="shared" ca="1" si="214"/>
        <v>-2.81E-2</v>
      </c>
      <c r="BU53" s="6">
        <f t="shared" ca="1" si="214"/>
        <v>-2.81E-2</v>
      </c>
      <c r="BV53" s="6">
        <f t="shared" ca="1" si="214"/>
        <v>-2.81E-2</v>
      </c>
      <c r="BW53" s="6">
        <f t="shared" ca="1" si="214"/>
        <v>-2.81E-2</v>
      </c>
      <c r="BX53" s="6">
        <f t="shared" ca="1" si="214"/>
        <v>-2.81E-2</v>
      </c>
      <c r="BY53" s="31">
        <f t="shared" ca="1" si="202"/>
        <v>-2378.54</v>
      </c>
      <c r="BZ53" s="31">
        <f t="shared" ca="1" si="203"/>
        <v>-1760.47</v>
      </c>
      <c r="CA53" s="31">
        <f t="shared" ca="1" si="204"/>
        <v>-800.5</v>
      </c>
      <c r="CB53" s="31">
        <f t="shared" ca="1" si="205"/>
        <v>-1300.94</v>
      </c>
      <c r="CC53" s="31">
        <f t="shared" ca="1" si="206"/>
        <v>-2704.49</v>
      </c>
      <c r="CD53" s="31">
        <f t="shared" ca="1" si="207"/>
        <v>-17956.05</v>
      </c>
      <c r="CE53" s="31">
        <f t="shared" ca="1" si="208"/>
        <v>-6845.82</v>
      </c>
      <c r="CF53" s="31">
        <f t="shared" ca="1" si="209"/>
        <v>-5449.45</v>
      </c>
      <c r="CG53" s="31">
        <f t="shared" ca="1" si="210"/>
        <v>-2999.42</v>
      </c>
      <c r="CH53" s="31">
        <f t="shared" ca="1" si="211"/>
        <v>-885.53</v>
      </c>
      <c r="CI53" s="31">
        <f t="shared" ca="1" si="212"/>
        <v>-7622.46</v>
      </c>
      <c r="CJ53" s="31">
        <f t="shared" ca="1" si="213"/>
        <v>-12244.31</v>
      </c>
      <c r="CK53" s="32">
        <f t="shared" ca="1" si="56"/>
        <v>110.04</v>
      </c>
      <c r="CL53" s="32">
        <f t="shared" ca="1" si="57"/>
        <v>81.45</v>
      </c>
      <c r="CM53" s="32">
        <f t="shared" ca="1" si="58"/>
        <v>37.03</v>
      </c>
      <c r="CN53" s="32">
        <f t="shared" ca="1" si="59"/>
        <v>60.19</v>
      </c>
      <c r="CO53" s="32">
        <f t="shared" ca="1" si="60"/>
        <v>125.12</v>
      </c>
      <c r="CP53" s="32">
        <f t="shared" ca="1" si="61"/>
        <v>830.71</v>
      </c>
      <c r="CQ53" s="32">
        <f t="shared" ca="1" si="62"/>
        <v>316.70999999999998</v>
      </c>
      <c r="CR53" s="32">
        <f t="shared" ca="1" si="63"/>
        <v>252.11</v>
      </c>
      <c r="CS53" s="32">
        <f t="shared" ca="1" si="64"/>
        <v>138.76</v>
      </c>
      <c r="CT53" s="32">
        <f t="shared" ca="1" si="65"/>
        <v>40.97</v>
      </c>
      <c r="CU53" s="32">
        <f t="shared" ca="1" si="66"/>
        <v>352.64</v>
      </c>
      <c r="CV53" s="32">
        <f t="shared" ca="1" si="67"/>
        <v>566.46</v>
      </c>
      <c r="CW53" s="31">
        <f t="shared" ca="1" si="190"/>
        <v>-2827.1699999999996</v>
      </c>
      <c r="CX53" s="31">
        <f t="shared" ca="1" si="191"/>
        <v>-2092.5100000000002</v>
      </c>
      <c r="CY53" s="31">
        <f t="shared" ca="1" si="192"/>
        <v>-951.48</v>
      </c>
      <c r="CZ53" s="31">
        <f t="shared" ca="1" si="193"/>
        <v>-1379.6399999999999</v>
      </c>
      <c r="DA53" s="31">
        <f t="shared" ca="1" si="194"/>
        <v>-2868.1</v>
      </c>
      <c r="DB53" s="31">
        <f t="shared" ca="1" si="195"/>
        <v>-19042.350000000002</v>
      </c>
      <c r="DC53" s="31">
        <f t="shared" ca="1" si="196"/>
        <v>-6699.6399999999994</v>
      </c>
      <c r="DD53" s="31">
        <f t="shared" ca="1" si="197"/>
        <v>-5333.09</v>
      </c>
      <c r="DE53" s="31">
        <f t="shared" ca="1" si="198"/>
        <v>-2935.3799999999997</v>
      </c>
      <c r="DF53" s="31">
        <f t="shared" ca="1" si="199"/>
        <v>-995.82999999999993</v>
      </c>
      <c r="DG53" s="31">
        <f t="shared" ca="1" si="200"/>
        <v>-8571.869999999999</v>
      </c>
      <c r="DH53" s="31">
        <f t="shared" ca="1" si="201"/>
        <v>-13769.41</v>
      </c>
      <c r="DI53" s="32">
        <f t="shared" ca="1" si="68"/>
        <v>-141.36000000000001</v>
      </c>
      <c r="DJ53" s="32">
        <f t="shared" ca="1" si="69"/>
        <v>-104.63</v>
      </c>
      <c r="DK53" s="32">
        <f t="shared" ca="1" si="70"/>
        <v>-47.57</v>
      </c>
      <c r="DL53" s="32">
        <f t="shared" ca="1" si="71"/>
        <v>-68.98</v>
      </c>
      <c r="DM53" s="32">
        <f t="shared" ca="1" si="72"/>
        <v>-143.41</v>
      </c>
      <c r="DN53" s="32">
        <f t="shared" ca="1" si="73"/>
        <v>-952.12</v>
      </c>
      <c r="DO53" s="32">
        <f t="shared" ca="1" si="74"/>
        <v>-334.98</v>
      </c>
      <c r="DP53" s="32">
        <f t="shared" ca="1" si="75"/>
        <v>-266.64999999999998</v>
      </c>
      <c r="DQ53" s="32">
        <f t="shared" ca="1" si="76"/>
        <v>-146.77000000000001</v>
      </c>
      <c r="DR53" s="32">
        <f t="shared" ca="1" si="77"/>
        <v>-49.79</v>
      </c>
      <c r="DS53" s="32">
        <f t="shared" ca="1" si="78"/>
        <v>-428.59</v>
      </c>
      <c r="DT53" s="32">
        <f t="shared" ca="1" si="79"/>
        <v>-688.47</v>
      </c>
      <c r="DU53" s="31">
        <f t="shared" ca="1" si="80"/>
        <v>-1216.42</v>
      </c>
      <c r="DV53" s="31">
        <f t="shared" ca="1" si="81"/>
        <v>-889.66</v>
      </c>
      <c r="DW53" s="31">
        <f t="shared" ca="1" si="82"/>
        <v>-400.16</v>
      </c>
      <c r="DX53" s="31">
        <f t="shared" ca="1" si="83"/>
        <v>-573.19000000000005</v>
      </c>
      <c r="DY53" s="31">
        <f t="shared" ca="1" si="84"/>
        <v>-1177.45</v>
      </c>
      <c r="DZ53" s="31">
        <f t="shared" ca="1" si="85"/>
        <v>-7720.5</v>
      </c>
      <c r="EA53" s="31">
        <f t="shared" ca="1" si="86"/>
        <v>-2683.25</v>
      </c>
      <c r="EB53" s="31">
        <f t="shared" ca="1" si="87"/>
        <v>-2107.63</v>
      </c>
      <c r="EC53" s="31">
        <f t="shared" ca="1" si="88"/>
        <v>-1144.48</v>
      </c>
      <c r="ED53" s="31">
        <f t="shared" ca="1" si="89"/>
        <v>-383.15</v>
      </c>
      <c r="EE53" s="31">
        <f t="shared" ca="1" si="90"/>
        <v>-3252.56</v>
      </c>
      <c r="EF53" s="31">
        <f t="shared" ca="1" si="91"/>
        <v>-5154.01</v>
      </c>
      <c r="EG53" s="32">
        <f t="shared" ca="1" si="92"/>
        <v>-4184.95</v>
      </c>
      <c r="EH53" s="32">
        <f t="shared" ca="1" si="93"/>
        <v>-3086.8</v>
      </c>
      <c r="EI53" s="32">
        <f t="shared" ca="1" si="94"/>
        <v>-1399.21</v>
      </c>
      <c r="EJ53" s="32">
        <f t="shared" ca="1" si="95"/>
        <v>-2021.81</v>
      </c>
      <c r="EK53" s="32">
        <f t="shared" ca="1" si="96"/>
        <v>-4188.96</v>
      </c>
      <c r="EL53" s="32">
        <f t="shared" ca="1" si="97"/>
        <v>-27714.97</v>
      </c>
      <c r="EM53" s="32">
        <f t="shared" ca="1" si="98"/>
        <v>-9717.869999999999</v>
      </c>
      <c r="EN53" s="32">
        <f t="shared" ca="1" si="99"/>
        <v>-7707.37</v>
      </c>
      <c r="EO53" s="32">
        <f t="shared" ca="1" si="100"/>
        <v>-4226.6299999999992</v>
      </c>
      <c r="EP53" s="32">
        <f t="shared" ca="1" si="101"/>
        <v>-1428.77</v>
      </c>
      <c r="EQ53" s="32">
        <f t="shared" ca="1" si="102"/>
        <v>-12253.019999999999</v>
      </c>
      <c r="ER53" s="32">
        <f t="shared" ca="1" si="103"/>
        <v>-19611.89</v>
      </c>
    </row>
    <row r="54" spans="1:148">
      <c r="A54" t="s">
        <v>432</v>
      </c>
      <c r="B54" s="1" t="s">
        <v>67</v>
      </c>
      <c r="C54" t="str">
        <f t="shared" ca="1" si="215"/>
        <v>BCHEXP</v>
      </c>
      <c r="D54" t="str">
        <f t="shared" ca="1" si="216"/>
        <v>Alberta-BC Intertie - Export</v>
      </c>
      <c r="F54" s="51">
        <v>155</v>
      </c>
      <c r="G54" s="51">
        <v>100</v>
      </c>
      <c r="H54" s="51">
        <v>235</v>
      </c>
      <c r="I54" s="51">
        <v>588</v>
      </c>
      <c r="J54" s="51">
        <v>1722</v>
      </c>
      <c r="K54" s="51">
        <v>50</v>
      </c>
      <c r="L54" s="51">
        <v>242.5</v>
      </c>
      <c r="M54" s="51">
        <v>181.25</v>
      </c>
      <c r="N54" s="51">
        <v>2524</v>
      </c>
      <c r="O54" s="51">
        <v>1231</v>
      </c>
      <c r="P54" s="51">
        <v>226.75</v>
      </c>
      <c r="Q54" s="32"/>
      <c r="R54" s="32">
        <v>5726.65</v>
      </c>
      <c r="S54" s="32">
        <v>4887</v>
      </c>
      <c r="T54" s="32">
        <v>13016.63</v>
      </c>
      <c r="U54" s="32">
        <v>11578.02</v>
      </c>
      <c r="V54" s="32">
        <v>32056.57</v>
      </c>
      <c r="W54" s="32">
        <v>1203</v>
      </c>
      <c r="X54" s="32">
        <v>9105.39</v>
      </c>
      <c r="Y54" s="32">
        <v>12124</v>
      </c>
      <c r="Z54" s="32">
        <v>108098.76</v>
      </c>
      <c r="AA54" s="32">
        <v>54538.45</v>
      </c>
      <c r="AB54" s="32">
        <v>12099.04</v>
      </c>
      <c r="AD54" s="2">
        <v>3.19</v>
      </c>
      <c r="AE54" s="2">
        <v>3.19</v>
      </c>
      <c r="AF54" s="2">
        <v>3.19</v>
      </c>
      <c r="AG54" s="2">
        <v>3.19</v>
      </c>
      <c r="AH54" s="2">
        <v>3.19</v>
      </c>
      <c r="AI54" s="2">
        <v>3.19</v>
      </c>
      <c r="AJ54" s="2">
        <v>3.19</v>
      </c>
      <c r="AK54" s="2">
        <v>3.19</v>
      </c>
      <c r="AL54" s="2">
        <v>3.19</v>
      </c>
      <c r="AM54" s="2">
        <v>3.19</v>
      </c>
      <c r="AN54" s="2">
        <v>3.19</v>
      </c>
      <c r="AO54" s="33"/>
      <c r="AP54" s="33">
        <v>182.68</v>
      </c>
      <c r="AQ54" s="33">
        <v>155.9</v>
      </c>
      <c r="AR54" s="33">
        <v>415.23</v>
      </c>
      <c r="AS54" s="33">
        <v>369.34</v>
      </c>
      <c r="AT54" s="33">
        <v>1022.6</v>
      </c>
      <c r="AU54" s="33">
        <v>38.380000000000003</v>
      </c>
      <c r="AV54" s="33">
        <v>290.45999999999998</v>
      </c>
      <c r="AW54" s="33">
        <v>386.76</v>
      </c>
      <c r="AX54" s="33">
        <v>3448.35</v>
      </c>
      <c r="AY54" s="33">
        <v>1739.78</v>
      </c>
      <c r="AZ54" s="33">
        <v>385.96</v>
      </c>
      <c r="BA54" s="31">
        <f t="shared" si="44"/>
        <v>0</v>
      </c>
      <c r="BB54" s="31">
        <f t="shared" si="45"/>
        <v>-6.87</v>
      </c>
      <c r="BC54" s="31">
        <f t="shared" si="46"/>
        <v>-5.86</v>
      </c>
      <c r="BD54" s="31">
        <f t="shared" si="47"/>
        <v>-62.48</v>
      </c>
      <c r="BE54" s="31">
        <f t="shared" si="48"/>
        <v>-55.57</v>
      </c>
      <c r="BF54" s="31">
        <f t="shared" si="49"/>
        <v>-153.87</v>
      </c>
      <c r="BG54" s="31">
        <f t="shared" si="50"/>
        <v>-8.5399999999999991</v>
      </c>
      <c r="BH54" s="31">
        <f t="shared" si="51"/>
        <v>-64.650000000000006</v>
      </c>
      <c r="BI54" s="31">
        <f t="shared" si="52"/>
        <v>-86.08</v>
      </c>
      <c r="BJ54" s="31">
        <f t="shared" si="53"/>
        <v>-324.3</v>
      </c>
      <c r="BK54" s="31">
        <f t="shared" si="54"/>
        <v>-163.62</v>
      </c>
      <c r="BL54" s="31">
        <f t="shared" si="55"/>
        <v>-36.299999999999997</v>
      </c>
      <c r="BM54" s="6">
        <f t="shared" ca="1" si="214"/>
        <v>6.3E-3</v>
      </c>
      <c r="BN54" s="6">
        <f t="shared" ca="1" si="214"/>
        <v>6.3E-3</v>
      </c>
      <c r="BO54" s="6">
        <f t="shared" ca="1" si="214"/>
        <v>6.3E-3</v>
      </c>
      <c r="BP54" s="6">
        <f t="shared" ca="1" si="214"/>
        <v>6.3E-3</v>
      </c>
      <c r="BQ54" s="6">
        <f t="shared" ca="1" si="214"/>
        <v>6.3E-3</v>
      </c>
      <c r="BR54" s="6">
        <f t="shared" ca="1" si="214"/>
        <v>6.3E-3</v>
      </c>
      <c r="BS54" s="6">
        <f t="shared" ca="1" si="214"/>
        <v>6.3E-3</v>
      </c>
      <c r="BT54" s="6">
        <f t="shared" ca="1" si="214"/>
        <v>6.3E-3</v>
      </c>
      <c r="BU54" s="6">
        <f t="shared" ca="1" si="214"/>
        <v>6.3E-3</v>
      </c>
      <c r="BV54" s="6">
        <f t="shared" ca="1" si="214"/>
        <v>6.3E-3</v>
      </c>
      <c r="BW54" s="6">
        <f t="shared" ca="1" si="214"/>
        <v>6.3E-3</v>
      </c>
      <c r="BX54" s="6">
        <f t="shared" ca="1" si="214"/>
        <v>6.3E-3</v>
      </c>
      <c r="BY54" s="31">
        <f t="shared" ca="1" si="202"/>
        <v>0</v>
      </c>
      <c r="BZ54" s="31">
        <f t="shared" ca="1" si="203"/>
        <v>36.08</v>
      </c>
      <c r="CA54" s="31">
        <f t="shared" ca="1" si="204"/>
        <v>30.79</v>
      </c>
      <c r="CB54" s="31">
        <f t="shared" ca="1" si="205"/>
        <v>82</v>
      </c>
      <c r="CC54" s="31">
        <f t="shared" ca="1" si="206"/>
        <v>72.94</v>
      </c>
      <c r="CD54" s="31">
        <f t="shared" ca="1" si="207"/>
        <v>201.96</v>
      </c>
      <c r="CE54" s="31">
        <f t="shared" ca="1" si="208"/>
        <v>7.58</v>
      </c>
      <c r="CF54" s="31">
        <f t="shared" ca="1" si="209"/>
        <v>57.36</v>
      </c>
      <c r="CG54" s="31">
        <f t="shared" ca="1" si="210"/>
        <v>76.38</v>
      </c>
      <c r="CH54" s="31">
        <f t="shared" ca="1" si="211"/>
        <v>681.02</v>
      </c>
      <c r="CI54" s="31">
        <f t="shared" ca="1" si="212"/>
        <v>343.59</v>
      </c>
      <c r="CJ54" s="31">
        <f t="shared" ca="1" si="213"/>
        <v>76.22</v>
      </c>
      <c r="CK54" s="32">
        <f t="shared" ca="1" si="56"/>
        <v>0</v>
      </c>
      <c r="CL54" s="32">
        <f t="shared" ca="1" si="57"/>
        <v>7.44</v>
      </c>
      <c r="CM54" s="32">
        <f t="shared" ca="1" si="58"/>
        <v>6.35</v>
      </c>
      <c r="CN54" s="32">
        <f t="shared" ca="1" si="59"/>
        <v>16.920000000000002</v>
      </c>
      <c r="CO54" s="32">
        <f t="shared" ca="1" si="60"/>
        <v>15.05</v>
      </c>
      <c r="CP54" s="32">
        <f t="shared" ca="1" si="61"/>
        <v>41.67</v>
      </c>
      <c r="CQ54" s="32">
        <f t="shared" ca="1" si="62"/>
        <v>1.56</v>
      </c>
      <c r="CR54" s="32">
        <f t="shared" ca="1" si="63"/>
        <v>11.84</v>
      </c>
      <c r="CS54" s="32">
        <f t="shared" ca="1" si="64"/>
        <v>15.76</v>
      </c>
      <c r="CT54" s="32">
        <f t="shared" ca="1" si="65"/>
        <v>140.53</v>
      </c>
      <c r="CU54" s="32">
        <f t="shared" ca="1" si="66"/>
        <v>70.900000000000006</v>
      </c>
      <c r="CV54" s="32">
        <f t="shared" ca="1" si="67"/>
        <v>15.73</v>
      </c>
      <c r="CW54" s="31">
        <f t="shared" ca="1" si="190"/>
        <v>0</v>
      </c>
      <c r="CX54" s="31">
        <f t="shared" ca="1" si="191"/>
        <v>-132.29000000000002</v>
      </c>
      <c r="CY54" s="31">
        <f t="shared" ca="1" si="192"/>
        <v>-112.9</v>
      </c>
      <c r="CZ54" s="31">
        <f t="shared" ca="1" si="193"/>
        <v>-253.83</v>
      </c>
      <c r="DA54" s="31">
        <f t="shared" ca="1" si="194"/>
        <v>-225.77999999999997</v>
      </c>
      <c r="DB54" s="31">
        <f t="shared" ca="1" si="195"/>
        <v>-625.1</v>
      </c>
      <c r="DC54" s="31">
        <f t="shared" ca="1" si="196"/>
        <v>-20.700000000000003</v>
      </c>
      <c r="DD54" s="31">
        <f t="shared" ca="1" si="197"/>
        <v>-156.60999999999999</v>
      </c>
      <c r="DE54" s="31">
        <f t="shared" ca="1" si="198"/>
        <v>-208.54000000000002</v>
      </c>
      <c r="DF54" s="31">
        <f t="shared" ca="1" si="199"/>
        <v>-2302.5</v>
      </c>
      <c r="DG54" s="31">
        <f t="shared" ca="1" si="200"/>
        <v>-1161.67</v>
      </c>
      <c r="DH54" s="31">
        <f t="shared" ca="1" si="201"/>
        <v>-257.70999999999998</v>
      </c>
      <c r="DI54" s="32">
        <f t="shared" ca="1" si="68"/>
        <v>0</v>
      </c>
      <c r="DJ54" s="32">
        <f t="shared" ca="1" si="69"/>
        <v>-6.61</v>
      </c>
      <c r="DK54" s="32">
        <f t="shared" ca="1" si="70"/>
        <v>-5.65</v>
      </c>
      <c r="DL54" s="32">
        <f t="shared" ca="1" si="71"/>
        <v>-12.69</v>
      </c>
      <c r="DM54" s="32">
        <f t="shared" ca="1" si="72"/>
        <v>-11.29</v>
      </c>
      <c r="DN54" s="32">
        <f t="shared" ca="1" si="73"/>
        <v>-31.26</v>
      </c>
      <c r="DO54" s="32">
        <f t="shared" ca="1" si="74"/>
        <v>-1.04</v>
      </c>
      <c r="DP54" s="32">
        <f t="shared" ca="1" si="75"/>
        <v>-7.83</v>
      </c>
      <c r="DQ54" s="32">
        <f t="shared" ca="1" si="76"/>
        <v>-10.43</v>
      </c>
      <c r="DR54" s="32">
        <f t="shared" ca="1" si="77"/>
        <v>-115.13</v>
      </c>
      <c r="DS54" s="32">
        <f t="shared" ca="1" si="78"/>
        <v>-58.08</v>
      </c>
      <c r="DT54" s="32">
        <f t="shared" ca="1" si="79"/>
        <v>-12.89</v>
      </c>
      <c r="DU54" s="31">
        <f t="shared" ca="1" si="80"/>
        <v>0</v>
      </c>
      <c r="DV54" s="31">
        <f t="shared" ca="1" si="81"/>
        <v>-56.25</v>
      </c>
      <c r="DW54" s="31">
        <f t="shared" ca="1" si="82"/>
        <v>-47.48</v>
      </c>
      <c r="DX54" s="31">
        <f t="shared" ca="1" si="83"/>
        <v>-105.46</v>
      </c>
      <c r="DY54" s="31">
        <f t="shared" ca="1" si="84"/>
        <v>-92.69</v>
      </c>
      <c r="DZ54" s="31">
        <f t="shared" ca="1" si="85"/>
        <v>-253.44</v>
      </c>
      <c r="EA54" s="31">
        <f t="shared" ca="1" si="86"/>
        <v>-8.2899999999999991</v>
      </c>
      <c r="EB54" s="31">
        <f t="shared" ca="1" si="87"/>
        <v>-61.89</v>
      </c>
      <c r="EC54" s="31">
        <f t="shared" ca="1" si="88"/>
        <v>-81.31</v>
      </c>
      <c r="ED54" s="31">
        <f t="shared" ca="1" si="89"/>
        <v>-885.9</v>
      </c>
      <c r="EE54" s="31">
        <f t="shared" ca="1" si="90"/>
        <v>-440.79</v>
      </c>
      <c r="EF54" s="31">
        <f t="shared" ca="1" si="91"/>
        <v>-96.46</v>
      </c>
      <c r="EG54" s="32">
        <f t="shared" ca="1" si="92"/>
        <v>0</v>
      </c>
      <c r="EH54" s="32">
        <f t="shared" ca="1" si="93"/>
        <v>-195.15000000000003</v>
      </c>
      <c r="EI54" s="32">
        <f t="shared" ca="1" si="94"/>
        <v>-166.03</v>
      </c>
      <c r="EJ54" s="32">
        <f t="shared" ca="1" si="95"/>
        <v>-371.98</v>
      </c>
      <c r="EK54" s="32">
        <f t="shared" ca="1" si="96"/>
        <v>-329.76</v>
      </c>
      <c r="EL54" s="32">
        <f t="shared" ca="1" si="97"/>
        <v>-909.8</v>
      </c>
      <c r="EM54" s="32">
        <f t="shared" ca="1" si="98"/>
        <v>-30.03</v>
      </c>
      <c r="EN54" s="32">
        <f t="shared" ca="1" si="99"/>
        <v>-226.32999999999998</v>
      </c>
      <c r="EO54" s="32">
        <f t="shared" ca="1" si="100"/>
        <v>-300.28000000000003</v>
      </c>
      <c r="EP54" s="32">
        <f t="shared" ca="1" si="101"/>
        <v>-3303.53</v>
      </c>
      <c r="EQ54" s="32">
        <f t="shared" ca="1" si="102"/>
        <v>-1660.54</v>
      </c>
      <c r="ER54" s="32">
        <f t="shared" ca="1" si="103"/>
        <v>-367.05999999999995</v>
      </c>
    </row>
    <row r="55" spans="1:148">
      <c r="A55" t="s">
        <v>431</v>
      </c>
      <c r="B55" s="1" t="s">
        <v>77</v>
      </c>
      <c r="C55" t="str">
        <f t="shared" ca="1" si="215"/>
        <v>BCHEXP</v>
      </c>
      <c r="D55" t="str">
        <f t="shared" ca="1" si="216"/>
        <v>Alberta-BC Intertie - Export</v>
      </c>
      <c r="E55" s="51">
        <v>2991</v>
      </c>
      <c r="F55" s="51">
        <v>7539</v>
      </c>
      <c r="G55" s="51">
        <v>653.75</v>
      </c>
      <c r="H55" s="51">
        <v>3795.75</v>
      </c>
      <c r="I55" s="51">
        <v>837</v>
      </c>
      <c r="J55" s="51">
        <v>11783</v>
      </c>
      <c r="K55" s="51">
        <v>3356.25</v>
      </c>
      <c r="L55" s="51">
        <v>8740.5</v>
      </c>
      <c r="M55" s="51">
        <v>3069.5</v>
      </c>
      <c r="N55" s="51">
        <v>6637.25</v>
      </c>
      <c r="O55" s="51">
        <v>14222.5</v>
      </c>
      <c r="P55" s="51">
        <v>7859.75</v>
      </c>
      <c r="Q55" s="32">
        <v>100746.22</v>
      </c>
      <c r="R55" s="32">
        <v>392254.6</v>
      </c>
      <c r="S55" s="32">
        <v>23421.91</v>
      </c>
      <c r="T55" s="32">
        <v>93001.24</v>
      </c>
      <c r="U55" s="32">
        <v>16814.41</v>
      </c>
      <c r="V55" s="32">
        <v>265130.59000000003</v>
      </c>
      <c r="W55" s="32">
        <v>101685.33</v>
      </c>
      <c r="X55" s="32">
        <v>416119.7</v>
      </c>
      <c r="Y55" s="32">
        <v>78675.289999999994</v>
      </c>
      <c r="Z55" s="32">
        <v>195924.05</v>
      </c>
      <c r="AA55" s="32">
        <v>704064.56</v>
      </c>
      <c r="AB55" s="32">
        <v>331163</v>
      </c>
      <c r="AC55" s="2">
        <v>3.19</v>
      </c>
      <c r="AD55" s="2">
        <v>3.19</v>
      </c>
      <c r="AE55" s="2">
        <v>3.19</v>
      </c>
      <c r="AF55" s="2">
        <v>3.19</v>
      </c>
      <c r="AG55" s="2">
        <v>3.19</v>
      </c>
      <c r="AH55" s="2">
        <v>3.19</v>
      </c>
      <c r="AI55" s="2">
        <v>3.19</v>
      </c>
      <c r="AJ55" s="2">
        <v>3.19</v>
      </c>
      <c r="AK55" s="2">
        <v>3.19</v>
      </c>
      <c r="AL55" s="2">
        <v>3.19</v>
      </c>
      <c r="AM55" s="2">
        <v>3.19</v>
      </c>
      <c r="AN55" s="2">
        <v>3.19</v>
      </c>
      <c r="AO55" s="33">
        <v>3213.8</v>
      </c>
      <c r="AP55" s="33">
        <v>12512.92</v>
      </c>
      <c r="AQ55" s="33">
        <v>747.16</v>
      </c>
      <c r="AR55" s="33">
        <v>2966.74</v>
      </c>
      <c r="AS55" s="33">
        <v>536.38</v>
      </c>
      <c r="AT55" s="33">
        <v>8457.67</v>
      </c>
      <c r="AU55" s="33">
        <v>3243.76</v>
      </c>
      <c r="AV55" s="33">
        <v>13274.22</v>
      </c>
      <c r="AW55" s="33">
        <v>2509.7399999999998</v>
      </c>
      <c r="AX55" s="33">
        <v>6249.98</v>
      </c>
      <c r="AY55" s="33">
        <v>22459.66</v>
      </c>
      <c r="AZ55" s="33">
        <v>10564.1</v>
      </c>
      <c r="BA55" s="31">
        <f t="shared" si="44"/>
        <v>-120.9</v>
      </c>
      <c r="BB55" s="31">
        <f t="shared" si="45"/>
        <v>-470.71</v>
      </c>
      <c r="BC55" s="31">
        <f t="shared" si="46"/>
        <v>-28.11</v>
      </c>
      <c r="BD55" s="31">
        <f t="shared" si="47"/>
        <v>-446.41</v>
      </c>
      <c r="BE55" s="31">
        <f t="shared" si="48"/>
        <v>-80.709999999999994</v>
      </c>
      <c r="BF55" s="31">
        <f t="shared" si="49"/>
        <v>-1272.6300000000001</v>
      </c>
      <c r="BG55" s="31">
        <f t="shared" si="50"/>
        <v>-721.97</v>
      </c>
      <c r="BH55" s="31">
        <f t="shared" si="51"/>
        <v>-2954.45</v>
      </c>
      <c r="BI55" s="31">
        <f t="shared" si="52"/>
        <v>-558.59</v>
      </c>
      <c r="BJ55" s="31">
        <f t="shared" si="53"/>
        <v>-587.77</v>
      </c>
      <c r="BK55" s="31">
        <f t="shared" si="54"/>
        <v>-2112.19</v>
      </c>
      <c r="BL55" s="31">
        <f t="shared" si="55"/>
        <v>-993.49</v>
      </c>
      <c r="BM55" s="6">
        <f t="shared" ca="1" si="214"/>
        <v>6.3E-3</v>
      </c>
      <c r="BN55" s="6">
        <f t="shared" ca="1" si="214"/>
        <v>6.3E-3</v>
      </c>
      <c r="BO55" s="6">
        <f t="shared" ca="1" si="214"/>
        <v>6.3E-3</v>
      </c>
      <c r="BP55" s="6">
        <f t="shared" ca="1" si="214"/>
        <v>6.3E-3</v>
      </c>
      <c r="BQ55" s="6">
        <f t="shared" ca="1" si="214"/>
        <v>6.3E-3</v>
      </c>
      <c r="BR55" s="6">
        <f t="shared" ca="1" si="214"/>
        <v>6.3E-3</v>
      </c>
      <c r="BS55" s="6">
        <f t="shared" ca="1" si="214"/>
        <v>6.3E-3</v>
      </c>
      <c r="BT55" s="6">
        <f t="shared" ca="1" si="214"/>
        <v>6.3E-3</v>
      </c>
      <c r="BU55" s="6">
        <f t="shared" ca="1" si="214"/>
        <v>6.3E-3</v>
      </c>
      <c r="BV55" s="6">
        <f t="shared" ca="1" si="214"/>
        <v>6.3E-3</v>
      </c>
      <c r="BW55" s="6">
        <f t="shared" ca="1" si="214"/>
        <v>6.3E-3</v>
      </c>
      <c r="BX55" s="6">
        <f t="shared" ca="1" si="214"/>
        <v>6.3E-3</v>
      </c>
      <c r="BY55" s="31">
        <f t="shared" ca="1" si="202"/>
        <v>634.70000000000005</v>
      </c>
      <c r="BZ55" s="31">
        <f t="shared" ca="1" si="203"/>
        <v>2471.1999999999998</v>
      </c>
      <c r="CA55" s="31">
        <f t="shared" ca="1" si="204"/>
        <v>147.56</v>
      </c>
      <c r="CB55" s="31">
        <f t="shared" ca="1" si="205"/>
        <v>585.91</v>
      </c>
      <c r="CC55" s="31">
        <f t="shared" ca="1" si="206"/>
        <v>105.93</v>
      </c>
      <c r="CD55" s="31">
        <f t="shared" ca="1" si="207"/>
        <v>1670.32</v>
      </c>
      <c r="CE55" s="31">
        <f t="shared" ca="1" si="208"/>
        <v>640.62</v>
      </c>
      <c r="CF55" s="31">
        <f t="shared" ca="1" si="209"/>
        <v>2621.55</v>
      </c>
      <c r="CG55" s="31">
        <f t="shared" ca="1" si="210"/>
        <v>495.65</v>
      </c>
      <c r="CH55" s="31">
        <f t="shared" ca="1" si="211"/>
        <v>1234.32</v>
      </c>
      <c r="CI55" s="31">
        <f t="shared" ca="1" si="212"/>
        <v>4435.6099999999997</v>
      </c>
      <c r="CJ55" s="31">
        <f t="shared" ca="1" si="213"/>
        <v>2086.33</v>
      </c>
      <c r="CK55" s="32">
        <f t="shared" ca="1" si="56"/>
        <v>130.97</v>
      </c>
      <c r="CL55" s="32">
        <f t="shared" ca="1" si="57"/>
        <v>509.93</v>
      </c>
      <c r="CM55" s="32">
        <f t="shared" ca="1" si="58"/>
        <v>30.45</v>
      </c>
      <c r="CN55" s="32">
        <f t="shared" ca="1" si="59"/>
        <v>120.9</v>
      </c>
      <c r="CO55" s="32">
        <f t="shared" ca="1" si="60"/>
        <v>21.86</v>
      </c>
      <c r="CP55" s="32">
        <f t="shared" ca="1" si="61"/>
        <v>344.67</v>
      </c>
      <c r="CQ55" s="32">
        <f t="shared" ca="1" si="62"/>
        <v>132.19</v>
      </c>
      <c r="CR55" s="32">
        <f t="shared" ca="1" si="63"/>
        <v>540.96</v>
      </c>
      <c r="CS55" s="32">
        <f t="shared" ca="1" si="64"/>
        <v>102.28</v>
      </c>
      <c r="CT55" s="32">
        <f t="shared" ca="1" si="65"/>
        <v>254.7</v>
      </c>
      <c r="CU55" s="32">
        <f t="shared" ca="1" si="66"/>
        <v>915.28</v>
      </c>
      <c r="CV55" s="32">
        <f t="shared" ca="1" si="67"/>
        <v>430.51</v>
      </c>
      <c r="CW55" s="31">
        <f t="shared" ca="1" si="190"/>
        <v>-2327.23</v>
      </c>
      <c r="CX55" s="31">
        <f t="shared" ca="1" si="191"/>
        <v>-9061.0800000000017</v>
      </c>
      <c r="CY55" s="31">
        <f t="shared" ca="1" si="192"/>
        <v>-541.04</v>
      </c>
      <c r="CZ55" s="31">
        <f t="shared" ca="1" si="193"/>
        <v>-1813.5199999999998</v>
      </c>
      <c r="DA55" s="31">
        <f t="shared" ca="1" si="194"/>
        <v>-327.88</v>
      </c>
      <c r="DB55" s="31">
        <f t="shared" ca="1" si="195"/>
        <v>-5170.05</v>
      </c>
      <c r="DC55" s="31">
        <f t="shared" ca="1" si="196"/>
        <v>-1748.9800000000002</v>
      </c>
      <c r="DD55" s="31">
        <f t="shared" ca="1" si="197"/>
        <v>-7157.2599999999993</v>
      </c>
      <c r="DE55" s="31">
        <f t="shared" ca="1" si="198"/>
        <v>-1353.2199999999998</v>
      </c>
      <c r="DF55" s="31">
        <f t="shared" ca="1" si="199"/>
        <v>-4173.1899999999987</v>
      </c>
      <c r="DG55" s="31">
        <f t="shared" ca="1" si="200"/>
        <v>-14996.58</v>
      </c>
      <c r="DH55" s="31">
        <f t="shared" ca="1" si="201"/>
        <v>-7053.77</v>
      </c>
      <c r="DI55" s="32">
        <f t="shared" ca="1" si="68"/>
        <v>-116.36</v>
      </c>
      <c r="DJ55" s="32">
        <f t="shared" ca="1" si="69"/>
        <v>-453.05</v>
      </c>
      <c r="DK55" s="32">
        <f t="shared" ca="1" si="70"/>
        <v>-27.05</v>
      </c>
      <c r="DL55" s="32">
        <f t="shared" ca="1" si="71"/>
        <v>-90.68</v>
      </c>
      <c r="DM55" s="32">
        <f t="shared" ca="1" si="72"/>
        <v>-16.39</v>
      </c>
      <c r="DN55" s="32">
        <f t="shared" ca="1" si="73"/>
        <v>-258.5</v>
      </c>
      <c r="DO55" s="32">
        <f t="shared" ca="1" si="74"/>
        <v>-87.45</v>
      </c>
      <c r="DP55" s="32">
        <f t="shared" ca="1" si="75"/>
        <v>-357.86</v>
      </c>
      <c r="DQ55" s="32">
        <f t="shared" ca="1" si="76"/>
        <v>-67.66</v>
      </c>
      <c r="DR55" s="32">
        <f t="shared" ca="1" si="77"/>
        <v>-208.66</v>
      </c>
      <c r="DS55" s="32">
        <f t="shared" ca="1" si="78"/>
        <v>-749.83</v>
      </c>
      <c r="DT55" s="32">
        <f t="shared" ca="1" si="79"/>
        <v>-352.69</v>
      </c>
      <c r="DU55" s="31">
        <f t="shared" ca="1" si="80"/>
        <v>-1001.32</v>
      </c>
      <c r="DV55" s="31">
        <f t="shared" ca="1" si="81"/>
        <v>-3852.45</v>
      </c>
      <c r="DW55" s="31">
        <f t="shared" ca="1" si="82"/>
        <v>-227.54</v>
      </c>
      <c r="DX55" s="31">
        <f t="shared" ca="1" si="83"/>
        <v>-753.46</v>
      </c>
      <c r="DY55" s="31">
        <f t="shared" ca="1" si="84"/>
        <v>-134.61000000000001</v>
      </c>
      <c r="DZ55" s="31">
        <f t="shared" ca="1" si="85"/>
        <v>-2096.14</v>
      </c>
      <c r="EA55" s="31">
        <f t="shared" ca="1" si="86"/>
        <v>-700.48</v>
      </c>
      <c r="EB55" s="31">
        <f t="shared" ca="1" si="87"/>
        <v>-2828.54</v>
      </c>
      <c r="EC55" s="31">
        <f t="shared" ca="1" si="88"/>
        <v>-527.61</v>
      </c>
      <c r="ED55" s="31">
        <f t="shared" ca="1" si="89"/>
        <v>-1605.65</v>
      </c>
      <c r="EE55" s="31">
        <f t="shared" ca="1" si="90"/>
        <v>-5690.38</v>
      </c>
      <c r="EF55" s="31">
        <f t="shared" ca="1" si="91"/>
        <v>-2640.29</v>
      </c>
      <c r="EG55" s="32">
        <f t="shared" ca="1" si="92"/>
        <v>-3444.9100000000003</v>
      </c>
      <c r="EH55" s="32">
        <f t="shared" ca="1" si="93"/>
        <v>-13366.580000000002</v>
      </c>
      <c r="EI55" s="32">
        <f t="shared" ca="1" si="94"/>
        <v>-795.62999999999988</v>
      </c>
      <c r="EJ55" s="32">
        <f t="shared" ca="1" si="95"/>
        <v>-2657.66</v>
      </c>
      <c r="EK55" s="32">
        <f t="shared" ca="1" si="96"/>
        <v>-478.88</v>
      </c>
      <c r="EL55" s="32">
        <f t="shared" ca="1" si="97"/>
        <v>-7524.6900000000005</v>
      </c>
      <c r="EM55" s="32">
        <f t="shared" ca="1" si="98"/>
        <v>-2536.9100000000003</v>
      </c>
      <c r="EN55" s="32">
        <f t="shared" ca="1" si="99"/>
        <v>-10343.66</v>
      </c>
      <c r="EO55" s="32">
        <f t="shared" ca="1" si="100"/>
        <v>-1948.4899999999998</v>
      </c>
      <c r="EP55" s="32">
        <f t="shared" ca="1" si="101"/>
        <v>-5987.4999999999982</v>
      </c>
      <c r="EQ55" s="32">
        <f t="shared" ca="1" si="102"/>
        <v>-21436.79</v>
      </c>
      <c r="ER55" s="32">
        <f t="shared" ca="1" si="103"/>
        <v>-10046.75</v>
      </c>
    </row>
    <row r="56" spans="1:148">
      <c r="A56" t="s">
        <v>431</v>
      </c>
      <c r="B56" s="1" t="s">
        <v>305</v>
      </c>
      <c r="C56" t="str">
        <f t="shared" ca="1" si="215"/>
        <v>SPCEXP</v>
      </c>
      <c r="D56" t="str">
        <f t="shared" ca="1" si="216"/>
        <v>Alberta-Saskatchewan Intertie - Export</v>
      </c>
      <c r="H56" s="51">
        <v>8</v>
      </c>
      <c r="O56" s="51">
        <v>85</v>
      </c>
      <c r="P56" s="51">
        <v>50</v>
      </c>
      <c r="Q56" s="32"/>
      <c r="R56" s="32"/>
      <c r="S56" s="32"/>
      <c r="T56" s="32">
        <v>313.98</v>
      </c>
      <c r="U56" s="32"/>
      <c r="V56" s="32"/>
      <c r="W56" s="32"/>
      <c r="X56" s="32"/>
      <c r="Y56" s="32"/>
      <c r="Z56" s="32"/>
      <c r="AA56" s="32">
        <v>8009.3</v>
      </c>
      <c r="AB56" s="32">
        <v>1979.5</v>
      </c>
      <c r="AF56" s="2">
        <v>4.13</v>
      </c>
      <c r="AM56" s="2">
        <v>4.13</v>
      </c>
      <c r="AN56" s="2">
        <v>4.13</v>
      </c>
      <c r="AO56" s="33"/>
      <c r="AP56" s="33"/>
      <c r="AQ56" s="33"/>
      <c r="AR56" s="33">
        <v>12.97</v>
      </c>
      <c r="AS56" s="33"/>
      <c r="AT56" s="33"/>
      <c r="AU56" s="33"/>
      <c r="AV56" s="33"/>
      <c r="AW56" s="33"/>
      <c r="AX56" s="33"/>
      <c r="AY56" s="33">
        <v>330.78</v>
      </c>
      <c r="AZ56" s="33">
        <v>81.75</v>
      </c>
      <c r="BA56" s="31">
        <f t="shared" si="44"/>
        <v>0</v>
      </c>
      <c r="BB56" s="31">
        <f t="shared" si="45"/>
        <v>0</v>
      </c>
      <c r="BC56" s="31">
        <f t="shared" si="46"/>
        <v>0</v>
      </c>
      <c r="BD56" s="31">
        <f t="shared" si="47"/>
        <v>-1.51</v>
      </c>
      <c r="BE56" s="31">
        <f t="shared" si="48"/>
        <v>0</v>
      </c>
      <c r="BF56" s="31">
        <f t="shared" si="49"/>
        <v>0</v>
      </c>
      <c r="BG56" s="31">
        <f t="shared" si="50"/>
        <v>0</v>
      </c>
      <c r="BH56" s="31">
        <f t="shared" si="51"/>
        <v>0</v>
      </c>
      <c r="BI56" s="31">
        <f t="shared" si="52"/>
        <v>0</v>
      </c>
      <c r="BJ56" s="31">
        <f t="shared" si="53"/>
        <v>0</v>
      </c>
      <c r="BK56" s="31">
        <f t="shared" si="54"/>
        <v>-24.03</v>
      </c>
      <c r="BL56" s="31">
        <f t="shared" si="55"/>
        <v>-5.94</v>
      </c>
      <c r="BM56" s="6">
        <f t="shared" ca="1" si="214"/>
        <v>0.02</v>
      </c>
      <c r="BN56" s="6">
        <f t="shared" ca="1" si="214"/>
        <v>0.02</v>
      </c>
      <c r="BO56" s="6">
        <f t="shared" ca="1" si="214"/>
        <v>0.02</v>
      </c>
      <c r="BP56" s="6">
        <f t="shared" ca="1" si="214"/>
        <v>0.02</v>
      </c>
      <c r="BQ56" s="6">
        <f t="shared" ca="1" si="214"/>
        <v>0.02</v>
      </c>
      <c r="BR56" s="6">
        <f t="shared" ca="1" si="214"/>
        <v>0.02</v>
      </c>
      <c r="BS56" s="6">
        <f t="shared" ca="1" si="214"/>
        <v>0.02</v>
      </c>
      <c r="BT56" s="6">
        <f t="shared" ca="1" si="214"/>
        <v>0.02</v>
      </c>
      <c r="BU56" s="6">
        <f t="shared" ca="1" si="214"/>
        <v>0.02</v>
      </c>
      <c r="BV56" s="6">
        <f t="shared" ca="1" si="214"/>
        <v>0.02</v>
      </c>
      <c r="BW56" s="6">
        <f t="shared" ca="1" si="214"/>
        <v>0.02</v>
      </c>
      <c r="BX56" s="6">
        <f t="shared" ca="1" si="214"/>
        <v>0.02</v>
      </c>
      <c r="BY56" s="31">
        <f t="shared" ca="1" si="202"/>
        <v>0</v>
      </c>
      <c r="BZ56" s="31">
        <f t="shared" ca="1" si="203"/>
        <v>0</v>
      </c>
      <c r="CA56" s="31">
        <f t="shared" ca="1" si="204"/>
        <v>0</v>
      </c>
      <c r="CB56" s="31">
        <f t="shared" ca="1" si="205"/>
        <v>6.28</v>
      </c>
      <c r="CC56" s="31">
        <f t="shared" ca="1" si="206"/>
        <v>0</v>
      </c>
      <c r="CD56" s="31">
        <f t="shared" ca="1" si="207"/>
        <v>0</v>
      </c>
      <c r="CE56" s="31">
        <f t="shared" ca="1" si="208"/>
        <v>0</v>
      </c>
      <c r="CF56" s="31">
        <f t="shared" ca="1" si="209"/>
        <v>0</v>
      </c>
      <c r="CG56" s="31">
        <f t="shared" ca="1" si="210"/>
        <v>0</v>
      </c>
      <c r="CH56" s="31">
        <f t="shared" ca="1" si="211"/>
        <v>0</v>
      </c>
      <c r="CI56" s="31">
        <f t="shared" ca="1" si="212"/>
        <v>160.19</v>
      </c>
      <c r="CJ56" s="31">
        <f t="shared" ca="1" si="213"/>
        <v>39.590000000000003</v>
      </c>
      <c r="CK56" s="32">
        <f t="shared" ca="1" si="56"/>
        <v>0</v>
      </c>
      <c r="CL56" s="32">
        <f t="shared" ca="1" si="57"/>
        <v>0</v>
      </c>
      <c r="CM56" s="32">
        <f t="shared" ca="1" si="58"/>
        <v>0</v>
      </c>
      <c r="CN56" s="32">
        <f t="shared" ca="1" si="59"/>
        <v>0.41</v>
      </c>
      <c r="CO56" s="32">
        <f t="shared" ca="1" si="60"/>
        <v>0</v>
      </c>
      <c r="CP56" s="32">
        <f t="shared" ca="1" si="61"/>
        <v>0</v>
      </c>
      <c r="CQ56" s="32">
        <f t="shared" ca="1" si="62"/>
        <v>0</v>
      </c>
      <c r="CR56" s="32">
        <f t="shared" ca="1" si="63"/>
        <v>0</v>
      </c>
      <c r="CS56" s="32">
        <f t="shared" ca="1" si="64"/>
        <v>0</v>
      </c>
      <c r="CT56" s="32">
        <f t="shared" ca="1" si="65"/>
        <v>0</v>
      </c>
      <c r="CU56" s="32">
        <f t="shared" ca="1" si="66"/>
        <v>10.41</v>
      </c>
      <c r="CV56" s="32">
        <f t="shared" ca="1" si="67"/>
        <v>2.57</v>
      </c>
      <c r="CW56" s="31">
        <f t="shared" ca="1" si="190"/>
        <v>0</v>
      </c>
      <c r="CX56" s="31">
        <f t="shared" ca="1" si="191"/>
        <v>0</v>
      </c>
      <c r="CY56" s="31">
        <f t="shared" ca="1" si="192"/>
        <v>0</v>
      </c>
      <c r="CZ56" s="31">
        <f t="shared" ca="1" si="193"/>
        <v>-4.7700000000000005</v>
      </c>
      <c r="DA56" s="31">
        <f t="shared" ca="1" si="194"/>
        <v>0</v>
      </c>
      <c r="DB56" s="31">
        <f t="shared" ca="1" si="195"/>
        <v>0</v>
      </c>
      <c r="DC56" s="31">
        <f t="shared" ca="1" si="196"/>
        <v>0</v>
      </c>
      <c r="DD56" s="31">
        <f t="shared" ca="1" si="197"/>
        <v>0</v>
      </c>
      <c r="DE56" s="31">
        <f t="shared" ca="1" si="198"/>
        <v>0</v>
      </c>
      <c r="DF56" s="31">
        <f t="shared" ca="1" si="199"/>
        <v>0</v>
      </c>
      <c r="DG56" s="31">
        <f t="shared" ca="1" si="200"/>
        <v>-136.14999999999998</v>
      </c>
      <c r="DH56" s="31">
        <f t="shared" ca="1" si="201"/>
        <v>-33.65</v>
      </c>
      <c r="DI56" s="32">
        <f t="shared" ca="1" si="68"/>
        <v>0</v>
      </c>
      <c r="DJ56" s="32">
        <f t="shared" ca="1" si="69"/>
        <v>0</v>
      </c>
      <c r="DK56" s="32">
        <f t="shared" ca="1" si="70"/>
        <v>0</v>
      </c>
      <c r="DL56" s="32">
        <f t="shared" ca="1" si="71"/>
        <v>-0.24</v>
      </c>
      <c r="DM56" s="32">
        <f t="shared" ca="1" si="72"/>
        <v>0</v>
      </c>
      <c r="DN56" s="32">
        <f t="shared" ca="1" si="73"/>
        <v>0</v>
      </c>
      <c r="DO56" s="32">
        <f t="shared" ca="1" si="74"/>
        <v>0</v>
      </c>
      <c r="DP56" s="32">
        <f t="shared" ca="1" si="75"/>
        <v>0</v>
      </c>
      <c r="DQ56" s="32">
        <f t="shared" ca="1" si="76"/>
        <v>0</v>
      </c>
      <c r="DR56" s="32">
        <f t="shared" ca="1" si="77"/>
        <v>0</v>
      </c>
      <c r="DS56" s="32">
        <f t="shared" ca="1" si="78"/>
        <v>-6.81</v>
      </c>
      <c r="DT56" s="32">
        <f t="shared" ca="1" si="79"/>
        <v>-1.68</v>
      </c>
      <c r="DU56" s="31">
        <f t="shared" ca="1" si="80"/>
        <v>0</v>
      </c>
      <c r="DV56" s="31">
        <f t="shared" ca="1" si="81"/>
        <v>0</v>
      </c>
      <c r="DW56" s="31">
        <f t="shared" ca="1" si="82"/>
        <v>0</v>
      </c>
      <c r="DX56" s="31">
        <f t="shared" ca="1" si="83"/>
        <v>-1.98</v>
      </c>
      <c r="DY56" s="31">
        <f t="shared" ca="1" si="84"/>
        <v>0</v>
      </c>
      <c r="DZ56" s="31">
        <f t="shared" ca="1" si="85"/>
        <v>0</v>
      </c>
      <c r="EA56" s="31">
        <f t="shared" ca="1" si="86"/>
        <v>0</v>
      </c>
      <c r="EB56" s="31">
        <f t="shared" ca="1" si="87"/>
        <v>0</v>
      </c>
      <c r="EC56" s="31">
        <f t="shared" ca="1" si="88"/>
        <v>0</v>
      </c>
      <c r="ED56" s="31">
        <f t="shared" ca="1" si="89"/>
        <v>0</v>
      </c>
      <c r="EE56" s="31">
        <f t="shared" ca="1" si="90"/>
        <v>-51.66</v>
      </c>
      <c r="EF56" s="31">
        <f t="shared" ca="1" si="91"/>
        <v>-12.6</v>
      </c>
      <c r="EG56" s="32">
        <f t="shared" ca="1" si="92"/>
        <v>0</v>
      </c>
      <c r="EH56" s="32">
        <f t="shared" ca="1" si="93"/>
        <v>0</v>
      </c>
      <c r="EI56" s="32">
        <f t="shared" ca="1" si="94"/>
        <v>0</v>
      </c>
      <c r="EJ56" s="32">
        <f t="shared" ca="1" si="95"/>
        <v>-6.99</v>
      </c>
      <c r="EK56" s="32">
        <f t="shared" ca="1" si="96"/>
        <v>0</v>
      </c>
      <c r="EL56" s="32">
        <f t="shared" ca="1" si="97"/>
        <v>0</v>
      </c>
      <c r="EM56" s="32">
        <f t="shared" ca="1" si="98"/>
        <v>0</v>
      </c>
      <c r="EN56" s="32">
        <f t="shared" ca="1" si="99"/>
        <v>0</v>
      </c>
      <c r="EO56" s="32">
        <f t="shared" ca="1" si="100"/>
        <v>0</v>
      </c>
      <c r="EP56" s="32">
        <f t="shared" ca="1" si="101"/>
        <v>0</v>
      </c>
      <c r="EQ56" s="32">
        <f t="shared" ca="1" si="102"/>
        <v>-194.61999999999998</v>
      </c>
      <c r="ER56" s="32">
        <f t="shared" ca="1" si="103"/>
        <v>-47.93</v>
      </c>
    </row>
    <row r="57" spans="1:148">
      <c r="A57" t="s">
        <v>431</v>
      </c>
      <c r="B57" s="1" t="s">
        <v>59</v>
      </c>
      <c r="C57" t="str">
        <f t="shared" ca="1" si="215"/>
        <v>ENC1</v>
      </c>
      <c r="D57" t="str">
        <f t="shared" ca="1" si="216"/>
        <v>Clover Bar #1</v>
      </c>
      <c r="N57" s="51">
        <v>0</v>
      </c>
      <c r="O57" s="51">
        <v>0</v>
      </c>
      <c r="P57" s="51">
        <v>0</v>
      </c>
      <c r="Q57" s="32"/>
      <c r="R57" s="32"/>
      <c r="S57" s="32"/>
      <c r="T57" s="32"/>
      <c r="U57" s="32"/>
      <c r="V57" s="32"/>
      <c r="W57" s="32"/>
      <c r="X57" s="32"/>
      <c r="Y57" s="32"/>
      <c r="Z57" s="32">
        <v>0</v>
      </c>
      <c r="AA57" s="32">
        <v>0</v>
      </c>
      <c r="AB57" s="32">
        <v>0</v>
      </c>
      <c r="AL57" s="2">
        <v>4.12</v>
      </c>
      <c r="AM57" s="2">
        <v>4.12</v>
      </c>
      <c r="AN57" s="2">
        <v>4.12</v>
      </c>
      <c r="AO57" s="33"/>
      <c r="AP57" s="33"/>
      <c r="AQ57" s="33"/>
      <c r="AR57" s="33"/>
      <c r="AS57" s="33"/>
      <c r="AT57" s="33"/>
      <c r="AU57" s="33"/>
      <c r="AV57" s="33"/>
      <c r="AW57" s="33"/>
      <c r="AX57" s="33">
        <v>0</v>
      </c>
      <c r="AY57" s="33">
        <v>0</v>
      </c>
      <c r="AZ57" s="33">
        <v>0</v>
      </c>
      <c r="BA57" s="31">
        <f t="shared" si="44"/>
        <v>0</v>
      </c>
      <c r="BB57" s="31">
        <f t="shared" si="45"/>
        <v>0</v>
      </c>
      <c r="BC57" s="31">
        <f t="shared" si="46"/>
        <v>0</v>
      </c>
      <c r="BD57" s="31">
        <f t="shared" si="47"/>
        <v>0</v>
      </c>
      <c r="BE57" s="31">
        <f t="shared" si="48"/>
        <v>0</v>
      </c>
      <c r="BF57" s="31">
        <f t="shared" si="49"/>
        <v>0</v>
      </c>
      <c r="BG57" s="31">
        <f t="shared" si="50"/>
        <v>0</v>
      </c>
      <c r="BH57" s="31">
        <f t="shared" si="51"/>
        <v>0</v>
      </c>
      <c r="BI57" s="31">
        <f t="shared" si="52"/>
        <v>0</v>
      </c>
      <c r="BJ57" s="31">
        <f t="shared" si="53"/>
        <v>0</v>
      </c>
      <c r="BK57" s="31">
        <f t="shared" si="54"/>
        <v>0</v>
      </c>
      <c r="BL57" s="31">
        <f t="shared" si="55"/>
        <v>0</v>
      </c>
      <c r="BM57" s="6">
        <f t="shared" ca="1" si="214"/>
        <v>4.9599999999999998E-2</v>
      </c>
      <c r="BN57" s="6">
        <f t="shared" ca="1" si="214"/>
        <v>4.9599999999999998E-2</v>
      </c>
      <c r="BO57" s="6">
        <f t="shared" ca="1" si="214"/>
        <v>4.9599999999999998E-2</v>
      </c>
      <c r="BP57" s="6">
        <f t="shared" ca="1" si="214"/>
        <v>4.9599999999999998E-2</v>
      </c>
      <c r="BQ57" s="6">
        <f t="shared" ca="1" si="214"/>
        <v>4.9599999999999998E-2</v>
      </c>
      <c r="BR57" s="6">
        <f t="shared" ca="1" si="214"/>
        <v>4.9599999999999998E-2</v>
      </c>
      <c r="BS57" s="6">
        <f t="shared" ca="1" si="214"/>
        <v>4.9599999999999998E-2</v>
      </c>
      <c r="BT57" s="6">
        <f t="shared" ca="1" si="214"/>
        <v>4.9599999999999998E-2</v>
      </c>
      <c r="BU57" s="6">
        <f t="shared" ca="1" si="214"/>
        <v>4.9599999999999998E-2</v>
      </c>
      <c r="BV57" s="6">
        <f t="shared" ca="1" si="214"/>
        <v>4.9599999999999998E-2</v>
      </c>
      <c r="BW57" s="6">
        <f t="shared" ca="1" si="214"/>
        <v>4.9599999999999998E-2</v>
      </c>
      <c r="BX57" s="6">
        <f t="shared" ca="1" si="214"/>
        <v>4.9599999999999998E-2</v>
      </c>
      <c r="BY57" s="31">
        <f t="shared" ca="1" si="202"/>
        <v>0</v>
      </c>
      <c r="BZ57" s="31">
        <f t="shared" ca="1" si="203"/>
        <v>0</v>
      </c>
      <c r="CA57" s="31">
        <f t="shared" ca="1" si="204"/>
        <v>0</v>
      </c>
      <c r="CB57" s="31">
        <f t="shared" ca="1" si="205"/>
        <v>0</v>
      </c>
      <c r="CC57" s="31">
        <f t="shared" ca="1" si="206"/>
        <v>0</v>
      </c>
      <c r="CD57" s="31">
        <f t="shared" ca="1" si="207"/>
        <v>0</v>
      </c>
      <c r="CE57" s="31">
        <f t="shared" ca="1" si="208"/>
        <v>0</v>
      </c>
      <c r="CF57" s="31">
        <f t="shared" ca="1" si="209"/>
        <v>0</v>
      </c>
      <c r="CG57" s="31">
        <f t="shared" ca="1" si="210"/>
        <v>0</v>
      </c>
      <c r="CH57" s="31">
        <f t="shared" ca="1" si="211"/>
        <v>0</v>
      </c>
      <c r="CI57" s="31">
        <f t="shared" ca="1" si="212"/>
        <v>0</v>
      </c>
      <c r="CJ57" s="31">
        <f t="shared" ca="1" si="213"/>
        <v>0</v>
      </c>
      <c r="CK57" s="32">
        <f t="shared" ca="1" si="56"/>
        <v>0</v>
      </c>
      <c r="CL57" s="32">
        <f t="shared" ca="1" si="57"/>
        <v>0</v>
      </c>
      <c r="CM57" s="32">
        <f t="shared" ca="1" si="58"/>
        <v>0</v>
      </c>
      <c r="CN57" s="32">
        <f t="shared" ca="1" si="59"/>
        <v>0</v>
      </c>
      <c r="CO57" s="32">
        <f t="shared" ca="1" si="60"/>
        <v>0</v>
      </c>
      <c r="CP57" s="32">
        <f t="shared" ca="1" si="61"/>
        <v>0</v>
      </c>
      <c r="CQ57" s="32">
        <f t="shared" ca="1" si="62"/>
        <v>0</v>
      </c>
      <c r="CR57" s="32">
        <f t="shared" ca="1" si="63"/>
        <v>0</v>
      </c>
      <c r="CS57" s="32">
        <f t="shared" ca="1" si="64"/>
        <v>0</v>
      </c>
      <c r="CT57" s="32">
        <f t="shared" ca="1" si="65"/>
        <v>0</v>
      </c>
      <c r="CU57" s="32">
        <f t="shared" ca="1" si="66"/>
        <v>0</v>
      </c>
      <c r="CV57" s="32">
        <f t="shared" ca="1" si="67"/>
        <v>0</v>
      </c>
      <c r="CW57" s="31">
        <f t="shared" ca="1" si="190"/>
        <v>0</v>
      </c>
      <c r="CX57" s="31">
        <f t="shared" ca="1" si="191"/>
        <v>0</v>
      </c>
      <c r="CY57" s="31">
        <f t="shared" ca="1" si="192"/>
        <v>0</v>
      </c>
      <c r="CZ57" s="31">
        <f t="shared" ca="1" si="193"/>
        <v>0</v>
      </c>
      <c r="DA57" s="31">
        <f t="shared" ca="1" si="194"/>
        <v>0</v>
      </c>
      <c r="DB57" s="31">
        <f t="shared" ca="1" si="195"/>
        <v>0</v>
      </c>
      <c r="DC57" s="31">
        <f t="shared" ca="1" si="196"/>
        <v>0</v>
      </c>
      <c r="DD57" s="31">
        <f t="shared" ca="1" si="197"/>
        <v>0</v>
      </c>
      <c r="DE57" s="31">
        <f t="shared" ca="1" si="198"/>
        <v>0</v>
      </c>
      <c r="DF57" s="31">
        <f t="shared" ca="1" si="199"/>
        <v>0</v>
      </c>
      <c r="DG57" s="31">
        <f t="shared" ca="1" si="200"/>
        <v>0</v>
      </c>
      <c r="DH57" s="31">
        <f t="shared" ca="1" si="201"/>
        <v>0</v>
      </c>
      <c r="DI57" s="32">
        <f t="shared" ca="1" si="68"/>
        <v>0</v>
      </c>
      <c r="DJ57" s="32">
        <f t="shared" ca="1" si="69"/>
        <v>0</v>
      </c>
      <c r="DK57" s="32">
        <f t="shared" ca="1" si="70"/>
        <v>0</v>
      </c>
      <c r="DL57" s="32">
        <f t="shared" ca="1" si="71"/>
        <v>0</v>
      </c>
      <c r="DM57" s="32">
        <f t="shared" ca="1" si="72"/>
        <v>0</v>
      </c>
      <c r="DN57" s="32">
        <f t="shared" ca="1" si="73"/>
        <v>0</v>
      </c>
      <c r="DO57" s="32">
        <f t="shared" ca="1" si="74"/>
        <v>0</v>
      </c>
      <c r="DP57" s="32">
        <f t="shared" ca="1" si="75"/>
        <v>0</v>
      </c>
      <c r="DQ57" s="32">
        <f t="shared" ca="1" si="76"/>
        <v>0</v>
      </c>
      <c r="DR57" s="32">
        <f t="shared" ca="1" si="77"/>
        <v>0</v>
      </c>
      <c r="DS57" s="32">
        <f t="shared" ca="1" si="78"/>
        <v>0</v>
      </c>
      <c r="DT57" s="32">
        <f t="shared" ca="1" si="79"/>
        <v>0</v>
      </c>
      <c r="DU57" s="31">
        <f t="shared" ca="1" si="80"/>
        <v>0</v>
      </c>
      <c r="DV57" s="31">
        <f t="shared" ca="1" si="81"/>
        <v>0</v>
      </c>
      <c r="DW57" s="31">
        <f t="shared" ca="1" si="82"/>
        <v>0</v>
      </c>
      <c r="DX57" s="31">
        <f t="shared" ca="1" si="83"/>
        <v>0</v>
      </c>
      <c r="DY57" s="31">
        <f t="shared" ca="1" si="84"/>
        <v>0</v>
      </c>
      <c r="DZ57" s="31">
        <f t="shared" ca="1" si="85"/>
        <v>0</v>
      </c>
      <c r="EA57" s="31">
        <f t="shared" ca="1" si="86"/>
        <v>0</v>
      </c>
      <c r="EB57" s="31">
        <f t="shared" ca="1" si="87"/>
        <v>0</v>
      </c>
      <c r="EC57" s="31">
        <f t="shared" ca="1" si="88"/>
        <v>0</v>
      </c>
      <c r="ED57" s="31">
        <f t="shared" ca="1" si="89"/>
        <v>0</v>
      </c>
      <c r="EE57" s="31">
        <f t="shared" ca="1" si="90"/>
        <v>0</v>
      </c>
      <c r="EF57" s="31">
        <f t="shared" ca="1" si="91"/>
        <v>0</v>
      </c>
      <c r="EG57" s="32">
        <f t="shared" ca="1" si="92"/>
        <v>0</v>
      </c>
      <c r="EH57" s="32">
        <f t="shared" ca="1" si="93"/>
        <v>0</v>
      </c>
      <c r="EI57" s="32">
        <f t="shared" ca="1" si="94"/>
        <v>0</v>
      </c>
      <c r="EJ57" s="32">
        <f t="shared" ca="1" si="95"/>
        <v>0</v>
      </c>
      <c r="EK57" s="32">
        <f t="shared" ca="1" si="96"/>
        <v>0</v>
      </c>
      <c r="EL57" s="32">
        <f t="shared" ca="1" si="97"/>
        <v>0</v>
      </c>
      <c r="EM57" s="32">
        <f t="shared" ca="1" si="98"/>
        <v>0</v>
      </c>
      <c r="EN57" s="32">
        <f t="shared" ca="1" si="99"/>
        <v>0</v>
      </c>
      <c r="EO57" s="32">
        <f t="shared" ca="1" si="100"/>
        <v>0</v>
      </c>
      <c r="EP57" s="32">
        <f t="shared" ca="1" si="101"/>
        <v>0</v>
      </c>
      <c r="EQ57" s="32">
        <f t="shared" ca="1" si="102"/>
        <v>0</v>
      </c>
      <c r="ER57" s="32">
        <f t="shared" ca="1" si="103"/>
        <v>0</v>
      </c>
    </row>
    <row r="58" spans="1:148">
      <c r="A58" t="s">
        <v>433</v>
      </c>
      <c r="B58" s="1" t="s">
        <v>106</v>
      </c>
      <c r="C58" t="str">
        <f t="shared" ca="1" si="215"/>
        <v>FNG1</v>
      </c>
      <c r="D58" t="str">
        <f t="shared" ca="1" si="216"/>
        <v>Fort Nelson</v>
      </c>
      <c r="E58" s="51">
        <v>13244.3976</v>
      </c>
      <c r="F58" s="51">
        <v>12661.555200000001</v>
      </c>
      <c r="G58" s="51">
        <v>14441.616</v>
      </c>
      <c r="H58" s="51">
        <v>14262.276</v>
      </c>
      <c r="I58" s="51">
        <v>16883.932799999999</v>
      </c>
      <c r="J58" s="51">
        <v>16566.815999999999</v>
      </c>
      <c r="K58" s="51">
        <v>18295.591400000001</v>
      </c>
      <c r="L58" s="51">
        <v>17951.387999999999</v>
      </c>
      <c r="M58" s="51">
        <v>13587.335999999999</v>
      </c>
      <c r="N58" s="51">
        <v>16462.840800000002</v>
      </c>
      <c r="O58" s="51">
        <v>13880.748299999999</v>
      </c>
      <c r="P58" s="51">
        <v>13492.6412</v>
      </c>
      <c r="Q58" s="32">
        <v>804310.11</v>
      </c>
      <c r="R58" s="32">
        <v>920763.28</v>
      </c>
      <c r="S58" s="32">
        <v>805269.74</v>
      </c>
      <c r="T58" s="32">
        <v>695577.28</v>
      </c>
      <c r="U58" s="32">
        <v>800449.1</v>
      </c>
      <c r="V58" s="32">
        <v>801852.13</v>
      </c>
      <c r="W58" s="32">
        <v>2856438.43</v>
      </c>
      <c r="X58" s="32">
        <v>1278536.18</v>
      </c>
      <c r="Y58" s="32">
        <v>621821.57999999996</v>
      </c>
      <c r="Z58" s="32">
        <v>1087101.42</v>
      </c>
      <c r="AA58" s="32">
        <v>744429.23</v>
      </c>
      <c r="AB58" s="32">
        <v>884831.93</v>
      </c>
      <c r="AC58" s="2">
        <v>0.46</v>
      </c>
      <c r="AD58" s="2">
        <v>0.46</v>
      </c>
      <c r="AE58" s="2">
        <v>0.46</v>
      </c>
      <c r="AF58" s="2">
        <v>0.46</v>
      </c>
      <c r="AG58" s="2">
        <v>0.46</v>
      </c>
      <c r="AH58" s="2">
        <v>0.46</v>
      </c>
      <c r="AI58" s="2">
        <v>0.46</v>
      </c>
      <c r="AJ58" s="2">
        <v>0.46</v>
      </c>
      <c r="AK58" s="2">
        <v>0.46</v>
      </c>
      <c r="AL58" s="2">
        <v>0.46</v>
      </c>
      <c r="AM58" s="2">
        <v>0.46</v>
      </c>
      <c r="AN58" s="2">
        <v>0.46</v>
      </c>
      <c r="AO58" s="33">
        <v>3699.83</v>
      </c>
      <c r="AP58" s="33">
        <v>4235.51</v>
      </c>
      <c r="AQ58" s="33">
        <v>3704.24</v>
      </c>
      <c r="AR58" s="33">
        <v>3199.66</v>
      </c>
      <c r="AS58" s="33">
        <v>3682.07</v>
      </c>
      <c r="AT58" s="33">
        <v>3688.52</v>
      </c>
      <c r="AU58" s="33">
        <v>13139.62</v>
      </c>
      <c r="AV58" s="33">
        <v>5881.27</v>
      </c>
      <c r="AW58" s="33">
        <v>2860.38</v>
      </c>
      <c r="AX58" s="33">
        <v>5000.67</v>
      </c>
      <c r="AY58" s="33">
        <v>3424.37</v>
      </c>
      <c r="AZ58" s="33">
        <v>4070.23</v>
      </c>
      <c r="BA58" s="31">
        <f t="shared" si="44"/>
        <v>-965.17</v>
      </c>
      <c r="BB58" s="31">
        <f t="shared" si="45"/>
        <v>-1104.92</v>
      </c>
      <c r="BC58" s="31">
        <f t="shared" si="46"/>
        <v>-966.32</v>
      </c>
      <c r="BD58" s="31">
        <f t="shared" si="47"/>
        <v>-3338.77</v>
      </c>
      <c r="BE58" s="31">
        <f t="shared" si="48"/>
        <v>-3842.16</v>
      </c>
      <c r="BF58" s="31">
        <f t="shared" si="49"/>
        <v>-3848.89</v>
      </c>
      <c r="BG58" s="31">
        <f t="shared" si="50"/>
        <v>-20280.71</v>
      </c>
      <c r="BH58" s="31">
        <f t="shared" si="51"/>
        <v>-9077.61</v>
      </c>
      <c r="BI58" s="31">
        <f t="shared" si="52"/>
        <v>-4414.93</v>
      </c>
      <c r="BJ58" s="31">
        <f t="shared" si="53"/>
        <v>-3261.3</v>
      </c>
      <c r="BK58" s="31">
        <f t="shared" si="54"/>
        <v>-2233.29</v>
      </c>
      <c r="BL58" s="31">
        <f t="shared" si="55"/>
        <v>-2654.5</v>
      </c>
      <c r="BM58" s="6">
        <f t="shared" ca="1" si="214"/>
        <v>-4.9399999999999999E-2</v>
      </c>
      <c r="BN58" s="6">
        <f t="shared" ca="1" si="214"/>
        <v>-4.9399999999999999E-2</v>
      </c>
      <c r="BO58" s="6">
        <f t="shared" ca="1" si="214"/>
        <v>-4.9399999999999999E-2</v>
      </c>
      <c r="BP58" s="6">
        <f t="shared" ca="1" si="214"/>
        <v>-4.9399999999999999E-2</v>
      </c>
      <c r="BQ58" s="6">
        <f t="shared" ca="1" si="214"/>
        <v>-4.9399999999999999E-2</v>
      </c>
      <c r="BR58" s="6">
        <f t="shared" ca="1" si="214"/>
        <v>-4.9399999999999999E-2</v>
      </c>
      <c r="BS58" s="6">
        <f t="shared" ca="1" si="214"/>
        <v>-4.9399999999999999E-2</v>
      </c>
      <c r="BT58" s="6">
        <f t="shared" ca="1" si="214"/>
        <v>-4.9399999999999999E-2</v>
      </c>
      <c r="BU58" s="6">
        <f t="shared" ca="1" si="214"/>
        <v>-4.9399999999999999E-2</v>
      </c>
      <c r="BV58" s="6">
        <f t="shared" ca="1" si="214"/>
        <v>-4.9399999999999999E-2</v>
      </c>
      <c r="BW58" s="6">
        <f t="shared" ca="1" si="214"/>
        <v>-4.9399999999999999E-2</v>
      </c>
      <c r="BX58" s="6">
        <f t="shared" ca="1" si="214"/>
        <v>-4.9399999999999999E-2</v>
      </c>
      <c r="BY58" s="31">
        <f t="shared" ca="1" si="202"/>
        <v>-39732.92</v>
      </c>
      <c r="BZ58" s="31">
        <f t="shared" ca="1" si="203"/>
        <v>-45485.71</v>
      </c>
      <c r="CA58" s="31">
        <f t="shared" ca="1" si="204"/>
        <v>-39780.33</v>
      </c>
      <c r="CB58" s="31">
        <f t="shared" ca="1" si="205"/>
        <v>-34361.519999999997</v>
      </c>
      <c r="CC58" s="31">
        <f t="shared" ca="1" si="206"/>
        <v>-39542.19</v>
      </c>
      <c r="CD58" s="31">
        <f t="shared" ca="1" si="207"/>
        <v>-39611.5</v>
      </c>
      <c r="CE58" s="31">
        <f t="shared" ca="1" si="208"/>
        <v>-141108.06</v>
      </c>
      <c r="CF58" s="31">
        <f t="shared" ca="1" si="209"/>
        <v>-63159.69</v>
      </c>
      <c r="CG58" s="31">
        <f t="shared" ca="1" si="210"/>
        <v>-30717.99</v>
      </c>
      <c r="CH58" s="31">
        <f t="shared" ca="1" si="211"/>
        <v>-53702.81</v>
      </c>
      <c r="CI58" s="31">
        <f t="shared" ca="1" si="212"/>
        <v>-36774.800000000003</v>
      </c>
      <c r="CJ58" s="31">
        <f t="shared" ca="1" si="213"/>
        <v>-43710.7</v>
      </c>
      <c r="CK58" s="32">
        <f t="shared" ca="1" si="56"/>
        <v>1045.5999999999999</v>
      </c>
      <c r="CL58" s="32">
        <f t="shared" ca="1" si="57"/>
        <v>1196.99</v>
      </c>
      <c r="CM58" s="32">
        <f t="shared" ca="1" si="58"/>
        <v>1046.8499999999999</v>
      </c>
      <c r="CN58" s="32">
        <f t="shared" ca="1" si="59"/>
        <v>904.25</v>
      </c>
      <c r="CO58" s="32">
        <f t="shared" ca="1" si="60"/>
        <v>1040.58</v>
      </c>
      <c r="CP58" s="32">
        <f t="shared" ca="1" si="61"/>
        <v>1042.4100000000001</v>
      </c>
      <c r="CQ58" s="32">
        <f t="shared" ca="1" si="62"/>
        <v>3713.37</v>
      </c>
      <c r="CR58" s="32">
        <f t="shared" ca="1" si="63"/>
        <v>1662.1</v>
      </c>
      <c r="CS58" s="32">
        <f t="shared" ca="1" si="64"/>
        <v>808.37</v>
      </c>
      <c r="CT58" s="32">
        <f t="shared" ca="1" si="65"/>
        <v>1413.23</v>
      </c>
      <c r="CU58" s="32">
        <f t="shared" ca="1" si="66"/>
        <v>967.76</v>
      </c>
      <c r="CV58" s="32">
        <f t="shared" ca="1" si="67"/>
        <v>1150.28</v>
      </c>
      <c r="CW58" s="31">
        <f t="shared" ca="1" si="190"/>
        <v>-41421.980000000003</v>
      </c>
      <c r="CX58" s="31">
        <f t="shared" ca="1" si="191"/>
        <v>-47419.310000000005</v>
      </c>
      <c r="CY58" s="31">
        <f t="shared" ca="1" si="192"/>
        <v>-41471.4</v>
      </c>
      <c r="CZ58" s="31">
        <f t="shared" ca="1" si="193"/>
        <v>-33318.159999999996</v>
      </c>
      <c r="DA58" s="31">
        <f t="shared" ca="1" si="194"/>
        <v>-38341.520000000004</v>
      </c>
      <c r="DB58" s="31">
        <f t="shared" ca="1" si="195"/>
        <v>-38408.719999999994</v>
      </c>
      <c r="DC58" s="31">
        <f t="shared" ca="1" si="196"/>
        <v>-130253.6</v>
      </c>
      <c r="DD58" s="31">
        <f t="shared" ca="1" si="197"/>
        <v>-58301.25</v>
      </c>
      <c r="DE58" s="31">
        <f t="shared" ca="1" si="198"/>
        <v>-28355.07</v>
      </c>
      <c r="DF58" s="31">
        <f t="shared" ca="1" si="199"/>
        <v>-54028.94999999999</v>
      </c>
      <c r="DG58" s="31">
        <f t="shared" ca="1" si="200"/>
        <v>-36998.120000000003</v>
      </c>
      <c r="DH58" s="31">
        <f t="shared" ca="1" si="201"/>
        <v>-43976.15</v>
      </c>
      <c r="DI58" s="32">
        <f t="shared" ca="1" si="68"/>
        <v>-2071.1</v>
      </c>
      <c r="DJ58" s="32">
        <f t="shared" ca="1" si="69"/>
        <v>-2370.9699999999998</v>
      </c>
      <c r="DK58" s="32">
        <f t="shared" ca="1" si="70"/>
        <v>-2073.5700000000002</v>
      </c>
      <c r="DL58" s="32">
        <f t="shared" ca="1" si="71"/>
        <v>-1665.91</v>
      </c>
      <c r="DM58" s="32">
        <f t="shared" ca="1" si="72"/>
        <v>-1917.08</v>
      </c>
      <c r="DN58" s="32">
        <f t="shared" ca="1" si="73"/>
        <v>-1920.44</v>
      </c>
      <c r="DO58" s="32">
        <f t="shared" ca="1" si="74"/>
        <v>-6512.68</v>
      </c>
      <c r="DP58" s="32">
        <f t="shared" ca="1" si="75"/>
        <v>-2915.06</v>
      </c>
      <c r="DQ58" s="32">
        <f t="shared" ca="1" si="76"/>
        <v>-1417.75</v>
      </c>
      <c r="DR58" s="32">
        <f t="shared" ca="1" si="77"/>
        <v>-2701.45</v>
      </c>
      <c r="DS58" s="32">
        <f t="shared" ca="1" si="78"/>
        <v>-1849.91</v>
      </c>
      <c r="DT58" s="32">
        <f t="shared" ca="1" si="79"/>
        <v>-2198.81</v>
      </c>
      <c r="DU58" s="31">
        <f t="shared" ca="1" si="80"/>
        <v>-17822.240000000002</v>
      </c>
      <c r="DV58" s="31">
        <f t="shared" ca="1" si="81"/>
        <v>-20161.009999999998</v>
      </c>
      <c r="DW58" s="31">
        <f t="shared" ca="1" si="82"/>
        <v>-17441.29</v>
      </c>
      <c r="DX58" s="31">
        <f t="shared" ca="1" si="83"/>
        <v>-13842.56</v>
      </c>
      <c r="DY58" s="31">
        <f t="shared" ca="1" si="84"/>
        <v>-15740.51</v>
      </c>
      <c r="DZ58" s="31">
        <f t="shared" ca="1" si="85"/>
        <v>-15572.38</v>
      </c>
      <c r="EA58" s="31">
        <f t="shared" ca="1" si="86"/>
        <v>-52167.49</v>
      </c>
      <c r="EB58" s="31">
        <f t="shared" ca="1" si="87"/>
        <v>-23040.59</v>
      </c>
      <c r="EC58" s="31">
        <f t="shared" ca="1" si="88"/>
        <v>-11055.38</v>
      </c>
      <c r="ED58" s="31">
        <f t="shared" ca="1" si="89"/>
        <v>-20787.830000000002</v>
      </c>
      <c r="EE58" s="31">
        <f t="shared" ca="1" si="90"/>
        <v>-14038.77</v>
      </c>
      <c r="EF58" s="31">
        <f t="shared" ca="1" si="91"/>
        <v>-16460.64</v>
      </c>
      <c r="EG58" s="32">
        <f t="shared" ca="1" si="92"/>
        <v>-61315.320000000007</v>
      </c>
      <c r="EH58" s="32">
        <f t="shared" ca="1" si="93"/>
        <v>-69951.290000000008</v>
      </c>
      <c r="EI58" s="32">
        <f t="shared" ca="1" si="94"/>
        <v>-60986.26</v>
      </c>
      <c r="EJ58" s="32">
        <f t="shared" ca="1" si="95"/>
        <v>-48826.63</v>
      </c>
      <c r="EK58" s="32">
        <f t="shared" ca="1" si="96"/>
        <v>-55999.110000000008</v>
      </c>
      <c r="EL58" s="32">
        <f t="shared" ca="1" si="97"/>
        <v>-55901.539999999994</v>
      </c>
      <c r="EM58" s="32">
        <f t="shared" ca="1" si="98"/>
        <v>-188933.77</v>
      </c>
      <c r="EN58" s="32">
        <f t="shared" ca="1" si="99"/>
        <v>-84256.9</v>
      </c>
      <c r="EO58" s="32">
        <f t="shared" ca="1" si="100"/>
        <v>-40828.199999999997</v>
      </c>
      <c r="EP58" s="32">
        <f t="shared" ca="1" si="101"/>
        <v>-77518.229999999981</v>
      </c>
      <c r="EQ58" s="32">
        <f t="shared" ca="1" si="102"/>
        <v>-52886.8</v>
      </c>
      <c r="ER58" s="32">
        <f t="shared" ca="1" si="103"/>
        <v>-62635.6</v>
      </c>
    </row>
    <row r="59" spans="1:148">
      <c r="A59" t="s">
        <v>423</v>
      </c>
      <c r="B59" s="1" t="s">
        <v>127</v>
      </c>
      <c r="C59" t="str">
        <f t="shared" ca="1" si="215"/>
        <v>GHO</v>
      </c>
      <c r="D59" t="str">
        <f t="shared" ca="1" si="216"/>
        <v>Ghost Hydro Facility</v>
      </c>
      <c r="E59" s="51">
        <v>10297.9753</v>
      </c>
      <c r="F59" s="51">
        <v>9047.9829000000009</v>
      </c>
      <c r="G59" s="51">
        <v>9831.0900999999994</v>
      </c>
      <c r="H59" s="51">
        <v>9543.8183000000008</v>
      </c>
      <c r="I59" s="51">
        <v>19925.136699999999</v>
      </c>
      <c r="J59" s="51">
        <v>31141.108199999999</v>
      </c>
      <c r="K59" s="51">
        <v>33245.648699999998</v>
      </c>
      <c r="L59" s="51">
        <v>18809.598999999998</v>
      </c>
      <c r="M59" s="51">
        <v>13281.590099999999</v>
      </c>
      <c r="N59" s="51">
        <v>11007.286</v>
      </c>
      <c r="O59" s="51">
        <v>10654.236800000001</v>
      </c>
      <c r="P59" s="51">
        <v>11290.297</v>
      </c>
      <c r="Q59" s="32">
        <v>759776.63</v>
      </c>
      <c r="R59" s="32">
        <v>743649.52</v>
      </c>
      <c r="S59" s="32">
        <v>660468.18000000005</v>
      </c>
      <c r="T59" s="32">
        <v>605741.93999999994</v>
      </c>
      <c r="U59" s="32">
        <v>1115661.8600000001</v>
      </c>
      <c r="V59" s="32">
        <v>1536876.13</v>
      </c>
      <c r="W59" s="32">
        <v>5477616.3899999997</v>
      </c>
      <c r="X59" s="32">
        <v>1705072.9</v>
      </c>
      <c r="Y59" s="32">
        <v>817618.34</v>
      </c>
      <c r="Z59" s="32">
        <v>894408.99</v>
      </c>
      <c r="AA59" s="32">
        <v>753169.93</v>
      </c>
      <c r="AB59" s="32">
        <v>978409.42</v>
      </c>
      <c r="AC59" s="2">
        <v>0.18</v>
      </c>
      <c r="AD59" s="2">
        <v>0.18</v>
      </c>
      <c r="AE59" s="2">
        <v>0.18</v>
      </c>
      <c r="AF59" s="2">
        <v>0.18</v>
      </c>
      <c r="AG59" s="2">
        <v>0.18</v>
      </c>
      <c r="AH59" s="2">
        <v>0.18</v>
      </c>
      <c r="AI59" s="2">
        <v>0.18</v>
      </c>
      <c r="AJ59" s="2">
        <v>0.18</v>
      </c>
      <c r="AK59" s="2">
        <v>0.18</v>
      </c>
      <c r="AL59" s="2">
        <v>0.18</v>
      </c>
      <c r="AM59" s="2">
        <v>0.18</v>
      </c>
      <c r="AN59" s="2">
        <v>0.18</v>
      </c>
      <c r="AO59" s="33">
        <v>1367.6</v>
      </c>
      <c r="AP59" s="33">
        <v>1338.57</v>
      </c>
      <c r="AQ59" s="33">
        <v>1188.8399999999999</v>
      </c>
      <c r="AR59" s="33">
        <v>1090.3399999999999</v>
      </c>
      <c r="AS59" s="33">
        <v>2008.19</v>
      </c>
      <c r="AT59" s="33">
        <v>2766.38</v>
      </c>
      <c r="AU59" s="33">
        <v>9859.7099999999991</v>
      </c>
      <c r="AV59" s="33">
        <v>3069.13</v>
      </c>
      <c r="AW59" s="33">
        <v>1471.71</v>
      </c>
      <c r="AX59" s="33">
        <v>1609.94</v>
      </c>
      <c r="AY59" s="33">
        <v>1355.71</v>
      </c>
      <c r="AZ59" s="33">
        <v>1761.14</v>
      </c>
      <c r="BA59" s="31">
        <f t="shared" si="44"/>
        <v>-911.73</v>
      </c>
      <c r="BB59" s="31">
        <f t="shared" si="45"/>
        <v>-892.38</v>
      </c>
      <c r="BC59" s="31">
        <f t="shared" si="46"/>
        <v>-792.56</v>
      </c>
      <c r="BD59" s="31">
        <f t="shared" si="47"/>
        <v>-2907.56</v>
      </c>
      <c r="BE59" s="31">
        <f t="shared" si="48"/>
        <v>-5355.18</v>
      </c>
      <c r="BF59" s="31">
        <f t="shared" si="49"/>
        <v>-7377.01</v>
      </c>
      <c r="BG59" s="31">
        <f t="shared" si="50"/>
        <v>-38891.08</v>
      </c>
      <c r="BH59" s="31">
        <f t="shared" si="51"/>
        <v>-12106.02</v>
      </c>
      <c r="BI59" s="31">
        <f t="shared" si="52"/>
        <v>-5805.09</v>
      </c>
      <c r="BJ59" s="31">
        <f t="shared" si="53"/>
        <v>-2683.23</v>
      </c>
      <c r="BK59" s="31">
        <f t="shared" si="54"/>
        <v>-2259.5100000000002</v>
      </c>
      <c r="BL59" s="31">
        <f t="shared" si="55"/>
        <v>-2935.23</v>
      </c>
      <c r="BM59" s="6">
        <f t="shared" ca="1" si="214"/>
        <v>-4.9399999999999999E-2</v>
      </c>
      <c r="BN59" s="6">
        <f t="shared" ca="1" si="214"/>
        <v>-4.9399999999999999E-2</v>
      </c>
      <c r="BO59" s="6">
        <f t="shared" ca="1" si="214"/>
        <v>-4.9399999999999999E-2</v>
      </c>
      <c r="BP59" s="6">
        <f t="shared" ca="1" si="214"/>
        <v>-4.9399999999999999E-2</v>
      </c>
      <c r="BQ59" s="6">
        <f t="shared" ca="1" si="214"/>
        <v>-4.9399999999999999E-2</v>
      </c>
      <c r="BR59" s="6">
        <f t="shared" ca="1" si="214"/>
        <v>-4.9399999999999999E-2</v>
      </c>
      <c r="BS59" s="6">
        <f t="shared" ref="BM59:BX80" ca="1" si="217">VLOOKUP($C59,LossFactorLookup,3,FALSE)</f>
        <v>-4.9399999999999999E-2</v>
      </c>
      <c r="BT59" s="6">
        <f t="shared" ca="1" si="217"/>
        <v>-4.9399999999999999E-2</v>
      </c>
      <c r="BU59" s="6">
        <f t="shared" ca="1" si="217"/>
        <v>-4.9399999999999999E-2</v>
      </c>
      <c r="BV59" s="6">
        <f t="shared" ca="1" si="217"/>
        <v>-4.9399999999999999E-2</v>
      </c>
      <c r="BW59" s="6">
        <f t="shared" ca="1" si="217"/>
        <v>-4.9399999999999999E-2</v>
      </c>
      <c r="BX59" s="6">
        <f t="shared" ca="1" si="217"/>
        <v>-4.9399999999999999E-2</v>
      </c>
      <c r="BY59" s="31">
        <f t="shared" ca="1" si="202"/>
        <v>-37532.97</v>
      </c>
      <c r="BZ59" s="31">
        <f t="shared" ca="1" si="203"/>
        <v>-36736.29</v>
      </c>
      <c r="CA59" s="31">
        <f t="shared" ca="1" si="204"/>
        <v>-32627.13</v>
      </c>
      <c r="CB59" s="31">
        <f t="shared" ca="1" si="205"/>
        <v>-29923.65</v>
      </c>
      <c r="CC59" s="31">
        <f t="shared" ca="1" si="206"/>
        <v>-55113.7</v>
      </c>
      <c r="CD59" s="31">
        <f t="shared" ca="1" si="207"/>
        <v>-75921.679999999993</v>
      </c>
      <c r="CE59" s="31">
        <f t="shared" ca="1" si="208"/>
        <v>-270594.25</v>
      </c>
      <c r="CF59" s="31">
        <f t="shared" ca="1" si="209"/>
        <v>-84230.6</v>
      </c>
      <c r="CG59" s="31">
        <f t="shared" ca="1" si="210"/>
        <v>-40390.35</v>
      </c>
      <c r="CH59" s="31">
        <f t="shared" ca="1" si="211"/>
        <v>-44183.8</v>
      </c>
      <c r="CI59" s="31">
        <f t="shared" ca="1" si="212"/>
        <v>-37206.589999999997</v>
      </c>
      <c r="CJ59" s="31">
        <f t="shared" ca="1" si="213"/>
        <v>-48333.43</v>
      </c>
      <c r="CK59" s="32">
        <f t="shared" ca="1" si="56"/>
        <v>987.71</v>
      </c>
      <c r="CL59" s="32">
        <f t="shared" ca="1" si="57"/>
        <v>966.74</v>
      </c>
      <c r="CM59" s="32">
        <f t="shared" ca="1" si="58"/>
        <v>858.61</v>
      </c>
      <c r="CN59" s="32">
        <f t="shared" ca="1" si="59"/>
        <v>787.46</v>
      </c>
      <c r="CO59" s="32">
        <f t="shared" ca="1" si="60"/>
        <v>1450.36</v>
      </c>
      <c r="CP59" s="32">
        <f t="shared" ca="1" si="61"/>
        <v>1997.94</v>
      </c>
      <c r="CQ59" s="32">
        <f t="shared" ca="1" si="62"/>
        <v>7120.9</v>
      </c>
      <c r="CR59" s="32">
        <f t="shared" ca="1" si="63"/>
        <v>2216.59</v>
      </c>
      <c r="CS59" s="32">
        <f t="shared" ca="1" si="64"/>
        <v>1062.9000000000001</v>
      </c>
      <c r="CT59" s="32">
        <f t="shared" ca="1" si="65"/>
        <v>1162.73</v>
      </c>
      <c r="CU59" s="32">
        <f t="shared" ca="1" si="66"/>
        <v>979.12</v>
      </c>
      <c r="CV59" s="32">
        <f t="shared" ca="1" si="67"/>
        <v>1271.93</v>
      </c>
      <c r="CW59" s="31">
        <f t="shared" ca="1" si="190"/>
        <v>-37001.129999999997</v>
      </c>
      <c r="CX59" s="31">
        <f t="shared" ca="1" si="191"/>
        <v>-36215.740000000005</v>
      </c>
      <c r="CY59" s="31">
        <f t="shared" ca="1" si="192"/>
        <v>-32164.799999999999</v>
      </c>
      <c r="CZ59" s="31">
        <f t="shared" ca="1" si="193"/>
        <v>-27318.97</v>
      </c>
      <c r="DA59" s="31">
        <f t="shared" ca="1" si="194"/>
        <v>-50316.35</v>
      </c>
      <c r="DB59" s="31">
        <f t="shared" ca="1" si="195"/>
        <v>-69313.11</v>
      </c>
      <c r="DC59" s="31">
        <f t="shared" ca="1" si="196"/>
        <v>-234441.97999999998</v>
      </c>
      <c r="DD59" s="31">
        <f t="shared" ca="1" si="197"/>
        <v>-72977.12000000001</v>
      </c>
      <c r="DE59" s="31">
        <f t="shared" ca="1" si="198"/>
        <v>-34994.069999999992</v>
      </c>
      <c r="DF59" s="31">
        <f t="shared" ca="1" si="199"/>
        <v>-41947.78</v>
      </c>
      <c r="DG59" s="31">
        <f t="shared" ca="1" si="200"/>
        <v>-35323.669999999991</v>
      </c>
      <c r="DH59" s="31">
        <f t="shared" ca="1" si="201"/>
        <v>-45887.409999999996</v>
      </c>
      <c r="DI59" s="32">
        <f t="shared" ca="1" si="68"/>
        <v>-1850.06</v>
      </c>
      <c r="DJ59" s="32">
        <f t="shared" ca="1" si="69"/>
        <v>-1810.79</v>
      </c>
      <c r="DK59" s="32">
        <f t="shared" ca="1" si="70"/>
        <v>-1608.24</v>
      </c>
      <c r="DL59" s="32">
        <f t="shared" ca="1" si="71"/>
        <v>-1365.95</v>
      </c>
      <c r="DM59" s="32">
        <f t="shared" ca="1" si="72"/>
        <v>-2515.8200000000002</v>
      </c>
      <c r="DN59" s="32">
        <f t="shared" ca="1" si="73"/>
        <v>-3465.66</v>
      </c>
      <c r="DO59" s="32">
        <f t="shared" ca="1" si="74"/>
        <v>-11722.1</v>
      </c>
      <c r="DP59" s="32">
        <f t="shared" ca="1" si="75"/>
        <v>-3648.86</v>
      </c>
      <c r="DQ59" s="32">
        <f t="shared" ca="1" si="76"/>
        <v>-1749.7</v>
      </c>
      <c r="DR59" s="32">
        <f t="shared" ca="1" si="77"/>
        <v>-2097.39</v>
      </c>
      <c r="DS59" s="32">
        <f t="shared" ca="1" si="78"/>
        <v>-1766.18</v>
      </c>
      <c r="DT59" s="32">
        <f t="shared" ca="1" si="79"/>
        <v>-2294.37</v>
      </c>
      <c r="DU59" s="31">
        <f t="shared" ca="1" si="80"/>
        <v>-15920.12</v>
      </c>
      <c r="DV59" s="31">
        <f t="shared" ca="1" si="81"/>
        <v>-15397.65</v>
      </c>
      <c r="DW59" s="31">
        <f t="shared" ca="1" si="82"/>
        <v>-13527.29</v>
      </c>
      <c r="DX59" s="31">
        <f t="shared" ca="1" si="83"/>
        <v>-11350.1</v>
      </c>
      <c r="DY59" s="31">
        <f t="shared" ca="1" si="84"/>
        <v>-20656.599999999999</v>
      </c>
      <c r="DZ59" s="31">
        <f t="shared" ca="1" si="85"/>
        <v>-28102.21</v>
      </c>
      <c r="EA59" s="31">
        <f t="shared" ca="1" si="86"/>
        <v>-93895.67</v>
      </c>
      <c r="EB59" s="31">
        <f t="shared" ca="1" si="87"/>
        <v>-28840.47</v>
      </c>
      <c r="EC59" s="31">
        <f t="shared" ca="1" si="88"/>
        <v>-13643.86</v>
      </c>
      <c r="ED59" s="31">
        <f t="shared" ca="1" si="89"/>
        <v>-16139.56</v>
      </c>
      <c r="EE59" s="31">
        <f t="shared" ca="1" si="90"/>
        <v>-13403.4</v>
      </c>
      <c r="EF59" s="31">
        <f t="shared" ca="1" si="91"/>
        <v>-17176.04</v>
      </c>
      <c r="EG59" s="32">
        <f t="shared" ca="1" si="92"/>
        <v>-54771.31</v>
      </c>
      <c r="EH59" s="32">
        <f t="shared" ca="1" si="93"/>
        <v>-53424.180000000008</v>
      </c>
      <c r="EI59" s="32">
        <f t="shared" ca="1" si="94"/>
        <v>-47300.33</v>
      </c>
      <c r="EJ59" s="32">
        <f t="shared" ca="1" si="95"/>
        <v>-40035.020000000004</v>
      </c>
      <c r="EK59" s="32">
        <f t="shared" ca="1" si="96"/>
        <v>-73488.76999999999</v>
      </c>
      <c r="EL59" s="32">
        <f t="shared" ca="1" si="97"/>
        <v>-100880.98000000001</v>
      </c>
      <c r="EM59" s="32">
        <f t="shared" ca="1" si="98"/>
        <v>-340059.75</v>
      </c>
      <c r="EN59" s="32">
        <f t="shared" ca="1" si="99"/>
        <v>-105466.45000000001</v>
      </c>
      <c r="EO59" s="32">
        <f t="shared" ca="1" si="100"/>
        <v>-50387.62999999999</v>
      </c>
      <c r="EP59" s="32">
        <f t="shared" ca="1" si="101"/>
        <v>-60184.729999999996</v>
      </c>
      <c r="EQ59" s="32">
        <f t="shared" ca="1" si="102"/>
        <v>-50493.249999999993</v>
      </c>
      <c r="ER59" s="32">
        <f t="shared" ca="1" si="103"/>
        <v>-65357.82</v>
      </c>
    </row>
    <row r="60" spans="1:148">
      <c r="A60" t="s">
        <v>520</v>
      </c>
      <c r="B60" s="1" t="s">
        <v>46</v>
      </c>
      <c r="C60" t="str">
        <f t="shared" ca="1" si="215"/>
        <v>GN1</v>
      </c>
      <c r="D60" t="str">
        <f t="shared" ca="1" si="216"/>
        <v>Genesee #1</v>
      </c>
      <c r="E60" s="51">
        <v>283311.674</v>
      </c>
      <c r="F60" s="51">
        <v>257473.24830000001</v>
      </c>
      <c r="G60" s="51">
        <v>252899.6127</v>
      </c>
      <c r="H60" s="51">
        <v>271844.89020000002</v>
      </c>
      <c r="I60" s="51">
        <v>238095.5411</v>
      </c>
      <c r="J60" s="51">
        <v>275043.20630000002</v>
      </c>
      <c r="K60" s="51">
        <v>277765.5992</v>
      </c>
      <c r="L60" s="51">
        <v>265634.29940000002</v>
      </c>
      <c r="M60" s="51">
        <v>187756.0949</v>
      </c>
      <c r="N60" s="51">
        <v>262211.14</v>
      </c>
      <c r="O60" s="51">
        <v>274110.2819</v>
      </c>
      <c r="P60" s="51">
        <v>279485.22989999998</v>
      </c>
      <c r="Q60" s="32">
        <v>17232133.989999998</v>
      </c>
      <c r="R60" s="32">
        <v>18873735.100000001</v>
      </c>
      <c r="S60" s="32">
        <v>13002678.9</v>
      </c>
      <c r="T60" s="32">
        <v>14059897.119999999</v>
      </c>
      <c r="U60" s="32">
        <v>11126093.140000001</v>
      </c>
      <c r="V60" s="32">
        <v>13728934.93</v>
      </c>
      <c r="W60" s="32">
        <v>41814959.560000002</v>
      </c>
      <c r="X60" s="32">
        <v>17947190.399999999</v>
      </c>
      <c r="Y60" s="32">
        <v>8231663.0999999996</v>
      </c>
      <c r="Z60" s="32">
        <v>14337951.42</v>
      </c>
      <c r="AA60" s="32">
        <v>14874670.73</v>
      </c>
      <c r="AB60" s="32">
        <v>18640415.809999999</v>
      </c>
      <c r="AC60" s="2">
        <v>6.86</v>
      </c>
      <c r="AD60" s="2">
        <v>6.86</v>
      </c>
      <c r="AE60" s="2">
        <v>6.86</v>
      </c>
      <c r="AF60" s="2">
        <v>6.86</v>
      </c>
      <c r="AG60" s="2">
        <v>6.86</v>
      </c>
      <c r="AH60" s="2">
        <v>6.86</v>
      </c>
      <c r="AI60" s="2">
        <v>6.86</v>
      </c>
      <c r="AJ60" s="2">
        <v>6.86</v>
      </c>
      <c r="AK60" s="2">
        <v>6.86</v>
      </c>
      <c r="AL60" s="2">
        <v>6.86</v>
      </c>
      <c r="AM60" s="2">
        <v>6.86</v>
      </c>
      <c r="AN60" s="2">
        <v>6.86</v>
      </c>
      <c r="AO60" s="33">
        <v>1182124.3899999999</v>
      </c>
      <c r="AP60" s="33">
        <v>1294738.23</v>
      </c>
      <c r="AQ60" s="33">
        <v>891983.77</v>
      </c>
      <c r="AR60" s="33">
        <v>964508.94</v>
      </c>
      <c r="AS60" s="33">
        <v>763249.99</v>
      </c>
      <c r="AT60" s="33">
        <v>941804.94</v>
      </c>
      <c r="AU60" s="33">
        <v>2868506.23</v>
      </c>
      <c r="AV60" s="33">
        <v>1231177.26</v>
      </c>
      <c r="AW60" s="33">
        <v>564692.09</v>
      </c>
      <c r="AX60" s="33">
        <v>983583.47</v>
      </c>
      <c r="AY60" s="33">
        <v>1020402.41</v>
      </c>
      <c r="AZ60" s="33">
        <v>1278732.52</v>
      </c>
      <c r="BA60" s="31">
        <f t="shared" si="44"/>
        <v>-20678.560000000001</v>
      </c>
      <c r="BB60" s="31">
        <f t="shared" si="45"/>
        <v>-22648.48</v>
      </c>
      <c r="BC60" s="31">
        <f t="shared" si="46"/>
        <v>-15603.21</v>
      </c>
      <c r="BD60" s="31">
        <f t="shared" si="47"/>
        <v>-67487.509999999995</v>
      </c>
      <c r="BE60" s="31">
        <f t="shared" si="48"/>
        <v>-53405.25</v>
      </c>
      <c r="BF60" s="31">
        <f t="shared" si="49"/>
        <v>-65898.89</v>
      </c>
      <c r="BG60" s="31">
        <f t="shared" si="50"/>
        <v>-296886.21000000002</v>
      </c>
      <c r="BH60" s="31">
        <f t="shared" si="51"/>
        <v>-127425.05</v>
      </c>
      <c r="BI60" s="31">
        <f t="shared" si="52"/>
        <v>-58444.81</v>
      </c>
      <c r="BJ60" s="31">
        <f t="shared" si="53"/>
        <v>-43013.85</v>
      </c>
      <c r="BK60" s="31">
        <f t="shared" si="54"/>
        <v>-44624.01</v>
      </c>
      <c r="BL60" s="31">
        <f t="shared" si="55"/>
        <v>-55921.25</v>
      </c>
      <c r="BM60" s="6">
        <f t="shared" ca="1" si="217"/>
        <v>8.2100000000000006E-2</v>
      </c>
      <c r="BN60" s="6">
        <f t="shared" ca="1" si="217"/>
        <v>8.2100000000000006E-2</v>
      </c>
      <c r="BO60" s="6">
        <f t="shared" ca="1" si="217"/>
        <v>8.2100000000000006E-2</v>
      </c>
      <c r="BP60" s="6">
        <f t="shared" ca="1" si="217"/>
        <v>8.2100000000000006E-2</v>
      </c>
      <c r="BQ60" s="6">
        <f t="shared" ca="1" si="217"/>
        <v>8.2100000000000006E-2</v>
      </c>
      <c r="BR60" s="6">
        <f t="shared" ca="1" si="217"/>
        <v>8.2100000000000006E-2</v>
      </c>
      <c r="BS60" s="6">
        <f t="shared" ca="1" si="217"/>
        <v>8.2100000000000006E-2</v>
      </c>
      <c r="BT60" s="6">
        <f t="shared" ca="1" si="217"/>
        <v>8.2100000000000006E-2</v>
      </c>
      <c r="BU60" s="6">
        <f t="shared" ca="1" si="217"/>
        <v>8.2100000000000006E-2</v>
      </c>
      <c r="BV60" s="6">
        <f t="shared" ca="1" si="217"/>
        <v>8.2100000000000006E-2</v>
      </c>
      <c r="BW60" s="6">
        <f t="shared" ca="1" si="217"/>
        <v>8.2100000000000006E-2</v>
      </c>
      <c r="BX60" s="6">
        <f t="shared" ca="1" si="217"/>
        <v>8.2100000000000006E-2</v>
      </c>
      <c r="BY60" s="31">
        <f t="shared" ca="1" si="202"/>
        <v>1414758.2</v>
      </c>
      <c r="BZ60" s="31">
        <f t="shared" ca="1" si="203"/>
        <v>1549533.65</v>
      </c>
      <c r="CA60" s="31">
        <f t="shared" ca="1" si="204"/>
        <v>1067519.94</v>
      </c>
      <c r="CB60" s="31">
        <f t="shared" ca="1" si="205"/>
        <v>1154317.55</v>
      </c>
      <c r="CC60" s="31">
        <f t="shared" ca="1" si="206"/>
        <v>913452.25</v>
      </c>
      <c r="CD60" s="31">
        <f t="shared" ca="1" si="207"/>
        <v>1127145.56</v>
      </c>
      <c r="CE60" s="31">
        <f t="shared" ca="1" si="208"/>
        <v>3433008.18</v>
      </c>
      <c r="CF60" s="31">
        <f t="shared" ca="1" si="209"/>
        <v>1473464.33</v>
      </c>
      <c r="CG60" s="31">
        <f t="shared" ca="1" si="210"/>
        <v>675819.54</v>
      </c>
      <c r="CH60" s="31">
        <f t="shared" ca="1" si="211"/>
        <v>1177145.81</v>
      </c>
      <c r="CI60" s="31">
        <f t="shared" ca="1" si="212"/>
        <v>1221210.47</v>
      </c>
      <c r="CJ60" s="31">
        <f t="shared" ca="1" si="213"/>
        <v>1530378.14</v>
      </c>
      <c r="CK60" s="32">
        <f t="shared" ca="1" si="56"/>
        <v>22401.77</v>
      </c>
      <c r="CL60" s="32">
        <f t="shared" ca="1" si="57"/>
        <v>24535.86</v>
      </c>
      <c r="CM60" s="32">
        <f t="shared" ca="1" si="58"/>
        <v>16903.48</v>
      </c>
      <c r="CN60" s="32">
        <f t="shared" ca="1" si="59"/>
        <v>18277.87</v>
      </c>
      <c r="CO60" s="32">
        <f t="shared" ca="1" si="60"/>
        <v>14463.92</v>
      </c>
      <c r="CP60" s="32">
        <f t="shared" ca="1" si="61"/>
        <v>17847.62</v>
      </c>
      <c r="CQ60" s="32">
        <f t="shared" ca="1" si="62"/>
        <v>54359.45</v>
      </c>
      <c r="CR60" s="32">
        <f t="shared" ca="1" si="63"/>
        <v>23331.35</v>
      </c>
      <c r="CS60" s="32">
        <f t="shared" ca="1" si="64"/>
        <v>10701.16</v>
      </c>
      <c r="CT60" s="32">
        <f t="shared" ca="1" si="65"/>
        <v>18639.34</v>
      </c>
      <c r="CU60" s="32">
        <f t="shared" ca="1" si="66"/>
        <v>19337.07</v>
      </c>
      <c r="CV60" s="32">
        <f t="shared" ca="1" si="67"/>
        <v>24232.54</v>
      </c>
      <c r="CW60" s="31">
        <f t="shared" ca="1" si="190"/>
        <v>275714.14000000007</v>
      </c>
      <c r="CX60" s="31">
        <f t="shared" ca="1" si="191"/>
        <v>301979.76</v>
      </c>
      <c r="CY60" s="31">
        <f t="shared" ca="1" si="192"/>
        <v>208042.8599999999</v>
      </c>
      <c r="CZ60" s="31">
        <f t="shared" ca="1" si="193"/>
        <v>275573.99000000022</v>
      </c>
      <c r="DA60" s="31">
        <f t="shared" ca="1" si="194"/>
        <v>218071.43000000005</v>
      </c>
      <c r="DB60" s="31">
        <f t="shared" ca="1" si="195"/>
        <v>269087.13000000024</v>
      </c>
      <c r="DC60" s="31">
        <f t="shared" ca="1" si="196"/>
        <v>915747.61000000034</v>
      </c>
      <c r="DD60" s="31">
        <f t="shared" ca="1" si="197"/>
        <v>393043.47000000015</v>
      </c>
      <c r="DE60" s="31">
        <f t="shared" ca="1" si="198"/>
        <v>180273.4200000001</v>
      </c>
      <c r="DF60" s="31">
        <f t="shared" ca="1" si="199"/>
        <v>255215.53000000017</v>
      </c>
      <c r="DG60" s="31">
        <f t="shared" ca="1" si="200"/>
        <v>264769.14</v>
      </c>
      <c r="DH60" s="31">
        <f t="shared" ca="1" si="201"/>
        <v>331799.40999999992</v>
      </c>
      <c r="DI60" s="32">
        <f t="shared" ca="1" si="68"/>
        <v>13785.71</v>
      </c>
      <c r="DJ60" s="32">
        <f t="shared" ca="1" si="69"/>
        <v>15098.99</v>
      </c>
      <c r="DK60" s="32">
        <f t="shared" ca="1" si="70"/>
        <v>10402.14</v>
      </c>
      <c r="DL60" s="32">
        <f t="shared" ca="1" si="71"/>
        <v>13778.7</v>
      </c>
      <c r="DM60" s="32">
        <f t="shared" ca="1" si="72"/>
        <v>10903.57</v>
      </c>
      <c r="DN60" s="32">
        <f t="shared" ca="1" si="73"/>
        <v>13454.36</v>
      </c>
      <c r="DO60" s="32">
        <f t="shared" ca="1" si="74"/>
        <v>45787.38</v>
      </c>
      <c r="DP60" s="32">
        <f t="shared" ca="1" si="75"/>
        <v>19652.169999999998</v>
      </c>
      <c r="DQ60" s="32">
        <f t="shared" ca="1" si="76"/>
        <v>9013.67</v>
      </c>
      <c r="DR60" s="32">
        <f t="shared" ca="1" si="77"/>
        <v>12760.78</v>
      </c>
      <c r="DS60" s="32">
        <f t="shared" ca="1" si="78"/>
        <v>13238.46</v>
      </c>
      <c r="DT60" s="32">
        <f t="shared" ca="1" si="79"/>
        <v>16589.97</v>
      </c>
      <c r="DU60" s="31">
        <f t="shared" ca="1" si="80"/>
        <v>118628.9</v>
      </c>
      <c r="DV60" s="31">
        <f t="shared" ca="1" si="81"/>
        <v>128391.1</v>
      </c>
      <c r="DW60" s="31">
        <f t="shared" ca="1" si="82"/>
        <v>87494.89</v>
      </c>
      <c r="DX60" s="31">
        <f t="shared" ca="1" si="83"/>
        <v>114491.61</v>
      </c>
      <c r="DY60" s="31">
        <f t="shared" ca="1" si="84"/>
        <v>89525.84</v>
      </c>
      <c r="DZ60" s="31">
        <f t="shared" ca="1" si="85"/>
        <v>109098.3</v>
      </c>
      <c r="EA60" s="31">
        <f t="shared" ca="1" si="86"/>
        <v>366763.38</v>
      </c>
      <c r="EB60" s="31">
        <f t="shared" ca="1" si="87"/>
        <v>155330.32</v>
      </c>
      <c r="EC60" s="31">
        <f t="shared" ca="1" si="88"/>
        <v>70286.91</v>
      </c>
      <c r="ED60" s="31">
        <f t="shared" ca="1" si="89"/>
        <v>98195.1</v>
      </c>
      <c r="EE60" s="31">
        <f t="shared" ca="1" si="90"/>
        <v>100465.44</v>
      </c>
      <c r="EF60" s="31">
        <f t="shared" ca="1" si="91"/>
        <v>124195.31</v>
      </c>
      <c r="EG60" s="32">
        <f t="shared" ca="1" si="92"/>
        <v>408128.75000000012</v>
      </c>
      <c r="EH60" s="32">
        <f t="shared" ca="1" si="93"/>
        <v>445469.85</v>
      </c>
      <c r="EI60" s="32">
        <f t="shared" ca="1" si="94"/>
        <v>305939.8899999999</v>
      </c>
      <c r="EJ60" s="32">
        <f t="shared" ca="1" si="95"/>
        <v>403844.30000000022</v>
      </c>
      <c r="EK60" s="32">
        <f t="shared" ca="1" si="96"/>
        <v>318500.84000000008</v>
      </c>
      <c r="EL60" s="32">
        <f t="shared" ca="1" si="97"/>
        <v>391639.79000000021</v>
      </c>
      <c r="EM60" s="32">
        <f t="shared" ca="1" si="98"/>
        <v>1328298.3700000003</v>
      </c>
      <c r="EN60" s="32">
        <f t="shared" ca="1" si="99"/>
        <v>568025.9600000002</v>
      </c>
      <c r="EO60" s="32">
        <f t="shared" ca="1" si="100"/>
        <v>259574.00000000012</v>
      </c>
      <c r="EP60" s="32">
        <f t="shared" ca="1" si="101"/>
        <v>366171.41000000015</v>
      </c>
      <c r="EQ60" s="32">
        <f t="shared" ca="1" si="102"/>
        <v>378473.04000000004</v>
      </c>
      <c r="ER60" s="32">
        <f t="shared" ca="1" si="103"/>
        <v>472584.68999999989</v>
      </c>
    </row>
    <row r="61" spans="1:148">
      <c r="A61" t="s">
        <v>520</v>
      </c>
      <c r="B61" s="1" t="s">
        <v>47</v>
      </c>
      <c r="C61" t="str">
        <f t="shared" ca="1" si="215"/>
        <v>GN2</v>
      </c>
      <c r="D61" t="str">
        <f t="shared" ca="1" si="216"/>
        <v>Genesee #2</v>
      </c>
      <c r="E61" s="51">
        <v>283072.82199999999</v>
      </c>
      <c r="F61" s="51">
        <v>229935.95329999999</v>
      </c>
      <c r="G61" s="51">
        <v>279517.07260000001</v>
      </c>
      <c r="H61" s="51">
        <v>275995.22590000002</v>
      </c>
      <c r="I61" s="51">
        <v>278568.45569999999</v>
      </c>
      <c r="J61" s="51">
        <v>273980.60489999998</v>
      </c>
      <c r="K61" s="51">
        <v>244415.83929999999</v>
      </c>
      <c r="L61" s="51">
        <v>275923.97899999999</v>
      </c>
      <c r="M61" s="51">
        <v>272796.4399</v>
      </c>
      <c r="N61" s="51">
        <v>261300.2427</v>
      </c>
      <c r="O61" s="51">
        <v>271508.04629999999</v>
      </c>
      <c r="P61" s="51">
        <v>277951.1029</v>
      </c>
      <c r="Q61" s="32">
        <v>17212776.329999998</v>
      </c>
      <c r="R61" s="32">
        <v>15869439.449999999</v>
      </c>
      <c r="S61" s="32">
        <v>15870369.220000001</v>
      </c>
      <c r="T61" s="32">
        <v>14259794.58</v>
      </c>
      <c r="U61" s="32">
        <v>13532974.710000001</v>
      </c>
      <c r="V61" s="32">
        <v>13674809.25</v>
      </c>
      <c r="W61" s="32">
        <v>32870461.59</v>
      </c>
      <c r="X61" s="32">
        <v>18784608.75</v>
      </c>
      <c r="Y61" s="32">
        <v>13377905</v>
      </c>
      <c r="Z61" s="32">
        <v>16645617</v>
      </c>
      <c r="AA61" s="32">
        <v>14748990.35</v>
      </c>
      <c r="AB61" s="32">
        <v>18448981.699999999</v>
      </c>
      <c r="AC61" s="2">
        <v>6.86</v>
      </c>
      <c r="AD61" s="2">
        <v>6.86</v>
      </c>
      <c r="AE61" s="2">
        <v>6.86</v>
      </c>
      <c r="AF61" s="2">
        <v>6.86</v>
      </c>
      <c r="AG61" s="2">
        <v>6.86</v>
      </c>
      <c r="AH61" s="2">
        <v>6.86</v>
      </c>
      <c r="AI61" s="2">
        <v>6.86</v>
      </c>
      <c r="AJ61" s="2">
        <v>6.86</v>
      </c>
      <c r="AK61" s="2">
        <v>6.86</v>
      </c>
      <c r="AL61" s="2">
        <v>6.86</v>
      </c>
      <c r="AM61" s="2">
        <v>6.86</v>
      </c>
      <c r="AN61" s="2">
        <v>6.86</v>
      </c>
      <c r="AO61" s="33">
        <v>1180796.46</v>
      </c>
      <c r="AP61" s="33">
        <v>1088643.55</v>
      </c>
      <c r="AQ61" s="33">
        <v>1088707.33</v>
      </c>
      <c r="AR61" s="33">
        <v>978221.91</v>
      </c>
      <c r="AS61" s="33">
        <v>928362.07</v>
      </c>
      <c r="AT61" s="33">
        <v>938091.91</v>
      </c>
      <c r="AU61" s="33">
        <v>2254913.66</v>
      </c>
      <c r="AV61" s="33">
        <v>1288624.1599999999</v>
      </c>
      <c r="AW61" s="33">
        <v>917724.28</v>
      </c>
      <c r="AX61" s="33">
        <v>1141889.33</v>
      </c>
      <c r="AY61" s="33">
        <v>1011780.74</v>
      </c>
      <c r="AZ61" s="33">
        <v>1265600.1399999999</v>
      </c>
      <c r="BA61" s="31">
        <f t="shared" si="44"/>
        <v>-20655.330000000002</v>
      </c>
      <c r="BB61" s="31">
        <f t="shared" si="45"/>
        <v>-19043.330000000002</v>
      </c>
      <c r="BC61" s="31">
        <f t="shared" si="46"/>
        <v>-19044.439999999999</v>
      </c>
      <c r="BD61" s="31">
        <f t="shared" si="47"/>
        <v>-68447.009999999995</v>
      </c>
      <c r="BE61" s="31">
        <f t="shared" si="48"/>
        <v>-64958.28</v>
      </c>
      <c r="BF61" s="31">
        <f t="shared" si="49"/>
        <v>-65639.08</v>
      </c>
      <c r="BG61" s="31">
        <f t="shared" si="50"/>
        <v>-233380.28</v>
      </c>
      <c r="BH61" s="31">
        <f t="shared" si="51"/>
        <v>-133370.72</v>
      </c>
      <c r="BI61" s="31">
        <f t="shared" si="52"/>
        <v>-94983.13</v>
      </c>
      <c r="BJ61" s="31">
        <f t="shared" si="53"/>
        <v>-49936.85</v>
      </c>
      <c r="BK61" s="31">
        <f t="shared" si="54"/>
        <v>-44246.97</v>
      </c>
      <c r="BL61" s="31">
        <f t="shared" si="55"/>
        <v>-55346.95</v>
      </c>
      <c r="BM61" s="6">
        <f t="shared" ca="1" si="217"/>
        <v>8.1799999999999998E-2</v>
      </c>
      <c r="BN61" s="6">
        <f t="shared" ca="1" si="217"/>
        <v>8.1799999999999998E-2</v>
      </c>
      <c r="BO61" s="6">
        <f t="shared" ca="1" si="217"/>
        <v>8.1799999999999998E-2</v>
      </c>
      <c r="BP61" s="6">
        <f t="shared" ca="1" si="217"/>
        <v>8.1799999999999998E-2</v>
      </c>
      <c r="BQ61" s="6">
        <f t="shared" ca="1" si="217"/>
        <v>8.1799999999999998E-2</v>
      </c>
      <c r="BR61" s="6">
        <f t="shared" ca="1" si="217"/>
        <v>8.1799999999999998E-2</v>
      </c>
      <c r="BS61" s="6">
        <f t="shared" ca="1" si="217"/>
        <v>8.1799999999999998E-2</v>
      </c>
      <c r="BT61" s="6">
        <f t="shared" ca="1" si="217"/>
        <v>8.1799999999999998E-2</v>
      </c>
      <c r="BU61" s="6">
        <f t="shared" ca="1" si="217"/>
        <v>8.1799999999999998E-2</v>
      </c>
      <c r="BV61" s="6">
        <f t="shared" ca="1" si="217"/>
        <v>8.1799999999999998E-2</v>
      </c>
      <c r="BW61" s="6">
        <f t="shared" ca="1" si="217"/>
        <v>8.1799999999999998E-2</v>
      </c>
      <c r="BX61" s="6">
        <f t="shared" ca="1" si="217"/>
        <v>8.1799999999999998E-2</v>
      </c>
      <c r="BY61" s="31">
        <f t="shared" ca="1" si="202"/>
        <v>1408005.1</v>
      </c>
      <c r="BZ61" s="31">
        <f t="shared" ca="1" si="203"/>
        <v>1298120.1499999999</v>
      </c>
      <c r="CA61" s="31">
        <f t="shared" ca="1" si="204"/>
        <v>1298196.2</v>
      </c>
      <c r="CB61" s="31">
        <f t="shared" ca="1" si="205"/>
        <v>1166451.2</v>
      </c>
      <c r="CC61" s="31">
        <f t="shared" ca="1" si="206"/>
        <v>1106997.33</v>
      </c>
      <c r="CD61" s="31">
        <f t="shared" ca="1" si="207"/>
        <v>1118599.3999999999</v>
      </c>
      <c r="CE61" s="31">
        <f t="shared" ca="1" si="208"/>
        <v>2688803.76</v>
      </c>
      <c r="CF61" s="31">
        <f t="shared" ca="1" si="209"/>
        <v>1536581</v>
      </c>
      <c r="CG61" s="31">
        <f t="shared" ca="1" si="210"/>
        <v>1094312.6299999999</v>
      </c>
      <c r="CH61" s="31">
        <f t="shared" ca="1" si="211"/>
        <v>1361611.47</v>
      </c>
      <c r="CI61" s="31">
        <f t="shared" ca="1" si="212"/>
        <v>1206467.4099999999</v>
      </c>
      <c r="CJ61" s="31">
        <f t="shared" ca="1" si="213"/>
        <v>1509126.7</v>
      </c>
      <c r="CK61" s="32">
        <f t="shared" ca="1" si="56"/>
        <v>22376.61</v>
      </c>
      <c r="CL61" s="32">
        <f t="shared" ca="1" si="57"/>
        <v>20630.27</v>
      </c>
      <c r="CM61" s="32">
        <f t="shared" ca="1" si="58"/>
        <v>20631.48</v>
      </c>
      <c r="CN61" s="32">
        <f t="shared" ca="1" si="59"/>
        <v>18537.73</v>
      </c>
      <c r="CO61" s="32">
        <f t="shared" ca="1" si="60"/>
        <v>17592.87</v>
      </c>
      <c r="CP61" s="32">
        <f t="shared" ca="1" si="61"/>
        <v>17777.25</v>
      </c>
      <c r="CQ61" s="32">
        <f t="shared" ca="1" si="62"/>
        <v>42731.6</v>
      </c>
      <c r="CR61" s="32">
        <f t="shared" ca="1" si="63"/>
        <v>24419.99</v>
      </c>
      <c r="CS61" s="32">
        <f t="shared" ca="1" si="64"/>
        <v>17391.28</v>
      </c>
      <c r="CT61" s="32">
        <f t="shared" ca="1" si="65"/>
        <v>21639.3</v>
      </c>
      <c r="CU61" s="32">
        <f t="shared" ca="1" si="66"/>
        <v>19173.689999999999</v>
      </c>
      <c r="CV61" s="32">
        <f t="shared" ca="1" si="67"/>
        <v>23983.68</v>
      </c>
      <c r="CW61" s="31">
        <f t="shared" ca="1" si="190"/>
        <v>270240.58000000025</v>
      </c>
      <c r="CX61" s="31">
        <f t="shared" ca="1" si="191"/>
        <v>249150.1999999999</v>
      </c>
      <c r="CY61" s="31">
        <f t="shared" ca="1" si="192"/>
        <v>249164.78999999986</v>
      </c>
      <c r="CZ61" s="31">
        <f t="shared" ca="1" si="193"/>
        <v>275214.02999999991</v>
      </c>
      <c r="DA61" s="31">
        <f t="shared" ca="1" si="194"/>
        <v>261186.41000000024</v>
      </c>
      <c r="DB61" s="31">
        <f t="shared" ca="1" si="195"/>
        <v>263923.81999999989</v>
      </c>
      <c r="DC61" s="31">
        <f t="shared" ca="1" si="196"/>
        <v>710001.97999999975</v>
      </c>
      <c r="DD61" s="31">
        <f t="shared" ca="1" si="197"/>
        <v>405747.55000000005</v>
      </c>
      <c r="DE61" s="31">
        <f t="shared" ca="1" si="198"/>
        <v>288962.75999999989</v>
      </c>
      <c r="DF61" s="31">
        <f t="shared" ca="1" si="199"/>
        <v>291298.28999999992</v>
      </c>
      <c r="DG61" s="31">
        <f t="shared" ca="1" si="200"/>
        <v>258107.32999999987</v>
      </c>
      <c r="DH61" s="31">
        <f t="shared" ca="1" si="201"/>
        <v>322857.19</v>
      </c>
      <c r="DI61" s="32">
        <f t="shared" ca="1" si="68"/>
        <v>13512.03</v>
      </c>
      <c r="DJ61" s="32">
        <f t="shared" ca="1" si="69"/>
        <v>12457.51</v>
      </c>
      <c r="DK61" s="32">
        <f t="shared" ca="1" si="70"/>
        <v>12458.24</v>
      </c>
      <c r="DL61" s="32">
        <f t="shared" ca="1" si="71"/>
        <v>13760.7</v>
      </c>
      <c r="DM61" s="32">
        <f t="shared" ca="1" si="72"/>
        <v>13059.32</v>
      </c>
      <c r="DN61" s="32">
        <f t="shared" ca="1" si="73"/>
        <v>13196.19</v>
      </c>
      <c r="DO61" s="32">
        <f t="shared" ca="1" si="74"/>
        <v>35500.1</v>
      </c>
      <c r="DP61" s="32">
        <f t="shared" ca="1" si="75"/>
        <v>20287.38</v>
      </c>
      <c r="DQ61" s="32">
        <f t="shared" ca="1" si="76"/>
        <v>14448.14</v>
      </c>
      <c r="DR61" s="32">
        <f t="shared" ca="1" si="77"/>
        <v>14564.91</v>
      </c>
      <c r="DS61" s="32">
        <f t="shared" ca="1" si="78"/>
        <v>12905.37</v>
      </c>
      <c r="DT61" s="32">
        <f t="shared" ca="1" si="79"/>
        <v>16142.86</v>
      </c>
      <c r="DU61" s="31">
        <f t="shared" ca="1" si="80"/>
        <v>116273.84</v>
      </c>
      <c r="DV61" s="31">
        <f t="shared" ca="1" si="81"/>
        <v>105929.84</v>
      </c>
      <c r="DW61" s="31">
        <f t="shared" ca="1" si="82"/>
        <v>104789.2</v>
      </c>
      <c r="DX61" s="31">
        <f t="shared" ca="1" si="83"/>
        <v>114342.06</v>
      </c>
      <c r="DY61" s="31">
        <f t="shared" ca="1" si="84"/>
        <v>107226.02</v>
      </c>
      <c r="DZ61" s="31">
        <f t="shared" ca="1" si="85"/>
        <v>107004.89</v>
      </c>
      <c r="EA61" s="31">
        <f t="shared" ca="1" si="86"/>
        <v>284360.8</v>
      </c>
      <c r="EB61" s="31">
        <f t="shared" ca="1" si="87"/>
        <v>160350.96</v>
      </c>
      <c r="EC61" s="31">
        <f t="shared" ca="1" si="88"/>
        <v>112663.87</v>
      </c>
      <c r="ED61" s="31">
        <f t="shared" ca="1" si="89"/>
        <v>112078.07</v>
      </c>
      <c r="EE61" s="31">
        <f t="shared" ca="1" si="90"/>
        <v>97937.64</v>
      </c>
      <c r="EF61" s="31">
        <f t="shared" ca="1" si="91"/>
        <v>120848.17</v>
      </c>
      <c r="EG61" s="32">
        <f t="shared" ca="1" si="92"/>
        <v>400026.4500000003</v>
      </c>
      <c r="EH61" s="32">
        <f t="shared" ca="1" si="93"/>
        <v>367537.54999999993</v>
      </c>
      <c r="EI61" s="32">
        <f t="shared" ca="1" si="94"/>
        <v>366412.22999999986</v>
      </c>
      <c r="EJ61" s="32">
        <f t="shared" ca="1" si="95"/>
        <v>403316.78999999992</v>
      </c>
      <c r="EK61" s="32">
        <f t="shared" ca="1" si="96"/>
        <v>381471.75000000023</v>
      </c>
      <c r="EL61" s="32">
        <f t="shared" ca="1" si="97"/>
        <v>384124.89999999991</v>
      </c>
      <c r="EM61" s="32">
        <f t="shared" ca="1" si="98"/>
        <v>1029862.8799999997</v>
      </c>
      <c r="EN61" s="32">
        <f t="shared" ca="1" si="99"/>
        <v>586385.89</v>
      </c>
      <c r="EO61" s="32">
        <f t="shared" ca="1" si="100"/>
        <v>416074.7699999999</v>
      </c>
      <c r="EP61" s="32">
        <f t="shared" ca="1" si="101"/>
        <v>417941.2699999999</v>
      </c>
      <c r="EQ61" s="32">
        <f t="shared" ca="1" si="102"/>
        <v>368950.33999999991</v>
      </c>
      <c r="ER61" s="32">
        <f t="shared" ca="1" si="103"/>
        <v>459848.22</v>
      </c>
    </row>
    <row r="62" spans="1:148">
      <c r="A62" t="s">
        <v>520</v>
      </c>
      <c r="B62" s="1" t="s">
        <v>79</v>
      </c>
      <c r="C62" t="str">
        <f t="shared" ca="1" si="215"/>
        <v>GN3</v>
      </c>
      <c r="D62" t="str">
        <f t="shared" ca="1" si="216"/>
        <v>Genesee #3</v>
      </c>
      <c r="E62" s="51">
        <v>321863.05859999999</v>
      </c>
      <c r="F62" s="51">
        <v>290081.9755</v>
      </c>
      <c r="G62" s="51">
        <v>283717.07199999999</v>
      </c>
      <c r="H62" s="51">
        <v>280041.63579999999</v>
      </c>
      <c r="I62" s="51">
        <v>317749.1361</v>
      </c>
      <c r="J62" s="51">
        <v>304343.17320000002</v>
      </c>
      <c r="K62" s="51">
        <v>285839.34580000001</v>
      </c>
      <c r="L62" s="51">
        <v>306076.565</v>
      </c>
      <c r="M62" s="51">
        <v>301052.31790000002</v>
      </c>
      <c r="N62" s="51">
        <v>216895.6716</v>
      </c>
      <c r="O62" s="51">
        <v>312935.2917</v>
      </c>
      <c r="P62" s="51">
        <v>329035.06469999999</v>
      </c>
      <c r="Q62" s="32">
        <v>19965990.780000001</v>
      </c>
      <c r="R62" s="32">
        <v>21594427.449999999</v>
      </c>
      <c r="S62" s="32">
        <v>16095770.890000001</v>
      </c>
      <c r="T62" s="32">
        <v>13944984.220000001</v>
      </c>
      <c r="U62" s="32">
        <v>15669079.050000001</v>
      </c>
      <c r="V62" s="32">
        <v>15282596.57</v>
      </c>
      <c r="W62" s="32">
        <v>44818516.840000004</v>
      </c>
      <c r="X62" s="32">
        <v>21298911.390000001</v>
      </c>
      <c r="Y62" s="32">
        <v>14784566.17</v>
      </c>
      <c r="Z62" s="32">
        <v>13299435.859999999</v>
      </c>
      <c r="AA62" s="32">
        <v>17338976.579999998</v>
      </c>
      <c r="AB62" s="32">
        <v>21906154.140000001</v>
      </c>
      <c r="AC62" s="2">
        <v>6.86</v>
      </c>
      <c r="AD62" s="2">
        <v>6.86</v>
      </c>
      <c r="AE62" s="2">
        <v>6.86</v>
      </c>
      <c r="AF62" s="2">
        <v>6.86</v>
      </c>
      <c r="AG62" s="2">
        <v>6.86</v>
      </c>
      <c r="AH62" s="2">
        <v>6.86</v>
      </c>
      <c r="AI62" s="2">
        <v>6.86</v>
      </c>
      <c r="AJ62" s="2">
        <v>6.86</v>
      </c>
      <c r="AK62" s="2">
        <v>6.86</v>
      </c>
      <c r="AL62" s="2">
        <v>6.86</v>
      </c>
      <c r="AM62" s="2">
        <v>6.86</v>
      </c>
      <c r="AN62" s="2">
        <v>6.86</v>
      </c>
      <c r="AO62" s="33">
        <v>1369666.97</v>
      </c>
      <c r="AP62" s="33">
        <v>1481377.72</v>
      </c>
      <c r="AQ62" s="33">
        <v>1104169.8799999999</v>
      </c>
      <c r="AR62" s="33">
        <v>956625.92000000004</v>
      </c>
      <c r="AS62" s="33">
        <v>1074898.82</v>
      </c>
      <c r="AT62" s="33">
        <v>1048386.12</v>
      </c>
      <c r="AU62" s="33">
        <v>3074550.25</v>
      </c>
      <c r="AV62" s="33">
        <v>1461105.32</v>
      </c>
      <c r="AW62" s="33">
        <v>1014221.24</v>
      </c>
      <c r="AX62" s="33">
        <v>912341.3</v>
      </c>
      <c r="AY62" s="33">
        <v>1189453.79</v>
      </c>
      <c r="AZ62" s="33">
        <v>1502762.17</v>
      </c>
      <c r="BA62" s="31">
        <f t="shared" si="44"/>
        <v>-23959.19</v>
      </c>
      <c r="BB62" s="31">
        <f t="shared" si="45"/>
        <v>-25913.31</v>
      </c>
      <c r="BC62" s="31">
        <f t="shared" si="46"/>
        <v>-19314.93</v>
      </c>
      <c r="BD62" s="31">
        <f t="shared" si="47"/>
        <v>-66935.92</v>
      </c>
      <c r="BE62" s="31">
        <f t="shared" si="48"/>
        <v>-75211.58</v>
      </c>
      <c r="BF62" s="31">
        <f t="shared" si="49"/>
        <v>-73356.460000000006</v>
      </c>
      <c r="BG62" s="31">
        <f t="shared" si="50"/>
        <v>-318211.46999999997</v>
      </c>
      <c r="BH62" s="31">
        <f t="shared" si="51"/>
        <v>-151222.26999999999</v>
      </c>
      <c r="BI62" s="31">
        <f t="shared" si="52"/>
        <v>-104970.42</v>
      </c>
      <c r="BJ62" s="31">
        <f t="shared" si="53"/>
        <v>-39898.31</v>
      </c>
      <c r="BK62" s="31">
        <f t="shared" si="54"/>
        <v>-52016.93</v>
      </c>
      <c r="BL62" s="31">
        <f t="shared" si="55"/>
        <v>-65718.460000000006</v>
      </c>
      <c r="BM62" s="6">
        <f t="shared" ca="1" si="217"/>
        <v>8.1699999999999995E-2</v>
      </c>
      <c r="BN62" s="6">
        <f t="shared" ca="1" si="217"/>
        <v>8.1699999999999995E-2</v>
      </c>
      <c r="BO62" s="6">
        <f t="shared" ca="1" si="217"/>
        <v>8.1699999999999995E-2</v>
      </c>
      <c r="BP62" s="6">
        <f t="shared" ca="1" si="217"/>
        <v>8.1699999999999995E-2</v>
      </c>
      <c r="BQ62" s="6">
        <f t="shared" ca="1" si="217"/>
        <v>8.1699999999999995E-2</v>
      </c>
      <c r="BR62" s="6">
        <f t="shared" ca="1" si="217"/>
        <v>8.1699999999999995E-2</v>
      </c>
      <c r="BS62" s="6">
        <f t="shared" ca="1" si="217"/>
        <v>8.1699999999999995E-2</v>
      </c>
      <c r="BT62" s="6">
        <f t="shared" ca="1" si="217"/>
        <v>8.1699999999999995E-2</v>
      </c>
      <c r="BU62" s="6">
        <f t="shared" ca="1" si="217"/>
        <v>8.1699999999999995E-2</v>
      </c>
      <c r="BV62" s="6">
        <f t="shared" ca="1" si="217"/>
        <v>8.1699999999999995E-2</v>
      </c>
      <c r="BW62" s="6">
        <f t="shared" ca="1" si="217"/>
        <v>8.1699999999999995E-2</v>
      </c>
      <c r="BX62" s="6">
        <f t="shared" ca="1" si="217"/>
        <v>8.1699999999999995E-2</v>
      </c>
      <c r="BY62" s="31">
        <f t="shared" ca="1" si="202"/>
        <v>1631221.45</v>
      </c>
      <c r="BZ62" s="31">
        <f t="shared" ca="1" si="203"/>
        <v>1764264.72</v>
      </c>
      <c r="CA62" s="31">
        <f t="shared" ca="1" si="204"/>
        <v>1315024.48</v>
      </c>
      <c r="CB62" s="31">
        <f t="shared" ca="1" si="205"/>
        <v>1139305.21</v>
      </c>
      <c r="CC62" s="31">
        <f t="shared" ca="1" si="206"/>
        <v>1280163.76</v>
      </c>
      <c r="CD62" s="31">
        <f t="shared" ca="1" si="207"/>
        <v>1248588.1399999999</v>
      </c>
      <c r="CE62" s="31">
        <f t="shared" ca="1" si="208"/>
        <v>3661672.83</v>
      </c>
      <c r="CF62" s="31">
        <f t="shared" ca="1" si="209"/>
        <v>1740121.06</v>
      </c>
      <c r="CG62" s="31">
        <f t="shared" ca="1" si="210"/>
        <v>1207899.06</v>
      </c>
      <c r="CH62" s="31">
        <f t="shared" ca="1" si="211"/>
        <v>1086563.9099999999</v>
      </c>
      <c r="CI62" s="31">
        <f t="shared" ca="1" si="212"/>
        <v>1416594.39</v>
      </c>
      <c r="CJ62" s="31">
        <f t="shared" ca="1" si="213"/>
        <v>1789732.79</v>
      </c>
      <c r="CK62" s="32">
        <f t="shared" ca="1" si="56"/>
        <v>25955.79</v>
      </c>
      <c r="CL62" s="32">
        <f t="shared" ca="1" si="57"/>
        <v>28072.76</v>
      </c>
      <c r="CM62" s="32">
        <f t="shared" ca="1" si="58"/>
        <v>20924.5</v>
      </c>
      <c r="CN62" s="32">
        <f t="shared" ca="1" si="59"/>
        <v>18128.48</v>
      </c>
      <c r="CO62" s="32">
        <f t="shared" ca="1" si="60"/>
        <v>20369.8</v>
      </c>
      <c r="CP62" s="32">
        <f t="shared" ca="1" si="61"/>
        <v>19867.38</v>
      </c>
      <c r="CQ62" s="32">
        <f t="shared" ca="1" si="62"/>
        <v>58264.07</v>
      </c>
      <c r="CR62" s="32">
        <f t="shared" ca="1" si="63"/>
        <v>27688.58</v>
      </c>
      <c r="CS62" s="32">
        <f t="shared" ca="1" si="64"/>
        <v>19219.939999999999</v>
      </c>
      <c r="CT62" s="32">
        <f t="shared" ca="1" si="65"/>
        <v>17289.27</v>
      </c>
      <c r="CU62" s="32">
        <f t="shared" ca="1" si="66"/>
        <v>22540.67</v>
      </c>
      <c r="CV62" s="32">
        <f t="shared" ca="1" si="67"/>
        <v>28478</v>
      </c>
      <c r="CW62" s="31">
        <f t="shared" ca="1" si="190"/>
        <v>311469.46000000002</v>
      </c>
      <c r="CX62" s="31">
        <f t="shared" ca="1" si="191"/>
        <v>336873.07</v>
      </c>
      <c r="CY62" s="31">
        <f t="shared" ca="1" si="192"/>
        <v>251094.03000000009</v>
      </c>
      <c r="CZ62" s="31">
        <f t="shared" ca="1" si="193"/>
        <v>267743.68999999989</v>
      </c>
      <c r="DA62" s="31">
        <f t="shared" ca="1" si="194"/>
        <v>300846.32</v>
      </c>
      <c r="DB62" s="31">
        <f t="shared" ca="1" si="195"/>
        <v>293425.85999999981</v>
      </c>
      <c r="DC62" s="31">
        <f t="shared" ca="1" si="196"/>
        <v>963598.11999999988</v>
      </c>
      <c r="DD62" s="31">
        <f t="shared" ca="1" si="197"/>
        <v>457926.59000000008</v>
      </c>
      <c r="DE62" s="31">
        <f t="shared" ca="1" si="198"/>
        <v>317868.18</v>
      </c>
      <c r="DF62" s="31">
        <f t="shared" ca="1" si="199"/>
        <v>231410.18999999989</v>
      </c>
      <c r="DG62" s="31">
        <f t="shared" ca="1" si="200"/>
        <v>301698.19999999978</v>
      </c>
      <c r="DH62" s="31">
        <f t="shared" ca="1" si="201"/>
        <v>381167.08000000013</v>
      </c>
      <c r="DI62" s="32">
        <f t="shared" ca="1" si="68"/>
        <v>15573.47</v>
      </c>
      <c r="DJ62" s="32">
        <f t="shared" ca="1" si="69"/>
        <v>16843.650000000001</v>
      </c>
      <c r="DK62" s="32">
        <f t="shared" ca="1" si="70"/>
        <v>12554.7</v>
      </c>
      <c r="DL62" s="32">
        <f t="shared" ca="1" si="71"/>
        <v>13387.18</v>
      </c>
      <c r="DM62" s="32">
        <f t="shared" ca="1" si="72"/>
        <v>15042.32</v>
      </c>
      <c r="DN62" s="32">
        <f t="shared" ca="1" si="73"/>
        <v>14671.29</v>
      </c>
      <c r="DO62" s="32">
        <f t="shared" ca="1" si="74"/>
        <v>48179.91</v>
      </c>
      <c r="DP62" s="32">
        <f t="shared" ca="1" si="75"/>
        <v>22896.33</v>
      </c>
      <c r="DQ62" s="32">
        <f t="shared" ca="1" si="76"/>
        <v>15893.41</v>
      </c>
      <c r="DR62" s="32">
        <f t="shared" ca="1" si="77"/>
        <v>11570.51</v>
      </c>
      <c r="DS62" s="32">
        <f t="shared" ca="1" si="78"/>
        <v>15084.91</v>
      </c>
      <c r="DT62" s="32">
        <f t="shared" ca="1" si="79"/>
        <v>19058.349999999999</v>
      </c>
      <c r="DU62" s="31">
        <f t="shared" ca="1" si="80"/>
        <v>134013</v>
      </c>
      <c r="DV62" s="31">
        <f t="shared" ca="1" si="81"/>
        <v>143226.5</v>
      </c>
      <c r="DW62" s="31">
        <f t="shared" ca="1" si="82"/>
        <v>105600.57</v>
      </c>
      <c r="DX62" s="31">
        <f t="shared" ca="1" si="83"/>
        <v>111238.39</v>
      </c>
      <c r="DY62" s="31">
        <f t="shared" ca="1" si="84"/>
        <v>123507.78</v>
      </c>
      <c r="DZ62" s="31">
        <f t="shared" ca="1" si="85"/>
        <v>118966.16</v>
      </c>
      <c r="EA62" s="31">
        <f t="shared" ca="1" si="86"/>
        <v>385927.85</v>
      </c>
      <c r="EB62" s="31">
        <f t="shared" ca="1" si="87"/>
        <v>180972.06</v>
      </c>
      <c r="EC62" s="31">
        <f t="shared" ca="1" si="88"/>
        <v>123933.82</v>
      </c>
      <c r="ED62" s="31">
        <f t="shared" ca="1" si="89"/>
        <v>89035.91</v>
      </c>
      <c r="EE62" s="31">
        <f t="shared" ca="1" si="90"/>
        <v>114478</v>
      </c>
      <c r="EF62" s="31">
        <f t="shared" ca="1" si="91"/>
        <v>142674.04999999999</v>
      </c>
      <c r="EG62" s="32">
        <f t="shared" ca="1" si="92"/>
        <v>461055.93</v>
      </c>
      <c r="EH62" s="32">
        <f t="shared" ca="1" si="93"/>
        <v>496943.22000000003</v>
      </c>
      <c r="EI62" s="32">
        <f t="shared" ca="1" si="94"/>
        <v>369249.3000000001</v>
      </c>
      <c r="EJ62" s="32">
        <f t="shared" ca="1" si="95"/>
        <v>392369.25999999989</v>
      </c>
      <c r="EK62" s="32">
        <f t="shared" ca="1" si="96"/>
        <v>439396.42000000004</v>
      </c>
      <c r="EL62" s="32">
        <f t="shared" ca="1" si="97"/>
        <v>427063.30999999982</v>
      </c>
      <c r="EM62" s="32">
        <f t="shared" ca="1" si="98"/>
        <v>1397705.88</v>
      </c>
      <c r="EN62" s="32">
        <f t="shared" ca="1" si="99"/>
        <v>661794.9800000001</v>
      </c>
      <c r="EO62" s="32">
        <f t="shared" ca="1" si="100"/>
        <v>457695.41</v>
      </c>
      <c r="EP62" s="32">
        <f t="shared" ca="1" si="101"/>
        <v>332016.60999999987</v>
      </c>
      <c r="EQ62" s="32">
        <f t="shared" ca="1" si="102"/>
        <v>431261.10999999975</v>
      </c>
      <c r="ER62" s="32">
        <f t="shared" ca="1" si="103"/>
        <v>542899.4800000001</v>
      </c>
    </row>
    <row r="63" spans="1:148">
      <c r="A63" t="s">
        <v>512</v>
      </c>
      <c r="B63" s="1" t="s">
        <v>43</v>
      </c>
      <c r="C63" t="str">
        <f t="shared" ca="1" si="215"/>
        <v>GPEC</v>
      </c>
      <c r="D63" t="str">
        <f t="shared" ca="1" si="216"/>
        <v>Grande Prairie EcoPower Industrial System</v>
      </c>
      <c r="E63" s="51">
        <v>5801.8895000000002</v>
      </c>
      <c r="F63" s="51">
        <v>7944.8525</v>
      </c>
      <c r="G63" s="51">
        <v>7775.9861000000001</v>
      </c>
      <c r="H63" s="51">
        <v>8959.3053999999993</v>
      </c>
      <c r="I63" s="51">
        <v>9772.0982000000004</v>
      </c>
      <c r="J63" s="51">
        <v>9368.2703999999994</v>
      </c>
      <c r="K63" s="51">
        <v>9094.3083000000006</v>
      </c>
      <c r="L63" s="51">
        <v>8330.5254000000004</v>
      </c>
      <c r="M63" s="51">
        <v>10284.263300000001</v>
      </c>
      <c r="N63" s="51">
        <v>8719.1422999999995</v>
      </c>
      <c r="O63" s="51">
        <v>10317.843800000001</v>
      </c>
      <c r="P63" s="51">
        <v>8345.8672000000006</v>
      </c>
      <c r="Q63" s="32">
        <v>339464.38</v>
      </c>
      <c r="R63" s="32">
        <v>580892.27</v>
      </c>
      <c r="S63" s="32">
        <v>417430</v>
      </c>
      <c r="T63" s="32">
        <v>461503.07</v>
      </c>
      <c r="U63" s="32">
        <v>450497.69</v>
      </c>
      <c r="V63" s="32">
        <v>432437.87</v>
      </c>
      <c r="W63" s="32">
        <v>1365139.29</v>
      </c>
      <c r="X63" s="32">
        <v>514207.22</v>
      </c>
      <c r="Y63" s="32">
        <v>490099.5</v>
      </c>
      <c r="Z63" s="32">
        <v>497695.76</v>
      </c>
      <c r="AA63" s="32">
        <v>556118.1</v>
      </c>
      <c r="AB63" s="32">
        <v>473116.32</v>
      </c>
      <c r="AC63" s="2">
        <v>-4.3</v>
      </c>
      <c r="AD63" s="2">
        <v>-4.3</v>
      </c>
      <c r="AE63" s="2">
        <v>-4.3</v>
      </c>
      <c r="AF63" s="2">
        <v>-4.3</v>
      </c>
      <c r="AG63" s="2">
        <v>-4.3</v>
      </c>
      <c r="AH63" s="2">
        <v>-4.3</v>
      </c>
      <c r="AI63" s="2">
        <v>-4.3</v>
      </c>
      <c r="AJ63" s="2">
        <v>-4.3</v>
      </c>
      <c r="AK63" s="2">
        <v>-4.3</v>
      </c>
      <c r="AL63" s="2">
        <v>-4.3</v>
      </c>
      <c r="AM63" s="2">
        <v>-4.3</v>
      </c>
      <c r="AN63" s="2">
        <v>-4.3</v>
      </c>
      <c r="AO63" s="33">
        <v>-14596.97</v>
      </c>
      <c r="AP63" s="33">
        <v>-24978.37</v>
      </c>
      <c r="AQ63" s="33">
        <v>-17949.490000000002</v>
      </c>
      <c r="AR63" s="33">
        <v>-19844.63</v>
      </c>
      <c r="AS63" s="33">
        <v>-19371.400000000001</v>
      </c>
      <c r="AT63" s="33">
        <v>-18594.830000000002</v>
      </c>
      <c r="AU63" s="33">
        <v>-58700.99</v>
      </c>
      <c r="AV63" s="33">
        <v>-22110.91</v>
      </c>
      <c r="AW63" s="33">
        <v>-21074.28</v>
      </c>
      <c r="AX63" s="33">
        <v>-21400.92</v>
      </c>
      <c r="AY63" s="33">
        <v>-23913.08</v>
      </c>
      <c r="AZ63" s="33">
        <v>-20344</v>
      </c>
      <c r="BA63" s="31">
        <f t="shared" si="44"/>
        <v>-407.36</v>
      </c>
      <c r="BB63" s="31">
        <f t="shared" si="45"/>
        <v>-697.07</v>
      </c>
      <c r="BC63" s="31">
        <f t="shared" si="46"/>
        <v>-500.92</v>
      </c>
      <c r="BD63" s="31">
        <f t="shared" si="47"/>
        <v>-2215.21</v>
      </c>
      <c r="BE63" s="31">
        <f t="shared" si="48"/>
        <v>-2162.39</v>
      </c>
      <c r="BF63" s="31">
        <f t="shared" si="49"/>
        <v>-2075.6999999999998</v>
      </c>
      <c r="BG63" s="31">
        <f t="shared" si="50"/>
        <v>-9692.49</v>
      </c>
      <c r="BH63" s="31">
        <f t="shared" si="51"/>
        <v>-3650.87</v>
      </c>
      <c r="BI63" s="31">
        <f t="shared" si="52"/>
        <v>-3479.71</v>
      </c>
      <c r="BJ63" s="31">
        <f t="shared" si="53"/>
        <v>-1493.09</v>
      </c>
      <c r="BK63" s="31">
        <f t="shared" si="54"/>
        <v>-1668.35</v>
      </c>
      <c r="BL63" s="31">
        <f t="shared" si="55"/>
        <v>-1419.35</v>
      </c>
      <c r="BM63" s="6">
        <f t="shared" ca="1" si="217"/>
        <v>-4.9399999999999999E-2</v>
      </c>
      <c r="BN63" s="6">
        <f t="shared" ca="1" si="217"/>
        <v>-4.9399999999999999E-2</v>
      </c>
      <c r="BO63" s="6">
        <f t="shared" ca="1" si="217"/>
        <v>-4.9399999999999999E-2</v>
      </c>
      <c r="BP63" s="6">
        <f t="shared" ca="1" si="217"/>
        <v>-4.9399999999999999E-2</v>
      </c>
      <c r="BQ63" s="6">
        <f t="shared" ca="1" si="217"/>
        <v>-4.9399999999999999E-2</v>
      </c>
      <c r="BR63" s="6">
        <f t="shared" ca="1" si="217"/>
        <v>-4.9399999999999999E-2</v>
      </c>
      <c r="BS63" s="6">
        <f t="shared" ca="1" si="217"/>
        <v>-4.9399999999999999E-2</v>
      </c>
      <c r="BT63" s="6">
        <f t="shared" ca="1" si="217"/>
        <v>-4.9399999999999999E-2</v>
      </c>
      <c r="BU63" s="6">
        <f t="shared" ca="1" si="217"/>
        <v>-4.9399999999999999E-2</v>
      </c>
      <c r="BV63" s="6">
        <f t="shared" ca="1" si="217"/>
        <v>-4.9399999999999999E-2</v>
      </c>
      <c r="BW63" s="6">
        <f t="shared" ca="1" si="217"/>
        <v>-4.9399999999999999E-2</v>
      </c>
      <c r="BX63" s="6">
        <f t="shared" ca="1" si="217"/>
        <v>-4.9399999999999999E-2</v>
      </c>
      <c r="BY63" s="31">
        <f t="shared" ca="1" si="202"/>
        <v>-16769.54</v>
      </c>
      <c r="BZ63" s="31">
        <f t="shared" ca="1" si="203"/>
        <v>-28696.080000000002</v>
      </c>
      <c r="CA63" s="31">
        <f t="shared" ca="1" si="204"/>
        <v>-20621.04</v>
      </c>
      <c r="CB63" s="31">
        <f t="shared" ca="1" si="205"/>
        <v>-22798.25</v>
      </c>
      <c r="CC63" s="31">
        <f t="shared" ca="1" si="206"/>
        <v>-22254.59</v>
      </c>
      <c r="CD63" s="31">
        <f t="shared" ca="1" si="207"/>
        <v>-21362.43</v>
      </c>
      <c r="CE63" s="31">
        <f t="shared" ca="1" si="208"/>
        <v>-67437.88</v>
      </c>
      <c r="CF63" s="31">
        <f t="shared" ca="1" si="209"/>
        <v>-25401.84</v>
      </c>
      <c r="CG63" s="31">
        <f t="shared" ca="1" si="210"/>
        <v>-24210.92</v>
      </c>
      <c r="CH63" s="31">
        <f t="shared" ca="1" si="211"/>
        <v>-24586.17</v>
      </c>
      <c r="CI63" s="31">
        <f t="shared" ca="1" si="212"/>
        <v>-27472.23</v>
      </c>
      <c r="CJ63" s="31">
        <f t="shared" ca="1" si="213"/>
        <v>-23371.95</v>
      </c>
      <c r="CK63" s="32">
        <f t="shared" ca="1" si="56"/>
        <v>441.3</v>
      </c>
      <c r="CL63" s="32">
        <f t="shared" ca="1" si="57"/>
        <v>755.16</v>
      </c>
      <c r="CM63" s="32">
        <f t="shared" ca="1" si="58"/>
        <v>542.66</v>
      </c>
      <c r="CN63" s="32">
        <f t="shared" ca="1" si="59"/>
        <v>599.95000000000005</v>
      </c>
      <c r="CO63" s="32">
        <f t="shared" ca="1" si="60"/>
        <v>585.65</v>
      </c>
      <c r="CP63" s="32">
        <f t="shared" ca="1" si="61"/>
        <v>562.16999999999996</v>
      </c>
      <c r="CQ63" s="32">
        <f t="shared" ca="1" si="62"/>
        <v>1774.68</v>
      </c>
      <c r="CR63" s="32">
        <f t="shared" ca="1" si="63"/>
        <v>668.47</v>
      </c>
      <c r="CS63" s="32">
        <f t="shared" ca="1" si="64"/>
        <v>637.13</v>
      </c>
      <c r="CT63" s="32">
        <f t="shared" ca="1" si="65"/>
        <v>647</v>
      </c>
      <c r="CU63" s="32">
        <f t="shared" ca="1" si="66"/>
        <v>722.95</v>
      </c>
      <c r="CV63" s="32">
        <f t="shared" ca="1" si="67"/>
        <v>615.04999999999995</v>
      </c>
      <c r="CW63" s="31">
        <f t="shared" ca="1" si="190"/>
        <v>-1323.9100000000021</v>
      </c>
      <c r="CX63" s="31">
        <f t="shared" ca="1" si="191"/>
        <v>-2265.4800000000027</v>
      </c>
      <c r="CY63" s="31">
        <f t="shared" ca="1" si="192"/>
        <v>-1627.9699999999993</v>
      </c>
      <c r="CZ63" s="31">
        <f t="shared" ca="1" si="193"/>
        <v>-138.45999999999822</v>
      </c>
      <c r="DA63" s="31">
        <f t="shared" ca="1" si="194"/>
        <v>-135.14999999999736</v>
      </c>
      <c r="DB63" s="31">
        <f t="shared" ca="1" si="195"/>
        <v>-129.73000000000047</v>
      </c>
      <c r="DC63" s="31">
        <f t="shared" ca="1" si="196"/>
        <v>2730.2799999999861</v>
      </c>
      <c r="DD63" s="31">
        <f t="shared" ca="1" si="197"/>
        <v>1028.4100000000008</v>
      </c>
      <c r="DE63" s="31">
        <f t="shared" ca="1" si="198"/>
        <v>980.20000000000164</v>
      </c>
      <c r="DF63" s="31">
        <f t="shared" ca="1" si="199"/>
        <v>-1045.1600000000001</v>
      </c>
      <c r="DG63" s="31">
        <f t="shared" ca="1" si="200"/>
        <v>-1167.8499999999972</v>
      </c>
      <c r="DH63" s="31">
        <f t="shared" ca="1" si="201"/>
        <v>-993.55000000000155</v>
      </c>
      <c r="DI63" s="32">
        <f t="shared" ca="1" si="68"/>
        <v>-66.2</v>
      </c>
      <c r="DJ63" s="32">
        <f t="shared" ca="1" si="69"/>
        <v>-113.27</v>
      </c>
      <c r="DK63" s="32">
        <f t="shared" ca="1" si="70"/>
        <v>-81.400000000000006</v>
      </c>
      <c r="DL63" s="32">
        <f t="shared" ca="1" si="71"/>
        <v>-6.92</v>
      </c>
      <c r="DM63" s="32">
        <f t="shared" ca="1" si="72"/>
        <v>-6.76</v>
      </c>
      <c r="DN63" s="32">
        <f t="shared" ca="1" si="73"/>
        <v>-6.49</v>
      </c>
      <c r="DO63" s="32">
        <f t="shared" ca="1" si="74"/>
        <v>136.51</v>
      </c>
      <c r="DP63" s="32">
        <f t="shared" ca="1" si="75"/>
        <v>51.42</v>
      </c>
      <c r="DQ63" s="32">
        <f t="shared" ca="1" si="76"/>
        <v>49.01</v>
      </c>
      <c r="DR63" s="32">
        <f t="shared" ca="1" si="77"/>
        <v>-52.26</v>
      </c>
      <c r="DS63" s="32">
        <f t="shared" ca="1" si="78"/>
        <v>-58.39</v>
      </c>
      <c r="DT63" s="32">
        <f t="shared" ca="1" si="79"/>
        <v>-49.68</v>
      </c>
      <c r="DU63" s="31">
        <f t="shared" ca="1" si="80"/>
        <v>-569.63</v>
      </c>
      <c r="DV63" s="31">
        <f t="shared" ca="1" si="81"/>
        <v>-963.2</v>
      </c>
      <c r="DW63" s="31">
        <f t="shared" ca="1" si="82"/>
        <v>-684.66</v>
      </c>
      <c r="DX63" s="31">
        <f t="shared" ca="1" si="83"/>
        <v>-57.53</v>
      </c>
      <c r="DY63" s="31">
        <f t="shared" ca="1" si="84"/>
        <v>-55.48</v>
      </c>
      <c r="DZ63" s="31">
        <f t="shared" ca="1" si="85"/>
        <v>-52.6</v>
      </c>
      <c r="EA63" s="31">
        <f t="shared" ca="1" si="86"/>
        <v>1093.5</v>
      </c>
      <c r="EB63" s="31">
        <f t="shared" ca="1" si="87"/>
        <v>406.43</v>
      </c>
      <c r="EC63" s="31">
        <f t="shared" ca="1" si="88"/>
        <v>382.17</v>
      </c>
      <c r="ED63" s="31">
        <f t="shared" ca="1" si="89"/>
        <v>-402.13</v>
      </c>
      <c r="EE63" s="31">
        <f t="shared" ca="1" si="90"/>
        <v>-443.14</v>
      </c>
      <c r="EF63" s="31">
        <f t="shared" ca="1" si="91"/>
        <v>-371.89</v>
      </c>
      <c r="EG63" s="32">
        <f t="shared" ca="1" si="92"/>
        <v>-1959.7400000000021</v>
      </c>
      <c r="EH63" s="32">
        <f t="shared" ca="1" si="93"/>
        <v>-3341.9500000000025</v>
      </c>
      <c r="EI63" s="32">
        <f t="shared" ca="1" si="94"/>
        <v>-2394.0299999999993</v>
      </c>
      <c r="EJ63" s="32">
        <f t="shared" ca="1" si="95"/>
        <v>-202.90999999999821</v>
      </c>
      <c r="EK63" s="32">
        <f t="shared" ca="1" si="96"/>
        <v>-197.38999999999734</v>
      </c>
      <c r="EL63" s="32">
        <f t="shared" ca="1" si="97"/>
        <v>-188.82000000000048</v>
      </c>
      <c r="EM63" s="32">
        <f t="shared" ca="1" si="98"/>
        <v>3960.2899999999863</v>
      </c>
      <c r="EN63" s="32">
        <f t="shared" ca="1" si="99"/>
        <v>1486.2600000000009</v>
      </c>
      <c r="EO63" s="32">
        <f t="shared" ca="1" si="100"/>
        <v>1411.3800000000017</v>
      </c>
      <c r="EP63" s="32">
        <f t="shared" ca="1" si="101"/>
        <v>-1499.5500000000002</v>
      </c>
      <c r="EQ63" s="32">
        <f t="shared" ca="1" si="102"/>
        <v>-1669.3799999999974</v>
      </c>
      <c r="ER63" s="32">
        <f t="shared" ca="1" si="103"/>
        <v>-1415.1200000000017</v>
      </c>
    </row>
    <row r="64" spans="1:148">
      <c r="A64" t="s">
        <v>441</v>
      </c>
      <c r="B64" s="1" t="s">
        <v>119</v>
      </c>
      <c r="C64" t="str">
        <f t="shared" ca="1" si="215"/>
        <v>GWW1</v>
      </c>
      <c r="D64" t="str">
        <f t="shared" ca="1" si="216"/>
        <v>Soderglen Wind Facility</v>
      </c>
      <c r="E64" s="51">
        <v>30764.188099999999</v>
      </c>
      <c r="F64" s="51">
        <v>15418.271500000001</v>
      </c>
      <c r="G64" s="51">
        <v>29711.462299999999</v>
      </c>
      <c r="H64" s="51">
        <v>17436.557400000002</v>
      </c>
      <c r="I64" s="51">
        <v>17040.7624</v>
      </c>
      <c r="J64" s="51">
        <v>18862.887500000001</v>
      </c>
      <c r="K64" s="51">
        <v>12710.6387</v>
      </c>
      <c r="L64" s="51">
        <v>13464.328799999999</v>
      </c>
      <c r="M64" s="51">
        <v>17545.981500000002</v>
      </c>
      <c r="N64" s="51">
        <v>27360.774700000002</v>
      </c>
      <c r="O64" s="51">
        <v>26608.256099999999</v>
      </c>
      <c r="P64" s="51">
        <v>28614.7775</v>
      </c>
      <c r="Q64" s="32">
        <v>1640915.49</v>
      </c>
      <c r="R64" s="32">
        <v>902842.29</v>
      </c>
      <c r="S64" s="32">
        <v>1526921.7</v>
      </c>
      <c r="T64" s="32">
        <v>839703.9</v>
      </c>
      <c r="U64" s="32">
        <v>610992.05000000005</v>
      </c>
      <c r="V64" s="32">
        <v>744740.76</v>
      </c>
      <c r="W64" s="32">
        <v>1715191.63</v>
      </c>
      <c r="X64" s="32">
        <v>652750.93999999994</v>
      </c>
      <c r="Y64" s="32">
        <v>688918.38</v>
      </c>
      <c r="Z64" s="32">
        <v>1504677.33</v>
      </c>
      <c r="AA64" s="32">
        <v>1144566.8999999999</v>
      </c>
      <c r="AB64" s="32">
        <v>1460830.79</v>
      </c>
      <c r="AC64" s="2">
        <v>2.67</v>
      </c>
      <c r="AD64" s="2">
        <v>2.67</v>
      </c>
      <c r="AE64" s="2">
        <v>2.67</v>
      </c>
      <c r="AF64" s="2">
        <v>2.67</v>
      </c>
      <c r="AG64" s="2">
        <v>2.67</v>
      </c>
      <c r="AH64" s="2">
        <v>2.67</v>
      </c>
      <c r="AI64" s="2">
        <v>2.67</v>
      </c>
      <c r="AJ64" s="2">
        <v>2.67</v>
      </c>
      <c r="AK64" s="2">
        <v>2.67</v>
      </c>
      <c r="AL64" s="2">
        <v>2.67</v>
      </c>
      <c r="AM64" s="2">
        <v>2.67</v>
      </c>
      <c r="AN64" s="2">
        <v>2.67</v>
      </c>
      <c r="AO64" s="33">
        <v>43812.44</v>
      </c>
      <c r="AP64" s="33">
        <v>24105.89</v>
      </c>
      <c r="AQ64" s="33">
        <v>40768.81</v>
      </c>
      <c r="AR64" s="33">
        <v>22420.09</v>
      </c>
      <c r="AS64" s="33">
        <v>16313.49</v>
      </c>
      <c r="AT64" s="33">
        <v>19884.580000000002</v>
      </c>
      <c r="AU64" s="33">
        <v>45795.62</v>
      </c>
      <c r="AV64" s="33">
        <v>17428.45</v>
      </c>
      <c r="AW64" s="33">
        <v>18394.12</v>
      </c>
      <c r="AX64" s="33">
        <v>40174.879999999997</v>
      </c>
      <c r="AY64" s="33">
        <v>30559.94</v>
      </c>
      <c r="AZ64" s="33">
        <v>39004.18</v>
      </c>
      <c r="BA64" s="31">
        <f t="shared" si="44"/>
        <v>-1969.1</v>
      </c>
      <c r="BB64" s="31">
        <f t="shared" si="45"/>
        <v>-1083.4100000000001</v>
      </c>
      <c r="BC64" s="31">
        <f t="shared" si="46"/>
        <v>-1832.31</v>
      </c>
      <c r="BD64" s="31">
        <f t="shared" si="47"/>
        <v>-4030.58</v>
      </c>
      <c r="BE64" s="31">
        <f t="shared" si="48"/>
        <v>-2932.76</v>
      </c>
      <c r="BF64" s="31">
        <f t="shared" si="49"/>
        <v>-3574.76</v>
      </c>
      <c r="BG64" s="31">
        <f t="shared" si="50"/>
        <v>-12177.86</v>
      </c>
      <c r="BH64" s="31">
        <f t="shared" si="51"/>
        <v>-4634.53</v>
      </c>
      <c r="BI64" s="31">
        <f t="shared" si="52"/>
        <v>-4891.32</v>
      </c>
      <c r="BJ64" s="31">
        <f t="shared" si="53"/>
        <v>-4514.03</v>
      </c>
      <c r="BK64" s="31">
        <f t="shared" si="54"/>
        <v>-3433.7</v>
      </c>
      <c r="BL64" s="31">
        <f t="shared" si="55"/>
        <v>-4382.49</v>
      </c>
      <c r="BM64" s="6">
        <f t="shared" ca="1" si="217"/>
        <v>-8.3999999999999995E-3</v>
      </c>
      <c r="BN64" s="6">
        <f t="shared" ca="1" si="217"/>
        <v>-8.3999999999999995E-3</v>
      </c>
      <c r="BO64" s="6">
        <f t="shared" ca="1" si="217"/>
        <v>-8.3999999999999995E-3</v>
      </c>
      <c r="BP64" s="6">
        <f t="shared" ca="1" si="217"/>
        <v>-8.3999999999999995E-3</v>
      </c>
      <c r="BQ64" s="6">
        <f t="shared" ca="1" si="217"/>
        <v>-8.3999999999999995E-3</v>
      </c>
      <c r="BR64" s="6">
        <f t="shared" ca="1" si="217"/>
        <v>-8.3999999999999995E-3</v>
      </c>
      <c r="BS64" s="6">
        <f t="shared" ca="1" si="217"/>
        <v>-8.3999999999999995E-3</v>
      </c>
      <c r="BT64" s="6">
        <f t="shared" ca="1" si="217"/>
        <v>-8.3999999999999995E-3</v>
      </c>
      <c r="BU64" s="6">
        <f t="shared" ca="1" si="217"/>
        <v>-8.3999999999999995E-3</v>
      </c>
      <c r="BV64" s="6">
        <f t="shared" ca="1" si="217"/>
        <v>-8.3999999999999995E-3</v>
      </c>
      <c r="BW64" s="6">
        <f t="shared" ca="1" si="217"/>
        <v>-8.3999999999999995E-3</v>
      </c>
      <c r="BX64" s="6">
        <f t="shared" ca="1" si="217"/>
        <v>-8.3999999999999995E-3</v>
      </c>
      <c r="BY64" s="31">
        <f t="shared" ca="1" si="202"/>
        <v>-13783.69</v>
      </c>
      <c r="BZ64" s="31">
        <f t="shared" ca="1" si="203"/>
        <v>-7583.88</v>
      </c>
      <c r="CA64" s="31">
        <f t="shared" ca="1" si="204"/>
        <v>-12826.14</v>
      </c>
      <c r="CB64" s="31">
        <f t="shared" ca="1" si="205"/>
        <v>-7053.51</v>
      </c>
      <c r="CC64" s="31">
        <f t="shared" ca="1" si="206"/>
        <v>-5132.33</v>
      </c>
      <c r="CD64" s="31">
        <f t="shared" ca="1" si="207"/>
        <v>-6255.82</v>
      </c>
      <c r="CE64" s="31">
        <f t="shared" ca="1" si="208"/>
        <v>-14407.61</v>
      </c>
      <c r="CF64" s="31">
        <f t="shared" ca="1" si="209"/>
        <v>-5483.11</v>
      </c>
      <c r="CG64" s="31">
        <f t="shared" ca="1" si="210"/>
        <v>-5786.91</v>
      </c>
      <c r="CH64" s="31">
        <f t="shared" ca="1" si="211"/>
        <v>-12639.29</v>
      </c>
      <c r="CI64" s="31">
        <f t="shared" ca="1" si="212"/>
        <v>-9614.36</v>
      </c>
      <c r="CJ64" s="31">
        <f t="shared" ca="1" si="213"/>
        <v>-12270.98</v>
      </c>
      <c r="CK64" s="32">
        <f t="shared" ca="1" si="56"/>
        <v>2133.19</v>
      </c>
      <c r="CL64" s="32">
        <f t="shared" ca="1" si="57"/>
        <v>1173.69</v>
      </c>
      <c r="CM64" s="32">
        <f t="shared" ca="1" si="58"/>
        <v>1985</v>
      </c>
      <c r="CN64" s="32">
        <f t="shared" ca="1" si="59"/>
        <v>1091.6199999999999</v>
      </c>
      <c r="CO64" s="32">
        <f t="shared" ca="1" si="60"/>
        <v>794.29</v>
      </c>
      <c r="CP64" s="32">
        <f t="shared" ca="1" si="61"/>
        <v>968.16</v>
      </c>
      <c r="CQ64" s="32">
        <f t="shared" ca="1" si="62"/>
        <v>2229.75</v>
      </c>
      <c r="CR64" s="32">
        <f t="shared" ca="1" si="63"/>
        <v>848.58</v>
      </c>
      <c r="CS64" s="32">
        <f t="shared" ca="1" si="64"/>
        <v>895.59</v>
      </c>
      <c r="CT64" s="32">
        <f t="shared" ca="1" si="65"/>
        <v>1956.08</v>
      </c>
      <c r="CU64" s="32">
        <f t="shared" ca="1" si="66"/>
        <v>1487.94</v>
      </c>
      <c r="CV64" s="32">
        <f t="shared" ca="1" si="67"/>
        <v>1899.08</v>
      </c>
      <c r="CW64" s="31">
        <f t="shared" ca="1" si="190"/>
        <v>-53493.840000000004</v>
      </c>
      <c r="CX64" s="31">
        <f t="shared" ca="1" si="191"/>
        <v>-29432.670000000002</v>
      </c>
      <c r="CY64" s="31">
        <f t="shared" ca="1" si="192"/>
        <v>-49777.64</v>
      </c>
      <c r="CZ64" s="31">
        <f t="shared" ca="1" si="193"/>
        <v>-24351.4</v>
      </c>
      <c r="DA64" s="31">
        <f t="shared" ca="1" si="194"/>
        <v>-17718.769999999997</v>
      </c>
      <c r="DB64" s="31">
        <f t="shared" ca="1" si="195"/>
        <v>-21597.480000000003</v>
      </c>
      <c r="DC64" s="31">
        <f t="shared" ca="1" si="196"/>
        <v>-45795.62</v>
      </c>
      <c r="DD64" s="31">
        <f t="shared" ca="1" si="197"/>
        <v>-17428.45</v>
      </c>
      <c r="DE64" s="31">
        <f t="shared" ca="1" si="198"/>
        <v>-18394.12</v>
      </c>
      <c r="DF64" s="31">
        <f t="shared" ca="1" si="199"/>
        <v>-46344.06</v>
      </c>
      <c r="DG64" s="31">
        <f t="shared" ca="1" si="200"/>
        <v>-35252.660000000003</v>
      </c>
      <c r="DH64" s="31">
        <f t="shared" ca="1" si="201"/>
        <v>-44993.590000000004</v>
      </c>
      <c r="DI64" s="32">
        <f t="shared" ca="1" si="68"/>
        <v>-2674.69</v>
      </c>
      <c r="DJ64" s="32">
        <f t="shared" ca="1" si="69"/>
        <v>-1471.63</v>
      </c>
      <c r="DK64" s="32">
        <f t="shared" ca="1" si="70"/>
        <v>-2488.88</v>
      </c>
      <c r="DL64" s="32">
        <f t="shared" ca="1" si="71"/>
        <v>-1217.57</v>
      </c>
      <c r="DM64" s="32">
        <f t="shared" ca="1" si="72"/>
        <v>-885.94</v>
      </c>
      <c r="DN64" s="32">
        <f t="shared" ca="1" si="73"/>
        <v>-1079.8699999999999</v>
      </c>
      <c r="DO64" s="32">
        <f t="shared" ca="1" si="74"/>
        <v>-2289.7800000000002</v>
      </c>
      <c r="DP64" s="32">
        <f t="shared" ca="1" si="75"/>
        <v>-871.42</v>
      </c>
      <c r="DQ64" s="32">
        <f t="shared" ca="1" si="76"/>
        <v>-919.71</v>
      </c>
      <c r="DR64" s="32">
        <f t="shared" ca="1" si="77"/>
        <v>-2317.1999999999998</v>
      </c>
      <c r="DS64" s="32">
        <f t="shared" ca="1" si="78"/>
        <v>-1762.63</v>
      </c>
      <c r="DT64" s="32">
        <f t="shared" ca="1" si="79"/>
        <v>-2249.6799999999998</v>
      </c>
      <c r="DU64" s="31">
        <f t="shared" ca="1" si="80"/>
        <v>-23016.29</v>
      </c>
      <c r="DV64" s="31">
        <f t="shared" ca="1" si="81"/>
        <v>-12513.73</v>
      </c>
      <c r="DW64" s="31">
        <f t="shared" ca="1" si="82"/>
        <v>-20934.580000000002</v>
      </c>
      <c r="DX64" s="31">
        <f t="shared" ca="1" si="83"/>
        <v>-10117.18</v>
      </c>
      <c r="DY64" s="31">
        <f t="shared" ca="1" si="84"/>
        <v>-7274.17</v>
      </c>
      <c r="DZ64" s="31">
        <f t="shared" ca="1" si="85"/>
        <v>-8756.4500000000007</v>
      </c>
      <c r="EA64" s="31">
        <f t="shared" ca="1" si="86"/>
        <v>-18341.47</v>
      </c>
      <c r="EB64" s="31">
        <f t="shared" ca="1" si="87"/>
        <v>-6887.7</v>
      </c>
      <c r="EC64" s="31">
        <f t="shared" ca="1" si="88"/>
        <v>-7171.69</v>
      </c>
      <c r="ED64" s="31">
        <f t="shared" ca="1" si="89"/>
        <v>-17831.05</v>
      </c>
      <c r="EE64" s="31">
        <f t="shared" ca="1" si="90"/>
        <v>-13376.46</v>
      </c>
      <c r="EF64" s="31">
        <f t="shared" ca="1" si="91"/>
        <v>-16841.48</v>
      </c>
      <c r="EG64" s="32">
        <f t="shared" ca="1" si="92"/>
        <v>-79184.820000000007</v>
      </c>
      <c r="EH64" s="32">
        <f t="shared" ca="1" si="93"/>
        <v>-43418.03</v>
      </c>
      <c r="EI64" s="32">
        <f t="shared" ca="1" si="94"/>
        <v>-73201.100000000006</v>
      </c>
      <c r="EJ64" s="32">
        <f t="shared" ca="1" si="95"/>
        <v>-35686.15</v>
      </c>
      <c r="EK64" s="32">
        <f t="shared" ca="1" si="96"/>
        <v>-25878.879999999997</v>
      </c>
      <c r="EL64" s="32">
        <f t="shared" ca="1" si="97"/>
        <v>-31433.800000000003</v>
      </c>
      <c r="EM64" s="32">
        <f t="shared" ca="1" si="98"/>
        <v>-66426.87</v>
      </c>
      <c r="EN64" s="32">
        <f t="shared" ca="1" si="99"/>
        <v>-25187.57</v>
      </c>
      <c r="EO64" s="32">
        <f t="shared" ca="1" si="100"/>
        <v>-26485.519999999997</v>
      </c>
      <c r="EP64" s="32">
        <f t="shared" ca="1" si="101"/>
        <v>-66492.31</v>
      </c>
      <c r="EQ64" s="32">
        <f t="shared" ca="1" si="102"/>
        <v>-50391.75</v>
      </c>
      <c r="ER64" s="32">
        <f t="shared" ca="1" si="103"/>
        <v>-64084.75</v>
      </c>
    </row>
    <row r="65" spans="1:148">
      <c r="A65" t="s">
        <v>541</v>
      </c>
      <c r="B65" s="1" t="s">
        <v>92</v>
      </c>
      <c r="C65" t="str">
        <f t="shared" ca="1" si="215"/>
        <v>HRM</v>
      </c>
      <c r="D65" t="str">
        <f t="shared" ca="1" si="216"/>
        <v>H. R. Milner</v>
      </c>
      <c r="E65" s="51">
        <v>96211.164600000004</v>
      </c>
      <c r="F65" s="51">
        <v>69130.099100000007</v>
      </c>
      <c r="G65" s="51">
        <v>15566.923500000001</v>
      </c>
      <c r="Q65" s="32">
        <v>5883824.1399999997</v>
      </c>
      <c r="R65" s="32">
        <v>5082075.54</v>
      </c>
      <c r="S65" s="32">
        <v>754245.81</v>
      </c>
      <c r="T65" s="32"/>
      <c r="U65" s="32"/>
      <c r="V65" s="32"/>
      <c r="W65" s="32"/>
      <c r="X65" s="32"/>
      <c r="Y65" s="32"/>
      <c r="Z65" s="32"/>
      <c r="AA65" s="32"/>
      <c r="AB65" s="32"/>
      <c r="AC65" s="2">
        <v>-0.83</v>
      </c>
      <c r="AD65" s="2">
        <v>-0.83</v>
      </c>
      <c r="AE65" s="2">
        <v>-0.83</v>
      </c>
      <c r="AO65" s="33">
        <v>-48835.74</v>
      </c>
      <c r="AP65" s="33">
        <v>-42181.23</v>
      </c>
      <c r="AQ65" s="33">
        <v>-6260.24</v>
      </c>
      <c r="AR65" s="33"/>
      <c r="AS65" s="33"/>
      <c r="AT65" s="33"/>
      <c r="AU65" s="33"/>
      <c r="AV65" s="33"/>
      <c r="AW65" s="33"/>
      <c r="AX65" s="33"/>
      <c r="AY65" s="33"/>
      <c r="AZ65" s="33"/>
      <c r="BA65" s="31">
        <f t="shared" si="44"/>
        <v>-7060.59</v>
      </c>
      <c r="BB65" s="31">
        <f t="shared" si="45"/>
        <v>-6098.49</v>
      </c>
      <c r="BC65" s="31">
        <f t="shared" si="46"/>
        <v>-905.09</v>
      </c>
      <c r="BD65" s="31">
        <f t="shared" si="47"/>
        <v>0</v>
      </c>
      <c r="BE65" s="31">
        <f t="shared" si="48"/>
        <v>0</v>
      </c>
      <c r="BF65" s="31">
        <f t="shared" si="49"/>
        <v>0</v>
      </c>
      <c r="BG65" s="31">
        <f t="shared" si="50"/>
        <v>0</v>
      </c>
      <c r="BH65" s="31">
        <f t="shared" si="51"/>
        <v>0</v>
      </c>
      <c r="BI65" s="31">
        <f t="shared" si="52"/>
        <v>0</v>
      </c>
      <c r="BJ65" s="31">
        <f t="shared" si="53"/>
        <v>0</v>
      </c>
      <c r="BK65" s="31">
        <f t="shared" si="54"/>
        <v>0</v>
      </c>
      <c r="BL65" s="31">
        <f t="shared" si="55"/>
        <v>0</v>
      </c>
      <c r="BM65" s="6">
        <f t="shared" ca="1" si="217"/>
        <v>-4.9399999999999999E-2</v>
      </c>
      <c r="BN65" s="6">
        <f t="shared" ca="1" si="217"/>
        <v>-4.9399999999999999E-2</v>
      </c>
      <c r="BO65" s="6">
        <f t="shared" ca="1" si="217"/>
        <v>-4.9399999999999999E-2</v>
      </c>
      <c r="BP65" s="6">
        <f t="shared" ca="1" si="217"/>
        <v>-4.9399999999999999E-2</v>
      </c>
      <c r="BQ65" s="6">
        <f t="shared" ca="1" si="217"/>
        <v>-4.9399999999999999E-2</v>
      </c>
      <c r="BR65" s="6">
        <f t="shared" ca="1" si="217"/>
        <v>-4.9399999999999999E-2</v>
      </c>
      <c r="BS65" s="6">
        <f t="shared" ca="1" si="217"/>
        <v>-4.9399999999999999E-2</v>
      </c>
      <c r="BT65" s="6">
        <f t="shared" ca="1" si="217"/>
        <v>-4.9399999999999999E-2</v>
      </c>
      <c r="BU65" s="6">
        <f t="shared" ca="1" si="217"/>
        <v>-4.9399999999999999E-2</v>
      </c>
      <c r="BV65" s="6">
        <f t="shared" ca="1" si="217"/>
        <v>-4.9399999999999999E-2</v>
      </c>
      <c r="BW65" s="6">
        <f t="shared" ca="1" si="217"/>
        <v>-4.9399999999999999E-2</v>
      </c>
      <c r="BX65" s="6">
        <f t="shared" ca="1" si="217"/>
        <v>-4.9399999999999999E-2</v>
      </c>
      <c r="BY65" s="31">
        <f t="shared" ca="1" si="202"/>
        <v>-290660.90999999997</v>
      </c>
      <c r="BZ65" s="31">
        <f t="shared" ca="1" si="203"/>
        <v>-251054.53</v>
      </c>
      <c r="CA65" s="31">
        <f t="shared" ca="1" si="204"/>
        <v>-37259.74</v>
      </c>
      <c r="CB65" s="31">
        <f t="shared" ca="1" si="205"/>
        <v>0</v>
      </c>
      <c r="CC65" s="31">
        <f t="shared" ca="1" si="206"/>
        <v>0</v>
      </c>
      <c r="CD65" s="31">
        <f t="shared" ca="1" si="207"/>
        <v>0</v>
      </c>
      <c r="CE65" s="31">
        <f t="shared" ca="1" si="208"/>
        <v>0</v>
      </c>
      <c r="CF65" s="31">
        <f t="shared" ca="1" si="209"/>
        <v>0</v>
      </c>
      <c r="CG65" s="31">
        <f t="shared" ca="1" si="210"/>
        <v>0</v>
      </c>
      <c r="CH65" s="31">
        <f t="shared" ca="1" si="211"/>
        <v>0</v>
      </c>
      <c r="CI65" s="31">
        <f t="shared" ca="1" si="212"/>
        <v>0</v>
      </c>
      <c r="CJ65" s="31">
        <f t="shared" ca="1" si="213"/>
        <v>0</v>
      </c>
      <c r="CK65" s="32">
        <f t="shared" ca="1" si="56"/>
        <v>7648.97</v>
      </c>
      <c r="CL65" s="32">
        <f t="shared" ca="1" si="57"/>
        <v>6606.7</v>
      </c>
      <c r="CM65" s="32">
        <f t="shared" ca="1" si="58"/>
        <v>980.52</v>
      </c>
      <c r="CN65" s="32">
        <f t="shared" ca="1" si="59"/>
        <v>0</v>
      </c>
      <c r="CO65" s="32">
        <f t="shared" ca="1" si="60"/>
        <v>0</v>
      </c>
      <c r="CP65" s="32">
        <f t="shared" ca="1" si="61"/>
        <v>0</v>
      </c>
      <c r="CQ65" s="32">
        <f t="shared" ca="1" si="62"/>
        <v>0</v>
      </c>
      <c r="CR65" s="32">
        <f t="shared" ca="1" si="63"/>
        <v>0</v>
      </c>
      <c r="CS65" s="32">
        <f t="shared" ca="1" si="64"/>
        <v>0</v>
      </c>
      <c r="CT65" s="32">
        <f t="shared" ca="1" si="65"/>
        <v>0</v>
      </c>
      <c r="CU65" s="32">
        <f t="shared" ca="1" si="66"/>
        <v>0</v>
      </c>
      <c r="CV65" s="32">
        <f t="shared" ca="1" si="67"/>
        <v>0</v>
      </c>
      <c r="CW65" s="31">
        <f t="shared" ca="1" si="190"/>
        <v>-227115.61000000002</v>
      </c>
      <c r="CX65" s="31">
        <f t="shared" ca="1" si="191"/>
        <v>-196168.11</v>
      </c>
      <c r="CY65" s="31">
        <f t="shared" ca="1" si="192"/>
        <v>-29113.890000000003</v>
      </c>
      <c r="CZ65" s="31">
        <f t="shared" ca="1" si="193"/>
        <v>0</v>
      </c>
      <c r="DA65" s="31">
        <f t="shared" ca="1" si="194"/>
        <v>0</v>
      </c>
      <c r="DB65" s="31">
        <f t="shared" ca="1" si="195"/>
        <v>0</v>
      </c>
      <c r="DC65" s="31">
        <f t="shared" ca="1" si="196"/>
        <v>0</v>
      </c>
      <c r="DD65" s="31">
        <f t="shared" ca="1" si="197"/>
        <v>0</v>
      </c>
      <c r="DE65" s="31">
        <f t="shared" ca="1" si="198"/>
        <v>0</v>
      </c>
      <c r="DF65" s="31">
        <f t="shared" ca="1" si="199"/>
        <v>0</v>
      </c>
      <c r="DG65" s="31">
        <f t="shared" ca="1" si="200"/>
        <v>0</v>
      </c>
      <c r="DH65" s="31">
        <f t="shared" ca="1" si="201"/>
        <v>0</v>
      </c>
      <c r="DI65" s="32">
        <f t="shared" ca="1" si="68"/>
        <v>-11355.78</v>
      </c>
      <c r="DJ65" s="32">
        <f t="shared" ca="1" si="69"/>
        <v>-9808.41</v>
      </c>
      <c r="DK65" s="32">
        <f t="shared" ca="1" si="70"/>
        <v>-1455.69</v>
      </c>
      <c r="DL65" s="32">
        <f t="shared" ca="1" si="71"/>
        <v>0</v>
      </c>
      <c r="DM65" s="32">
        <f t="shared" ca="1" si="72"/>
        <v>0</v>
      </c>
      <c r="DN65" s="32">
        <f t="shared" ca="1" si="73"/>
        <v>0</v>
      </c>
      <c r="DO65" s="32">
        <f t="shared" ca="1" si="74"/>
        <v>0</v>
      </c>
      <c r="DP65" s="32">
        <f t="shared" ca="1" si="75"/>
        <v>0</v>
      </c>
      <c r="DQ65" s="32">
        <f t="shared" ca="1" si="76"/>
        <v>0</v>
      </c>
      <c r="DR65" s="32">
        <f t="shared" ca="1" si="77"/>
        <v>0</v>
      </c>
      <c r="DS65" s="32">
        <f t="shared" ca="1" si="78"/>
        <v>0</v>
      </c>
      <c r="DT65" s="32">
        <f t="shared" ca="1" si="79"/>
        <v>0</v>
      </c>
      <c r="DU65" s="31">
        <f t="shared" ca="1" si="80"/>
        <v>-97718.87</v>
      </c>
      <c r="DV65" s="31">
        <f t="shared" ca="1" si="81"/>
        <v>-83403.73</v>
      </c>
      <c r="DW65" s="31">
        <f t="shared" ca="1" si="82"/>
        <v>-12244.19</v>
      </c>
      <c r="DX65" s="31">
        <f t="shared" ca="1" si="83"/>
        <v>0</v>
      </c>
      <c r="DY65" s="31">
        <f t="shared" ca="1" si="84"/>
        <v>0</v>
      </c>
      <c r="DZ65" s="31">
        <f t="shared" ca="1" si="85"/>
        <v>0</v>
      </c>
      <c r="EA65" s="31">
        <f t="shared" ca="1" si="86"/>
        <v>0</v>
      </c>
      <c r="EB65" s="31">
        <f t="shared" ca="1" si="87"/>
        <v>0</v>
      </c>
      <c r="EC65" s="31">
        <f t="shared" ca="1" si="88"/>
        <v>0</v>
      </c>
      <c r="ED65" s="31">
        <f t="shared" ca="1" si="89"/>
        <v>0</v>
      </c>
      <c r="EE65" s="31">
        <f t="shared" ca="1" si="90"/>
        <v>0</v>
      </c>
      <c r="EF65" s="31">
        <f t="shared" ca="1" si="91"/>
        <v>0</v>
      </c>
      <c r="EG65" s="32">
        <f t="shared" ca="1" si="92"/>
        <v>-336190.26</v>
      </c>
      <c r="EH65" s="32">
        <f t="shared" ca="1" si="93"/>
        <v>-289380.25</v>
      </c>
      <c r="EI65" s="32">
        <f t="shared" ca="1" si="94"/>
        <v>-42813.770000000004</v>
      </c>
      <c r="EJ65" s="32">
        <f t="shared" ca="1" si="95"/>
        <v>0</v>
      </c>
      <c r="EK65" s="32">
        <f t="shared" ca="1" si="96"/>
        <v>0</v>
      </c>
      <c r="EL65" s="32">
        <f t="shared" ca="1" si="97"/>
        <v>0</v>
      </c>
      <c r="EM65" s="32">
        <f t="shared" ca="1" si="98"/>
        <v>0</v>
      </c>
      <c r="EN65" s="32">
        <f t="shared" ca="1" si="99"/>
        <v>0</v>
      </c>
      <c r="EO65" s="32">
        <f t="shared" ca="1" si="100"/>
        <v>0</v>
      </c>
      <c r="EP65" s="32">
        <f t="shared" ca="1" si="101"/>
        <v>0</v>
      </c>
      <c r="EQ65" s="32">
        <f t="shared" ca="1" si="102"/>
        <v>0</v>
      </c>
      <c r="ER65" s="32">
        <f t="shared" ca="1" si="103"/>
        <v>0</v>
      </c>
    </row>
    <row r="66" spans="1:148">
      <c r="A66" t="s">
        <v>434</v>
      </c>
      <c r="B66" s="1" t="s">
        <v>92</v>
      </c>
      <c r="C66" t="str">
        <f t="shared" ca="1" si="215"/>
        <v>HRM</v>
      </c>
      <c r="D66" t="str">
        <f t="shared" ca="1" si="216"/>
        <v>H. R. Milner</v>
      </c>
      <c r="H66" s="51">
        <v>80810.935800000007</v>
      </c>
      <c r="I66" s="51">
        <v>83805.090599999996</v>
      </c>
      <c r="J66" s="51">
        <v>82721.543900000004</v>
      </c>
      <c r="K66" s="51">
        <v>95339.633900000001</v>
      </c>
      <c r="L66" s="51">
        <v>85826.411699999997</v>
      </c>
      <c r="M66" s="51">
        <v>75403.900099999999</v>
      </c>
      <c r="N66" s="51">
        <v>88333.462899999999</v>
      </c>
      <c r="O66" s="51">
        <v>82175.959400000007</v>
      </c>
      <c r="P66" s="51">
        <v>77467.002299999993</v>
      </c>
      <c r="Q66" s="32"/>
      <c r="R66" s="32"/>
      <c r="S66" s="32"/>
      <c r="T66" s="32">
        <v>4082921.92</v>
      </c>
      <c r="U66" s="32">
        <v>3677542.27</v>
      </c>
      <c r="V66" s="32">
        <v>4010257.6</v>
      </c>
      <c r="W66" s="32">
        <v>15291290.84</v>
      </c>
      <c r="X66" s="32">
        <v>6391887.6399999997</v>
      </c>
      <c r="Y66" s="32">
        <v>3557823.2</v>
      </c>
      <c r="Z66" s="32">
        <v>5764607.4199999999</v>
      </c>
      <c r="AA66" s="32">
        <v>4473999.96</v>
      </c>
      <c r="AB66" s="32">
        <v>5297821.8600000003</v>
      </c>
      <c r="AF66" s="2">
        <v>-0.83</v>
      </c>
      <c r="AG66" s="2">
        <v>-0.83</v>
      </c>
      <c r="AH66" s="2">
        <v>-0.83</v>
      </c>
      <c r="AI66" s="2">
        <v>-0.83</v>
      </c>
      <c r="AJ66" s="2">
        <v>-0.83</v>
      </c>
      <c r="AK66" s="2">
        <v>-0.83</v>
      </c>
      <c r="AL66" s="2">
        <v>-0.83</v>
      </c>
      <c r="AM66" s="2">
        <v>-0.83</v>
      </c>
      <c r="AN66" s="2">
        <v>-0.83</v>
      </c>
      <c r="AO66" s="33"/>
      <c r="AP66" s="33"/>
      <c r="AQ66" s="33"/>
      <c r="AR66" s="33">
        <v>-33888.25</v>
      </c>
      <c r="AS66" s="33">
        <v>-30523.599999999999</v>
      </c>
      <c r="AT66" s="33">
        <v>-33285.14</v>
      </c>
      <c r="AU66" s="33">
        <v>-126917.71</v>
      </c>
      <c r="AV66" s="33">
        <v>-53052.67</v>
      </c>
      <c r="AW66" s="33">
        <v>-29529.93</v>
      </c>
      <c r="AX66" s="33">
        <v>-47846.239999999998</v>
      </c>
      <c r="AY66" s="33">
        <v>-37134.199999999997</v>
      </c>
      <c r="AZ66" s="33">
        <v>-43971.92</v>
      </c>
      <c r="BA66" s="31">
        <f t="shared" si="44"/>
        <v>0</v>
      </c>
      <c r="BB66" s="31">
        <f t="shared" si="45"/>
        <v>0</v>
      </c>
      <c r="BC66" s="31">
        <f t="shared" si="46"/>
        <v>0</v>
      </c>
      <c r="BD66" s="31">
        <f t="shared" si="47"/>
        <v>-19598.03</v>
      </c>
      <c r="BE66" s="31">
        <f t="shared" si="48"/>
        <v>-17652.2</v>
      </c>
      <c r="BF66" s="31">
        <f t="shared" si="49"/>
        <v>-19249.240000000002</v>
      </c>
      <c r="BG66" s="31">
        <f t="shared" si="50"/>
        <v>-108568.16</v>
      </c>
      <c r="BH66" s="31">
        <f t="shared" si="51"/>
        <v>-45382.400000000001</v>
      </c>
      <c r="BI66" s="31">
        <f t="shared" si="52"/>
        <v>-25260.54</v>
      </c>
      <c r="BJ66" s="31">
        <f t="shared" si="53"/>
        <v>-17293.82</v>
      </c>
      <c r="BK66" s="31">
        <f t="shared" si="54"/>
        <v>-13422</v>
      </c>
      <c r="BL66" s="31">
        <f t="shared" si="55"/>
        <v>-15893.47</v>
      </c>
      <c r="BM66" s="6">
        <f t="shared" ca="1" si="217"/>
        <v>-4.9399999999999999E-2</v>
      </c>
      <c r="BN66" s="6">
        <f t="shared" ca="1" si="217"/>
        <v>-4.9399999999999999E-2</v>
      </c>
      <c r="BO66" s="6">
        <f t="shared" ca="1" si="217"/>
        <v>-4.9399999999999999E-2</v>
      </c>
      <c r="BP66" s="6">
        <f t="shared" ca="1" si="217"/>
        <v>-4.9399999999999999E-2</v>
      </c>
      <c r="BQ66" s="6">
        <f t="shared" ca="1" si="217"/>
        <v>-4.9399999999999999E-2</v>
      </c>
      <c r="BR66" s="6">
        <f t="shared" ca="1" si="217"/>
        <v>-4.9399999999999999E-2</v>
      </c>
      <c r="BS66" s="6">
        <f t="shared" ca="1" si="217"/>
        <v>-4.9399999999999999E-2</v>
      </c>
      <c r="BT66" s="6">
        <f t="shared" ca="1" si="217"/>
        <v>-4.9399999999999999E-2</v>
      </c>
      <c r="BU66" s="6">
        <f t="shared" ca="1" si="217"/>
        <v>-4.9399999999999999E-2</v>
      </c>
      <c r="BV66" s="6">
        <f t="shared" ca="1" si="217"/>
        <v>-4.9399999999999999E-2</v>
      </c>
      <c r="BW66" s="6">
        <f t="shared" ca="1" si="217"/>
        <v>-4.9399999999999999E-2</v>
      </c>
      <c r="BX66" s="6">
        <f t="shared" ca="1" si="217"/>
        <v>-4.9399999999999999E-2</v>
      </c>
      <c r="BY66" s="31">
        <f t="shared" ca="1" si="202"/>
        <v>0</v>
      </c>
      <c r="BZ66" s="31">
        <f t="shared" ca="1" si="203"/>
        <v>0</v>
      </c>
      <c r="CA66" s="31">
        <f t="shared" ca="1" si="204"/>
        <v>0</v>
      </c>
      <c r="CB66" s="31">
        <f t="shared" ca="1" si="205"/>
        <v>-201696.34</v>
      </c>
      <c r="CC66" s="31">
        <f t="shared" ca="1" si="206"/>
        <v>-181670.59</v>
      </c>
      <c r="CD66" s="31">
        <f t="shared" ca="1" si="207"/>
        <v>-198106.73</v>
      </c>
      <c r="CE66" s="31">
        <f t="shared" ca="1" si="208"/>
        <v>-755389.77</v>
      </c>
      <c r="CF66" s="31">
        <f t="shared" ca="1" si="209"/>
        <v>-315759.25</v>
      </c>
      <c r="CG66" s="31">
        <f t="shared" ca="1" si="210"/>
        <v>-175756.47</v>
      </c>
      <c r="CH66" s="31">
        <f t="shared" ca="1" si="211"/>
        <v>-284771.61</v>
      </c>
      <c r="CI66" s="31">
        <f t="shared" ca="1" si="212"/>
        <v>-221015.6</v>
      </c>
      <c r="CJ66" s="31">
        <f t="shared" ca="1" si="213"/>
        <v>-261712.4</v>
      </c>
      <c r="CK66" s="32">
        <f t="shared" ca="1" si="56"/>
        <v>0</v>
      </c>
      <c r="CL66" s="32">
        <f t="shared" ca="1" si="57"/>
        <v>0</v>
      </c>
      <c r="CM66" s="32">
        <f t="shared" ca="1" si="58"/>
        <v>0</v>
      </c>
      <c r="CN66" s="32">
        <f t="shared" ca="1" si="59"/>
        <v>5307.8</v>
      </c>
      <c r="CO66" s="32">
        <f t="shared" ca="1" si="60"/>
        <v>4780.8</v>
      </c>
      <c r="CP66" s="32">
        <f t="shared" ca="1" si="61"/>
        <v>5213.33</v>
      </c>
      <c r="CQ66" s="32">
        <f t="shared" ca="1" si="62"/>
        <v>19878.68</v>
      </c>
      <c r="CR66" s="32">
        <f t="shared" ca="1" si="63"/>
        <v>8309.4500000000007</v>
      </c>
      <c r="CS66" s="32">
        <f t="shared" ca="1" si="64"/>
        <v>4625.17</v>
      </c>
      <c r="CT66" s="32">
        <f t="shared" ca="1" si="65"/>
        <v>7493.99</v>
      </c>
      <c r="CU66" s="32">
        <f t="shared" ca="1" si="66"/>
        <v>5816.2</v>
      </c>
      <c r="CV66" s="32">
        <f t="shared" ca="1" si="67"/>
        <v>6887.17</v>
      </c>
      <c r="CW66" s="31">
        <f t="shared" ca="1" si="190"/>
        <v>0</v>
      </c>
      <c r="CX66" s="31">
        <f t="shared" ca="1" si="191"/>
        <v>0</v>
      </c>
      <c r="CY66" s="31">
        <f t="shared" ca="1" si="192"/>
        <v>0</v>
      </c>
      <c r="CZ66" s="31">
        <f t="shared" ca="1" si="193"/>
        <v>-142902.26</v>
      </c>
      <c r="DA66" s="31">
        <f t="shared" ca="1" si="194"/>
        <v>-128713.99</v>
      </c>
      <c r="DB66" s="31">
        <f t="shared" ca="1" si="195"/>
        <v>-140359.02000000002</v>
      </c>
      <c r="DC66" s="31">
        <f t="shared" ca="1" si="196"/>
        <v>-500025.22</v>
      </c>
      <c r="DD66" s="31">
        <f t="shared" ca="1" si="197"/>
        <v>-209014.73</v>
      </c>
      <c r="DE66" s="31">
        <f t="shared" ca="1" si="198"/>
        <v>-116340.82999999999</v>
      </c>
      <c r="DF66" s="31">
        <f t="shared" ca="1" si="199"/>
        <v>-212137.56</v>
      </c>
      <c r="DG66" s="31">
        <f t="shared" ca="1" si="200"/>
        <v>-164643.20000000001</v>
      </c>
      <c r="DH66" s="31">
        <f t="shared" ca="1" si="201"/>
        <v>-194959.84</v>
      </c>
      <c r="DI66" s="32">
        <f t="shared" ca="1" si="68"/>
        <v>0</v>
      </c>
      <c r="DJ66" s="32">
        <f t="shared" ca="1" si="69"/>
        <v>0</v>
      </c>
      <c r="DK66" s="32">
        <f t="shared" ca="1" si="70"/>
        <v>0</v>
      </c>
      <c r="DL66" s="32">
        <f t="shared" ca="1" si="71"/>
        <v>-7145.11</v>
      </c>
      <c r="DM66" s="32">
        <f t="shared" ca="1" si="72"/>
        <v>-6435.7</v>
      </c>
      <c r="DN66" s="32">
        <f t="shared" ca="1" si="73"/>
        <v>-7017.95</v>
      </c>
      <c r="DO66" s="32">
        <f t="shared" ca="1" si="74"/>
        <v>-25001.26</v>
      </c>
      <c r="DP66" s="32">
        <f t="shared" ca="1" si="75"/>
        <v>-10450.74</v>
      </c>
      <c r="DQ66" s="32">
        <f t="shared" ca="1" si="76"/>
        <v>-5817.04</v>
      </c>
      <c r="DR66" s="32">
        <f t="shared" ca="1" si="77"/>
        <v>-10606.88</v>
      </c>
      <c r="DS66" s="32">
        <f t="shared" ca="1" si="78"/>
        <v>-8232.16</v>
      </c>
      <c r="DT66" s="32">
        <f t="shared" ca="1" si="79"/>
        <v>-9747.99</v>
      </c>
      <c r="DU66" s="31">
        <f t="shared" ca="1" si="80"/>
        <v>0</v>
      </c>
      <c r="DV66" s="31">
        <f t="shared" ca="1" si="81"/>
        <v>0</v>
      </c>
      <c r="DW66" s="31">
        <f t="shared" ca="1" si="82"/>
        <v>0</v>
      </c>
      <c r="DX66" s="31">
        <f t="shared" ca="1" si="83"/>
        <v>-59371.02</v>
      </c>
      <c r="DY66" s="31">
        <f t="shared" ca="1" si="84"/>
        <v>-52841.53</v>
      </c>
      <c r="DZ66" s="31">
        <f t="shared" ca="1" si="85"/>
        <v>-56906.96</v>
      </c>
      <c r="EA66" s="31">
        <f t="shared" ca="1" si="86"/>
        <v>-200263.63</v>
      </c>
      <c r="EB66" s="31">
        <f t="shared" ca="1" si="87"/>
        <v>-82602.38</v>
      </c>
      <c r="EC66" s="31">
        <f t="shared" ca="1" si="88"/>
        <v>-45360.2</v>
      </c>
      <c r="ED66" s="31">
        <f t="shared" ca="1" si="89"/>
        <v>-81620.7</v>
      </c>
      <c r="EE66" s="31">
        <f t="shared" ca="1" si="90"/>
        <v>-62473.11</v>
      </c>
      <c r="EF66" s="31">
        <f t="shared" ca="1" si="91"/>
        <v>-72975.11</v>
      </c>
      <c r="EG66" s="32">
        <f t="shared" ca="1" si="92"/>
        <v>0</v>
      </c>
      <c r="EH66" s="32">
        <f t="shared" ca="1" si="93"/>
        <v>0</v>
      </c>
      <c r="EI66" s="32">
        <f t="shared" ca="1" si="94"/>
        <v>0</v>
      </c>
      <c r="EJ66" s="32">
        <f t="shared" ca="1" si="95"/>
        <v>-209418.38999999998</v>
      </c>
      <c r="EK66" s="32">
        <f t="shared" ca="1" si="96"/>
        <v>-187991.22</v>
      </c>
      <c r="EL66" s="32">
        <f t="shared" ca="1" si="97"/>
        <v>-204283.93000000002</v>
      </c>
      <c r="EM66" s="32">
        <f t="shared" ca="1" si="98"/>
        <v>-725290.11</v>
      </c>
      <c r="EN66" s="32">
        <f t="shared" ca="1" si="99"/>
        <v>-302067.84999999998</v>
      </c>
      <c r="EO66" s="32">
        <f t="shared" ca="1" si="100"/>
        <v>-167518.06999999998</v>
      </c>
      <c r="EP66" s="32">
        <f t="shared" ca="1" si="101"/>
        <v>-304365.14</v>
      </c>
      <c r="EQ66" s="32">
        <f t="shared" ca="1" si="102"/>
        <v>-235348.47000000003</v>
      </c>
      <c r="ER66" s="32">
        <f t="shared" ca="1" si="103"/>
        <v>-277682.94</v>
      </c>
    </row>
    <row r="67" spans="1:148">
      <c r="A67" t="s">
        <v>423</v>
      </c>
      <c r="B67" s="1" t="s">
        <v>128</v>
      </c>
      <c r="C67" t="str">
        <f t="shared" ca="1" si="215"/>
        <v>HSH</v>
      </c>
      <c r="D67" t="str">
        <f t="shared" ca="1" si="216"/>
        <v>Horseshoe Hydro Facility</v>
      </c>
      <c r="E67" s="51">
        <v>6513.0649000000003</v>
      </c>
      <c r="F67" s="51">
        <v>5277.9377000000004</v>
      </c>
      <c r="G67" s="51">
        <v>5558.9098000000004</v>
      </c>
      <c r="H67" s="51">
        <v>5025.5555999999997</v>
      </c>
      <c r="I67" s="51">
        <v>9733.6214</v>
      </c>
      <c r="J67" s="51">
        <v>10004.302900000001</v>
      </c>
      <c r="K67" s="51">
        <v>10654.772999999999</v>
      </c>
      <c r="L67" s="51">
        <v>9651.0874999999996</v>
      </c>
      <c r="M67" s="51">
        <v>7066.8648000000003</v>
      </c>
      <c r="N67" s="51">
        <v>5932.5913</v>
      </c>
      <c r="O67" s="51">
        <v>6080.9831999999997</v>
      </c>
      <c r="P67" s="51">
        <v>6778.7718999999997</v>
      </c>
      <c r="Q67" s="32">
        <v>411564.47</v>
      </c>
      <c r="R67" s="32">
        <v>399165.17</v>
      </c>
      <c r="S67" s="32">
        <v>326568.27</v>
      </c>
      <c r="T67" s="32">
        <v>269687.05</v>
      </c>
      <c r="U67" s="32">
        <v>490014.13</v>
      </c>
      <c r="V67" s="32">
        <v>500383.76</v>
      </c>
      <c r="W67" s="32">
        <v>1657501.38</v>
      </c>
      <c r="X67" s="32">
        <v>697950.71</v>
      </c>
      <c r="Y67" s="32">
        <v>361989.3</v>
      </c>
      <c r="Z67" s="32">
        <v>386053.74</v>
      </c>
      <c r="AA67" s="32">
        <v>343146.45</v>
      </c>
      <c r="AB67" s="32">
        <v>467739.28</v>
      </c>
      <c r="AC67" s="2">
        <v>0.17</v>
      </c>
      <c r="AD67" s="2">
        <v>0.17</v>
      </c>
      <c r="AE67" s="2">
        <v>0.17</v>
      </c>
      <c r="AF67" s="2">
        <v>0.17</v>
      </c>
      <c r="AG67" s="2">
        <v>0.17</v>
      </c>
      <c r="AH67" s="2">
        <v>0.17</v>
      </c>
      <c r="AI67" s="2">
        <v>0.17</v>
      </c>
      <c r="AJ67" s="2">
        <v>0.17</v>
      </c>
      <c r="AK67" s="2">
        <v>0.17</v>
      </c>
      <c r="AL67" s="2">
        <v>0.17</v>
      </c>
      <c r="AM67" s="2">
        <v>0.17</v>
      </c>
      <c r="AN67" s="2">
        <v>0.17</v>
      </c>
      <c r="AO67" s="33">
        <v>699.66</v>
      </c>
      <c r="AP67" s="33">
        <v>678.58</v>
      </c>
      <c r="AQ67" s="33">
        <v>555.16999999999996</v>
      </c>
      <c r="AR67" s="33">
        <v>458.47</v>
      </c>
      <c r="AS67" s="33">
        <v>833.02</v>
      </c>
      <c r="AT67" s="33">
        <v>850.65</v>
      </c>
      <c r="AU67" s="33">
        <v>2817.75</v>
      </c>
      <c r="AV67" s="33">
        <v>1186.52</v>
      </c>
      <c r="AW67" s="33">
        <v>615.38</v>
      </c>
      <c r="AX67" s="33">
        <v>656.29</v>
      </c>
      <c r="AY67" s="33">
        <v>583.35</v>
      </c>
      <c r="AZ67" s="33">
        <v>795.16</v>
      </c>
      <c r="BA67" s="31">
        <f t="shared" si="44"/>
        <v>-493.88</v>
      </c>
      <c r="BB67" s="31">
        <f t="shared" si="45"/>
        <v>-479</v>
      </c>
      <c r="BC67" s="31">
        <f t="shared" si="46"/>
        <v>-391.88</v>
      </c>
      <c r="BD67" s="31">
        <f t="shared" si="47"/>
        <v>-1294.5</v>
      </c>
      <c r="BE67" s="31">
        <f t="shared" si="48"/>
        <v>-2352.0700000000002</v>
      </c>
      <c r="BF67" s="31">
        <f t="shared" si="49"/>
        <v>-2401.84</v>
      </c>
      <c r="BG67" s="31">
        <f t="shared" si="50"/>
        <v>-11768.26</v>
      </c>
      <c r="BH67" s="31">
        <f t="shared" si="51"/>
        <v>-4955.45</v>
      </c>
      <c r="BI67" s="31">
        <f t="shared" si="52"/>
        <v>-2570.12</v>
      </c>
      <c r="BJ67" s="31">
        <f t="shared" si="53"/>
        <v>-1158.1600000000001</v>
      </c>
      <c r="BK67" s="31">
        <f t="shared" si="54"/>
        <v>-1029.44</v>
      </c>
      <c r="BL67" s="31">
        <f t="shared" si="55"/>
        <v>-1403.22</v>
      </c>
      <c r="BM67" s="6">
        <f t="shared" ca="1" si="217"/>
        <v>-4.9399999999999999E-2</v>
      </c>
      <c r="BN67" s="6">
        <f t="shared" ca="1" si="217"/>
        <v>-4.9399999999999999E-2</v>
      </c>
      <c r="BO67" s="6">
        <f t="shared" ca="1" si="217"/>
        <v>-4.9399999999999999E-2</v>
      </c>
      <c r="BP67" s="6">
        <f t="shared" ca="1" si="217"/>
        <v>-4.9399999999999999E-2</v>
      </c>
      <c r="BQ67" s="6">
        <f t="shared" ca="1" si="217"/>
        <v>-4.9399999999999999E-2</v>
      </c>
      <c r="BR67" s="6">
        <f t="shared" ca="1" si="217"/>
        <v>-4.9399999999999999E-2</v>
      </c>
      <c r="BS67" s="6">
        <f t="shared" ca="1" si="217"/>
        <v>-4.9399999999999999E-2</v>
      </c>
      <c r="BT67" s="6">
        <f t="shared" ca="1" si="217"/>
        <v>-4.9399999999999999E-2</v>
      </c>
      <c r="BU67" s="6">
        <f t="shared" ca="1" si="217"/>
        <v>-4.9399999999999999E-2</v>
      </c>
      <c r="BV67" s="6">
        <f t="shared" ca="1" si="217"/>
        <v>-4.9399999999999999E-2</v>
      </c>
      <c r="BW67" s="6">
        <f t="shared" ca="1" si="217"/>
        <v>-4.9399999999999999E-2</v>
      </c>
      <c r="BX67" s="6">
        <f t="shared" ca="1" si="217"/>
        <v>-4.9399999999999999E-2</v>
      </c>
      <c r="BY67" s="31">
        <f t="shared" ca="1" si="202"/>
        <v>-20331.28</v>
      </c>
      <c r="BZ67" s="31">
        <f t="shared" ca="1" si="203"/>
        <v>-19718.759999999998</v>
      </c>
      <c r="CA67" s="31">
        <f t="shared" ca="1" si="204"/>
        <v>-16132.47</v>
      </c>
      <c r="CB67" s="31">
        <f t="shared" ca="1" si="205"/>
        <v>-13322.54</v>
      </c>
      <c r="CC67" s="31">
        <f t="shared" ca="1" si="206"/>
        <v>-24206.7</v>
      </c>
      <c r="CD67" s="31">
        <f t="shared" ca="1" si="207"/>
        <v>-24718.959999999999</v>
      </c>
      <c r="CE67" s="31">
        <f t="shared" ca="1" si="208"/>
        <v>-81880.570000000007</v>
      </c>
      <c r="CF67" s="31">
        <f t="shared" ca="1" si="209"/>
        <v>-34478.769999999997</v>
      </c>
      <c r="CG67" s="31">
        <f t="shared" ca="1" si="210"/>
        <v>-17882.27</v>
      </c>
      <c r="CH67" s="31">
        <f t="shared" ca="1" si="211"/>
        <v>-19071.05</v>
      </c>
      <c r="CI67" s="31">
        <f t="shared" ca="1" si="212"/>
        <v>-16951.43</v>
      </c>
      <c r="CJ67" s="31">
        <f t="shared" ca="1" si="213"/>
        <v>-23106.32</v>
      </c>
      <c r="CK67" s="32">
        <f t="shared" ca="1" si="56"/>
        <v>535.03</v>
      </c>
      <c r="CL67" s="32">
        <f t="shared" ca="1" si="57"/>
        <v>518.91</v>
      </c>
      <c r="CM67" s="32">
        <f t="shared" ca="1" si="58"/>
        <v>424.54</v>
      </c>
      <c r="CN67" s="32">
        <f t="shared" ca="1" si="59"/>
        <v>350.59</v>
      </c>
      <c r="CO67" s="32">
        <f t="shared" ca="1" si="60"/>
        <v>637.02</v>
      </c>
      <c r="CP67" s="32">
        <f t="shared" ca="1" si="61"/>
        <v>650.5</v>
      </c>
      <c r="CQ67" s="32">
        <f t="shared" ca="1" si="62"/>
        <v>2154.75</v>
      </c>
      <c r="CR67" s="32">
        <f t="shared" ca="1" si="63"/>
        <v>907.34</v>
      </c>
      <c r="CS67" s="32">
        <f t="shared" ca="1" si="64"/>
        <v>470.59</v>
      </c>
      <c r="CT67" s="32">
        <f t="shared" ca="1" si="65"/>
        <v>501.87</v>
      </c>
      <c r="CU67" s="32">
        <f t="shared" ca="1" si="66"/>
        <v>446.09</v>
      </c>
      <c r="CV67" s="32">
        <f t="shared" ca="1" si="67"/>
        <v>608.05999999999995</v>
      </c>
      <c r="CW67" s="31">
        <f t="shared" ca="1" si="190"/>
        <v>-20002.03</v>
      </c>
      <c r="CX67" s="31">
        <f t="shared" ca="1" si="191"/>
        <v>-19399.43</v>
      </c>
      <c r="CY67" s="31">
        <f t="shared" ca="1" si="192"/>
        <v>-15871.22</v>
      </c>
      <c r="CZ67" s="31">
        <f t="shared" ca="1" si="193"/>
        <v>-12135.92</v>
      </c>
      <c r="DA67" s="31">
        <f t="shared" ca="1" si="194"/>
        <v>-22050.63</v>
      </c>
      <c r="DB67" s="31">
        <f t="shared" ca="1" si="195"/>
        <v>-22517.27</v>
      </c>
      <c r="DC67" s="31">
        <f t="shared" ca="1" si="196"/>
        <v>-70775.310000000012</v>
      </c>
      <c r="DD67" s="31">
        <f t="shared" ca="1" si="197"/>
        <v>-29802.499999999996</v>
      </c>
      <c r="DE67" s="31">
        <f t="shared" ca="1" si="198"/>
        <v>-15456.940000000002</v>
      </c>
      <c r="DF67" s="31">
        <f t="shared" ca="1" si="199"/>
        <v>-18067.310000000001</v>
      </c>
      <c r="DG67" s="31">
        <f t="shared" ca="1" si="200"/>
        <v>-16059.249999999998</v>
      </c>
      <c r="DH67" s="31">
        <f t="shared" ca="1" si="201"/>
        <v>-21890.199999999997</v>
      </c>
      <c r="DI67" s="32">
        <f t="shared" ca="1" si="68"/>
        <v>-1000.1</v>
      </c>
      <c r="DJ67" s="32">
        <f t="shared" ca="1" si="69"/>
        <v>-969.97</v>
      </c>
      <c r="DK67" s="32">
        <f t="shared" ca="1" si="70"/>
        <v>-793.56</v>
      </c>
      <c r="DL67" s="32">
        <f t="shared" ca="1" si="71"/>
        <v>-606.79999999999995</v>
      </c>
      <c r="DM67" s="32">
        <f t="shared" ca="1" si="72"/>
        <v>-1102.53</v>
      </c>
      <c r="DN67" s="32">
        <f t="shared" ca="1" si="73"/>
        <v>-1125.8599999999999</v>
      </c>
      <c r="DO67" s="32">
        <f t="shared" ca="1" si="74"/>
        <v>-3538.77</v>
      </c>
      <c r="DP67" s="32">
        <f t="shared" ca="1" si="75"/>
        <v>-1490.13</v>
      </c>
      <c r="DQ67" s="32">
        <f t="shared" ca="1" si="76"/>
        <v>-772.85</v>
      </c>
      <c r="DR67" s="32">
        <f t="shared" ca="1" si="77"/>
        <v>-903.37</v>
      </c>
      <c r="DS67" s="32">
        <f t="shared" ca="1" si="78"/>
        <v>-802.96</v>
      </c>
      <c r="DT67" s="32">
        <f t="shared" ca="1" si="79"/>
        <v>-1094.51</v>
      </c>
      <c r="DU67" s="31">
        <f t="shared" ca="1" si="80"/>
        <v>-8606.08</v>
      </c>
      <c r="DV67" s="31">
        <f t="shared" ca="1" si="81"/>
        <v>-8247.9500000000007</v>
      </c>
      <c r="DW67" s="31">
        <f t="shared" ca="1" si="82"/>
        <v>-6674.83</v>
      </c>
      <c r="DX67" s="31">
        <f t="shared" ca="1" si="83"/>
        <v>-5042.0600000000004</v>
      </c>
      <c r="DY67" s="31">
        <f t="shared" ca="1" si="84"/>
        <v>-9052.5400000000009</v>
      </c>
      <c r="DZ67" s="31">
        <f t="shared" ca="1" si="85"/>
        <v>-9129.3700000000008</v>
      </c>
      <c r="EA67" s="31">
        <f t="shared" ca="1" si="86"/>
        <v>-28346.01</v>
      </c>
      <c r="EB67" s="31">
        <f t="shared" ca="1" si="87"/>
        <v>-11777.91</v>
      </c>
      <c r="EC67" s="31">
        <f t="shared" ca="1" si="88"/>
        <v>-6026.52</v>
      </c>
      <c r="ED67" s="31">
        <f t="shared" ca="1" si="89"/>
        <v>-6951.46</v>
      </c>
      <c r="EE67" s="31">
        <f t="shared" ca="1" si="90"/>
        <v>-6093.61</v>
      </c>
      <c r="EF67" s="31">
        <f t="shared" ca="1" si="91"/>
        <v>-8193.69</v>
      </c>
      <c r="EG67" s="32">
        <f t="shared" ca="1" si="92"/>
        <v>-29608.21</v>
      </c>
      <c r="EH67" s="32">
        <f t="shared" ca="1" si="93"/>
        <v>-28617.350000000002</v>
      </c>
      <c r="EI67" s="32">
        <f t="shared" ca="1" si="94"/>
        <v>-23339.61</v>
      </c>
      <c r="EJ67" s="32">
        <f t="shared" ca="1" si="95"/>
        <v>-17784.78</v>
      </c>
      <c r="EK67" s="32">
        <f t="shared" ca="1" si="96"/>
        <v>-32205.7</v>
      </c>
      <c r="EL67" s="32">
        <f t="shared" ca="1" si="97"/>
        <v>-32772.5</v>
      </c>
      <c r="EM67" s="32">
        <f t="shared" ca="1" si="98"/>
        <v>-102660.09000000001</v>
      </c>
      <c r="EN67" s="32">
        <f t="shared" ca="1" si="99"/>
        <v>-43070.539999999994</v>
      </c>
      <c r="EO67" s="32">
        <f t="shared" ca="1" si="100"/>
        <v>-22256.310000000005</v>
      </c>
      <c r="EP67" s="32">
        <f t="shared" ca="1" si="101"/>
        <v>-25922.14</v>
      </c>
      <c r="EQ67" s="32">
        <f t="shared" ca="1" si="102"/>
        <v>-22955.82</v>
      </c>
      <c r="ER67" s="32">
        <f t="shared" ca="1" si="103"/>
        <v>-31178.399999999994</v>
      </c>
    </row>
    <row r="68" spans="1:148">
      <c r="A68" t="s">
        <v>422</v>
      </c>
      <c r="B68" s="1" t="s">
        <v>161</v>
      </c>
      <c r="C68" t="str">
        <f t="shared" ca="1" si="215"/>
        <v>IEW1</v>
      </c>
      <c r="D68" t="str">
        <f t="shared" ca="1" si="216"/>
        <v>Summerview 1 Wind Facility</v>
      </c>
      <c r="E68" s="51">
        <v>25940.656200000001</v>
      </c>
      <c r="F68" s="51">
        <v>14352.6644</v>
      </c>
      <c r="G68" s="51">
        <v>26600.8223</v>
      </c>
      <c r="H68" s="51">
        <v>15081.0792</v>
      </c>
      <c r="I68" s="51">
        <v>14943.3467</v>
      </c>
      <c r="J68" s="51">
        <v>17913.1073</v>
      </c>
      <c r="K68" s="51">
        <v>11050.0586</v>
      </c>
      <c r="L68" s="51">
        <v>9695.4627999999993</v>
      </c>
      <c r="M68" s="51">
        <v>14624.3842</v>
      </c>
      <c r="N68" s="51">
        <v>26048.268499999998</v>
      </c>
      <c r="O68" s="51">
        <v>21260.1067</v>
      </c>
      <c r="P68" s="51">
        <v>25280.092199999999</v>
      </c>
      <c r="Q68" s="32">
        <v>1341166.3799999999</v>
      </c>
      <c r="R68" s="32">
        <v>825326.18</v>
      </c>
      <c r="S68" s="32">
        <v>1409209.98</v>
      </c>
      <c r="T68" s="32">
        <v>714201.16</v>
      </c>
      <c r="U68" s="32">
        <v>545840.66</v>
      </c>
      <c r="V68" s="32">
        <v>715379.1</v>
      </c>
      <c r="W68" s="32">
        <v>1582042.88</v>
      </c>
      <c r="X68" s="32">
        <v>473739.13</v>
      </c>
      <c r="Y68" s="32">
        <v>605832.61</v>
      </c>
      <c r="Z68" s="32">
        <v>1520079.38</v>
      </c>
      <c r="AA68" s="32">
        <v>884966.8</v>
      </c>
      <c r="AB68" s="32">
        <v>1267032.5900000001</v>
      </c>
      <c r="AC68" s="2">
        <v>3.63</v>
      </c>
      <c r="AD68" s="2">
        <v>3.63</v>
      </c>
      <c r="AE68" s="2">
        <v>3.63</v>
      </c>
      <c r="AF68" s="2">
        <v>3.63</v>
      </c>
      <c r="AG68" s="2">
        <v>3.63</v>
      </c>
      <c r="AH68" s="2">
        <v>3.63</v>
      </c>
      <c r="AI68" s="2">
        <v>3.63</v>
      </c>
      <c r="AJ68" s="2">
        <v>3.63</v>
      </c>
      <c r="AK68" s="2">
        <v>3.63</v>
      </c>
      <c r="AL68" s="2">
        <v>3.63</v>
      </c>
      <c r="AM68" s="2">
        <v>3.63</v>
      </c>
      <c r="AN68" s="2">
        <v>3.63</v>
      </c>
      <c r="AO68" s="33">
        <v>48684.34</v>
      </c>
      <c r="AP68" s="33">
        <v>29959.34</v>
      </c>
      <c r="AQ68" s="33">
        <v>51154.32</v>
      </c>
      <c r="AR68" s="33">
        <v>25925.5</v>
      </c>
      <c r="AS68" s="33">
        <v>19814.02</v>
      </c>
      <c r="AT68" s="33">
        <v>25968.26</v>
      </c>
      <c r="AU68" s="33">
        <v>57428.160000000003</v>
      </c>
      <c r="AV68" s="33">
        <v>17196.73</v>
      </c>
      <c r="AW68" s="33">
        <v>21991.72</v>
      </c>
      <c r="AX68" s="33">
        <v>55178.879999999997</v>
      </c>
      <c r="AY68" s="33">
        <v>32124.29</v>
      </c>
      <c r="AZ68" s="33">
        <v>45993.279999999999</v>
      </c>
      <c r="BA68" s="31">
        <f t="shared" si="44"/>
        <v>-1609.4</v>
      </c>
      <c r="BB68" s="31">
        <f t="shared" si="45"/>
        <v>-990.39</v>
      </c>
      <c r="BC68" s="31">
        <f t="shared" si="46"/>
        <v>-1691.05</v>
      </c>
      <c r="BD68" s="31">
        <f t="shared" si="47"/>
        <v>-3428.17</v>
      </c>
      <c r="BE68" s="31">
        <f t="shared" si="48"/>
        <v>-2620.04</v>
      </c>
      <c r="BF68" s="31">
        <f t="shared" si="49"/>
        <v>-3433.82</v>
      </c>
      <c r="BG68" s="31">
        <f t="shared" si="50"/>
        <v>-11232.5</v>
      </c>
      <c r="BH68" s="31">
        <f t="shared" si="51"/>
        <v>-3363.55</v>
      </c>
      <c r="BI68" s="31">
        <f t="shared" si="52"/>
        <v>-4301.41</v>
      </c>
      <c r="BJ68" s="31">
        <f t="shared" si="53"/>
        <v>-4560.24</v>
      </c>
      <c r="BK68" s="31">
        <f t="shared" si="54"/>
        <v>-2654.9</v>
      </c>
      <c r="BL68" s="31">
        <f t="shared" si="55"/>
        <v>-3801.1</v>
      </c>
      <c r="BM68" s="6">
        <f t="shared" ca="1" si="217"/>
        <v>1.3899999999999999E-2</v>
      </c>
      <c r="BN68" s="6">
        <f t="shared" ca="1" si="217"/>
        <v>1.3899999999999999E-2</v>
      </c>
      <c r="BO68" s="6">
        <f t="shared" ca="1" si="217"/>
        <v>1.3899999999999999E-2</v>
      </c>
      <c r="BP68" s="6">
        <f t="shared" ca="1" si="217"/>
        <v>1.3899999999999999E-2</v>
      </c>
      <c r="BQ68" s="6">
        <f t="shared" ca="1" si="217"/>
        <v>1.3899999999999999E-2</v>
      </c>
      <c r="BR68" s="6">
        <f t="shared" ca="1" si="217"/>
        <v>1.3899999999999999E-2</v>
      </c>
      <c r="BS68" s="6">
        <f t="shared" ca="1" si="217"/>
        <v>1.3899999999999999E-2</v>
      </c>
      <c r="BT68" s="6">
        <f t="shared" ca="1" si="217"/>
        <v>1.3899999999999999E-2</v>
      </c>
      <c r="BU68" s="6">
        <f t="shared" ca="1" si="217"/>
        <v>1.3899999999999999E-2</v>
      </c>
      <c r="BV68" s="6">
        <f t="shared" ca="1" si="217"/>
        <v>1.3899999999999999E-2</v>
      </c>
      <c r="BW68" s="6">
        <f t="shared" ca="1" si="217"/>
        <v>1.3899999999999999E-2</v>
      </c>
      <c r="BX68" s="6">
        <f t="shared" ca="1" si="217"/>
        <v>1.3899999999999999E-2</v>
      </c>
      <c r="BY68" s="31">
        <f t="shared" ca="1" si="202"/>
        <v>18642.21</v>
      </c>
      <c r="BZ68" s="31">
        <f t="shared" ca="1" si="203"/>
        <v>11472.03</v>
      </c>
      <c r="CA68" s="31">
        <f t="shared" ca="1" si="204"/>
        <v>19588.02</v>
      </c>
      <c r="CB68" s="31">
        <f t="shared" ca="1" si="205"/>
        <v>9927.4</v>
      </c>
      <c r="CC68" s="31">
        <f t="shared" ca="1" si="206"/>
        <v>7587.19</v>
      </c>
      <c r="CD68" s="31">
        <f t="shared" ca="1" si="207"/>
        <v>9943.77</v>
      </c>
      <c r="CE68" s="31">
        <f t="shared" ca="1" si="208"/>
        <v>21990.400000000001</v>
      </c>
      <c r="CF68" s="31">
        <f t="shared" ca="1" si="209"/>
        <v>6584.97</v>
      </c>
      <c r="CG68" s="31">
        <f t="shared" ca="1" si="210"/>
        <v>8421.07</v>
      </c>
      <c r="CH68" s="31">
        <f t="shared" ca="1" si="211"/>
        <v>21129.1</v>
      </c>
      <c r="CI68" s="31">
        <f t="shared" ca="1" si="212"/>
        <v>12301.04</v>
      </c>
      <c r="CJ68" s="31">
        <f t="shared" ca="1" si="213"/>
        <v>17611.75</v>
      </c>
      <c r="CK68" s="32">
        <f t="shared" ca="1" si="56"/>
        <v>1743.52</v>
      </c>
      <c r="CL68" s="32">
        <f t="shared" ca="1" si="57"/>
        <v>1072.92</v>
      </c>
      <c r="CM68" s="32">
        <f t="shared" ca="1" si="58"/>
        <v>1831.97</v>
      </c>
      <c r="CN68" s="32">
        <f t="shared" ca="1" si="59"/>
        <v>928.46</v>
      </c>
      <c r="CO68" s="32">
        <f t="shared" ca="1" si="60"/>
        <v>709.59</v>
      </c>
      <c r="CP68" s="32">
        <f t="shared" ca="1" si="61"/>
        <v>929.99</v>
      </c>
      <c r="CQ68" s="32">
        <f t="shared" ca="1" si="62"/>
        <v>2056.66</v>
      </c>
      <c r="CR68" s="32">
        <f t="shared" ca="1" si="63"/>
        <v>615.86</v>
      </c>
      <c r="CS68" s="32">
        <f t="shared" ca="1" si="64"/>
        <v>787.58</v>
      </c>
      <c r="CT68" s="32">
        <f t="shared" ca="1" si="65"/>
        <v>1976.1</v>
      </c>
      <c r="CU68" s="32">
        <f t="shared" ca="1" si="66"/>
        <v>1150.46</v>
      </c>
      <c r="CV68" s="32">
        <f t="shared" ca="1" si="67"/>
        <v>1647.14</v>
      </c>
      <c r="CW68" s="31">
        <f t="shared" ca="1" si="190"/>
        <v>-26689.209999999995</v>
      </c>
      <c r="CX68" s="31">
        <f t="shared" ca="1" si="191"/>
        <v>-16424</v>
      </c>
      <c r="CY68" s="31">
        <f t="shared" ca="1" si="192"/>
        <v>-28043.279999999999</v>
      </c>
      <c r="CZ68" s="31">
        <f t="shared" ca="1" si="193"/>
        <v>-11641.47</v>
      </c>
      <c r="DA68" s="31">
        <f t="shared" ca="1" si="194"/>
        <v>-8897.2000000000007</v>
      </c>
      <c r="DB68" s="31">
        <f t="shared" ca="1" si="195"/>
        <v>-11660.679999999998</v>
      </c>
      <c r="DC68" s="31">
        <f t="shared" ca="1" si="196"/>
        <v>-22148.600000000006</v>
      </c>
      <c r="DD68" s="31">
        <f t="shared" ca="1" si="197"/>
        <v>-6632.3499999999995</v>
      </c>
      <c r="DE68" s="31">
        <f t="shared" ca="1" si="198"/>
        <v>-8481.6600000000017</v>
      </c>
      <c r="DF68" s="31">
        <f t="shared" ca="1" si="199"/>
        <v>-27513.440000000002</v>
      </c>
      <c r="DG68" s="31">
        <f t="shared" ca="1" si="200"/>
        <v>-16017.890000000001</v>
      </c>
      <c r="DH68" s="31">
        <f t="shared" ca="1" si="201"/>
        <v>-22933.29</v>
      </c>
      <c r="DI68" s="32">
        <f t="shared" ca="1" si="68"/>
        <v>-1334.46</v>
      </c>
      <c r="DJ68" s="32">
        <f t="shared" ca="1" si="69"/>
        <v>-821.2</v>
      </c>
      <c r="DK68" s="32">
        <f t="shared" ca="1" si="70"/>
        <v>-1402.16</v>
      </c>
      <c r="DL68" s="32">
        <f t="shared" ca="1" si="71"/>
        <v>-582.07000000000005</v>
      </c>
      <c r="DM68" s="32">
        <f t="shared" ca="1" si="72"/>
        <v>-444.86</v>
      </c>
      <c r="DN68" s="32">
        <f t="shared" ca="1" si="73"/>
        <v>-583.03</v>
      </c>
      <c r="DO68" s="32">
        <f t="shared" ca="1" si="74"/>
        <v>-1107.43</v>
      </c>
      <c r="DP68" s="32">
        <f t="shared" ca="1" si="75"/>
        <v>-331.62</v>
      </c>
      <c r="DQ68" s="32">
        <f t="shared" ca="1" si="76"/>
        <v>-424.08</v>
      </c>
      <c r="DR68" s="32">
        <f t="shared" ca="1" si="77"/>
        <v>-1375.67</v>
      </c>
      <c r="DS68" s="32">
        <f t="shared" ca="1" si="78"/>
        <v>-800.89</v>
      </c>
      <c r="DT68" s="32">
        <f t="shared" ca="1" si="79"/>
        <v>-1146.6600000000001</v>
      </c>
      <c r="DU68" s="31">
        <f t="shared" ca="1" si="80"/>
        <v>-11483.31</v>
      </c>
      <c r="DV68" s="31">
        <f t="shared" ca="1" si="81"/>
        <v>-6982.9</v>
      </c>
      <c r="DW68" s="31">
        <f t="shared" ca="1" si="82"/>
        <v>-11793.93</v>
      </c>
      <c r="DX68" s="31">
        <f t="shared" ca="1" si="83"/>
        <v>-4836.63</v>
      </c>
      <c r="DY68" s="31">
        <f t="shared" ca="1" si="84"/>
        <v>-3652.61</v>
      </c>
      <c r="DZ68" s="31">
        <f t="shared" ca="1" si="85"/>
        <v>-4727.6899999999996</v>
      </c>
      <c r="EA68" s="31">
        <f t="shared" ca="1" si="86"/>
        <v>-8870.67</v>
      </c>
      <c r="EB68" s="31">
        <f t="shared" ca="1" si="87"/>
        <v>-2621.1</v>
      </c>
      <c r="EC68" s="31">
        <f t="shared" ca="1" si="88"/>
        <v>-3306.92</v>
      </c>
      <c r="ED68" s="31">
        <f t="shared" ca="1" si="89"/>
        <v>-10585.9</v>
      </c>
      <c r="EE68" s="31">
        <f t="shared" ca="1" si="90"/>
        <v>-6077.91</v>
      </c>
      <c r="EF68" s="31">
        <f t="shared" ca="1" si="91"/>
        <v>-8584.1200000000008</v>
      </c>
      <c r="EG68" s="32">
        <f t="shared" ca="1" si="92"/>
        <v>-39506.979999999996</v>
      </c>
      <c r="EH68" s="32">
        <f t="shared" ca="1" si="93"/>
        <v>-24228.1</v>
      </c>
      <c r="EI68" s="32">
        <f t="shared" ca="1" si="94"/>
        <v>-41239.369999999995</v>
      </c>
      <c r="EJ68" s="32">
        <f t="shared" ca="1" si="95"/>
        <v>-17060.169999999998</v>
      </c>
      <c r="EK68" s="32">
        <f t="shared" ca="1" si="96"/>
        <v>-12994.670000000002</v>
      </c>
      <c r="EL68" s="32">
        <f t="shared" ca="1" si="97"/>
        <v>-16971.399999999998</v>
      </c>
      <c r="EM68" s="32">
        <f t="shared" ca="1" si="98"/>
        <v>-32126.700000000004</v>
      </c>
      <c r="EN68" s="32">
        <f t="shared" ca="1" si="99"/>
        <v>-9585.07</v>
      </c>
      <c r="EO68" s="32">
        <f t="shared" ca="1" si="100"/>
        <v>-12212.660000000002</v>
      </c>
      <c r="EP68" s="32">
        <f t="shared" ca="1" si="101"/>
        <v>-39475.01</v>
      </c>
      <c r="EQ68" s="32">
        <f t="shared" ca="1" si="102"/>
        <v>-22896.690000000002</v>
      </c>
      <c r="ER68" s="32">
        <f t="shared" ca="1" si="103"/>
        <v>-32664.07</v>
      </c>
    </row>
    <row r="69" spans="1:148">
      <c r="A69" t="s">
        <v>423</v>
      </c>
      <c r="B69" s="1" t="s">
        <v>129</v>
      </c>
      <c r="C69" t="str">
        <f t="shared" ca="1" si="215"/>
        <v>INT</v>
      </c>
      <c r="D69" t="str">
        <f t="shared" ca="1" si="216"/>
        <v>Interlakes Hydro Facility</v>
      </c>
      <c r="E69" s="51">
        <v>1306.4043999999999</v>
      </c>
      <c r="F69" s="51">
        <v>1029.2429999999999</v>
      </c>
      <c r="G69" s="51">
        <v>312.9203</v>
      </c>
      <c r="H69" s="51">
        <v>234.28399999999999</v>
      </c>
      <c r="I69" s="51">
        <v>436.38810000000001</v>
      </c>
      <c r="J69" s="51">
        <v>108.2572</v>
      </c>
      <c r="K69" s="51">
        <v>939.61130000000003</v>
      </c>
      <c r="L69" s="51">
        <v>775.04750000000001</v>
      </c>
      <c r="M69" s="51">
        <v>612.33209999999997</v>
      </c>
      <c r="N69" s="51">
        <v>685.00130000000001</v>
      </c>
      <c r="O69" s="51">
        <v>1262.9503</v>
      </c>
      <c r="P69" s="51">
        <v>1232.7343000000001</v>
      </c>
      <c r="Q69" s="32">
        <v>103813.5</v>
      </c>
      <c r="R69" s="32">
        <v>89799.91</v>
      </c>
      <c r="S69" s="32">
        <v>21765.75</v>
      </c>
      <c r="T69" s="32">
        <v>15042.29</v>
      </c>
      <c r="U69" s="32">
        <v>35608.230000000003</v>
      </c>
      <c r="V69" s="32">
        <v>7182.32</v>
      </c>
      <c r="W69" s="32">
        <v>261154.61</v>
      </c>
      <c r="X69" s="32">
        <v>99992.2</v>
      </c>
      <c r="Y69" s="32">
        <v>41865.589999999997</v>
      </c>
      <c r="Z69" s="32">
        <v>59728.15</v>
      </c>
      <c r="AA69" s="32">
        <v>87276.85</v>
      </c>
      <c r="AB69" s="32">
        <v>103601.78</v>
      </c>
      <c r="AC69" s="2">
        <v>0.49</v>
      </c>
      <c r="AD69" s="2">
        <v>0.49</v>
      </c>
      <c r="AE69" s="2">
        <v>0.49</v>
      </c>
      <c r="AF69" s="2">
        <v>0.49</v>
      </c>
      <c r="AG69" s="2">
        <v>0.49</v>
      </c>
      <c r="AH69" s="2">
        <v>0.49</v>
      </c>
      <c r="AI69" s="2">
        <v>0.49</v>
      </c>
      <c r="AJ69" s="2">
        <v>0.49</v>
      </c>
      <c r="AK69" s="2">
        <v>0.49</v>
      </c>
      <c r="AL69" s="2">
        <v>0.49</v>
      </c>
      <c r="AM69" s="2">
        <v>0.49</v>
      </c>
      <c r="AN69" s="2">
        <v>0.49</v>
      </c>
      <c r="AO69" s="33">
        <v>508.69</v>
      </c>
      <c r="AP69" s="33">
        <v>440.02</v>
      </c>
      <c r="AQ69" s="33">
        <v>106.65</v>
      </c>
      <c r="AR69" s="33">
        <v>73.709999999999994</v>
      </c>
      <c r="AS69" s="33">
        <v>174.48</v>
      </c>
      <c r="AT69" s="33">
        <v>35.19</v>
      </c>
      <c r="AU69" s="33">
        <v>1279.6600000000001</v>
      </c>
      <c r="AV69" s="33">
        <v>489.96</v>
      </c>
      <c r="AW69" s="33">
        <v>205.14</v>
      </c>
      <c r="AX69" s="33">
        <v>292.67</v>
      </c>
      <c r="AY69" s="33">
        <v>427.66</v>
      </c>
      <c r="AZ69" s="33">
        <v>507.65</v>
      </c>
      <c r="BA69" s="31">
        <f t="shared" si="44"/>
        <v>-124.58</v>
      </c>
      <c r="BB69" s="31">
        <f t="shared" si="45"/>
        <v>-107.76</v>
      </c>
      <c r="BC69" s="31">
        <f t="shared" si="46"/>
        <v>-26.12</v>
      </c>
      <c r="BD69" s="31">
        <f t="shared" si="47"/>
        <v>-72.2</v>
      </c>
      <c r="BE69" s="31">
        <f t="shared" si="48"/>
        <v>-170.92</v>
      </c>
      <c r="BF69" s="31">
        <f t="shared" si="49"/>
        <v>-34.479999999999997</v>
      </c>
      <c r="BG69" s="31">
        <f t="shared" si="50"/>
        <v>-1854.2</v>
      </c>
      <c r="BH69" s="31">
        <f t="shared" si="51"/>
        <v>-709.94</v>
      </c>
      <c r="BI69" s="31">
        <f t="shared" si="52"/>
        <v>-297.25</v>
      </c>
      <c r="BJ69" s="31">
        <f t="shared" si="53"/>
        <v>-179.18</v>
      </c>
      <c r="BK69" s="31">
        <f t="shared" si="54"/>
        <v>-261.83</v>
      </c>
      <c r="BL69" s="31">
        <f t="shared" si="55"/>
        <v>-310.81</v>
      </c>
      <c r="BM69" s="6">
        <f t="shared" ca="1" si="217"/>
        <v>-4.4600000000000001E-2</v>
      </c>
      <c r="BN69" s="6">
        <f t="shared" ca="1" si="217"/>
        <v>-4.4600000000000001E-2</v>
      </c>
      <c r="BO69" s="6">
        <f t="shared" ca="1" si="217"/>
        <v>-4.4600000000000001E-2</v>
      </c>
      <c r="BP69" s="6">
        <f t="shared" ca="1" si="217"/>
        <v>-4.4600000000000001E-2</v>
      </c>
      <c r="BQ69" s="6">
        <f t="shared" ca="1" si="217"/>
        <v>-4.4600000000000001E-2</v>
      </c>
      <c r="BR69" s="6">
        <f t="shared" ca="1" si="217"/>
        <v>-4.4600000000000001E-2</v>
      </c>
      <c r="BS69" s="6">
        <f t="shared" ca="1" si="217"/>
        <v>-4.4600000000000001E-2</v>
      </c>
      <c r="BT69" s="6">
        <f t="shared" ca="1" si="217"/>
        <v>-4.4600000000000001E-2</v>
      </c>
      <c r="BU69" s="6">
        <f t="shared" ca="1" si="217"/>
        <v>-4.4600000000000001E-2</v>
      </c>
      <c r="BV69" s="6">
        <f t="shared" ca="1" si="217"/>
        <v>-4.4600000000000001E-2</v>
      </c>
      <c r="BW69" s="6">
        <f t="shared" ca="1" si="217"/>
        <v>-4.4600000000000001E-2</v>
      </c>
      <c r="BX69" s="6">
        <f t="shared" ca="1" si="217"/>
        <v>-4.4600000000000001E-2</v>
      </c>
      <c r="BY69" s="31">
        <f t="shared" ref="BY69:BY100" ca="1" si="218">IFERROR(VLOOKUP($C69,DOSDetail,CELL("col",BY$4)+58,FALSE),ROUND(Q69*BM69,2))</f>
        <v>-4630.08</v>
      </c>
      <c r="BZ69" s="31">
        <f t="shared" ref="BZ69:BZ100" ca="1" si="219">IFERROR(VLOOKUP($C69,DOSDetail,CELL("col",BZ$4)+58,FALSE),ROUND(R69*BN69,2))</f>
        <v>-4005.08</v>
      </c>
      <c r="CA69" s="31">
        <f t="shared" ref="CA69:CA100" ca="1" si="220">IFERROR(VLOOKUP($C69,DOSDetail,CELL("col",CA$4)+58,FALSE),ROUND(S69*BO69,2))</f>
        <v>-970.75</v>
      </c>
      <c r="CB69" s="31">
        <f t="shared" ref="CB69:CB100" ca="1" si="221">IFERROR(VLOOKUP($C69,DOSDetail,CELL("col",CB$4)+58,FALSE),ROUND(T69*BP69,2))</f>
        <v>-670.89</v>
      </c>
      <c r="CC69" s="31">
        <f t="shared" ref="CC69:CC100" ca="1" si="222">IFERROR(VLOOKUP($C69,DOSDetail,CELL("col",CC$4)+58,FALSE),ROUND(U69*BQ69,2))</f>
        <v>-1588.13</v>
      </c>
      <c r="CD69" s="31">
        <f t="shared" ref="CD69:CD100" ca="1" si="223">IFERROR(VLOOKUP($C69,DOSDetail,CELL("col",CD$4)+58,FALSE),ROUND(V69*BR69,2))</f>
        <v>-320.33</v>
      </c>
      <c r="CE69" s="31">
        <f t="shared" ref="CE69:CE100" ca="1" si="224">IFERROR(VLOOKUP($C69,DOSDetail,CELL("col",CE$4)+58,FALSE),ROUND(W69*BS69,2))</f>
        <v>-11647.5</v>
      </c>
      <c r="CF69" s="31">
        <f t="shared" ref="CF69:CF100" ca="1" si="225">IFERROR(VLOOKUP($C69,DOSDetail,CELL("col",CF$4)+58,FALSE),ROUND(X69*BT69,2))</f>
        <v>-4459.6499999999996</v>
      </c>
      <c r="CG69" s="31">
        <f t="shared" ref="CG69:CG100" ca="1" si="226">IFERROR(VLOOKUP($C69,DOSDetail,CELL("col",CG$4)+58,FALSE),ROUND(Y69*BU69,2))</f>
        <v>-1867.21</v>
      </c>
      <c r="CH69" s="31">
        <f t="shared" ref="CH69:CH100" ca="1" si="227">IFERROR(VLOOKUP($C69,DOSDetail,CELL("col",CH$4)+58,FALSE),ROUND(Z69*BV69,2))</f>
        <v>-2663.88</v>
      </c>
      <c r="CI69" s="31">
        <f t="shared" ref="CI69:CI100" ca="1" si="228">IFERROR(VLOOKUP($C69,DOSDetail,CELL("col",CI$4)+58,FALSE),ROUND(AA69*BW69,2))</f>
        <v>-3892.55</v>
      </c>
      <c r="CJ69" s="31">
        <f t="shared" ref="CJ69:CJ100" ca="1" si="229">IFERROR(VLOOKUP($C69,DOSDetail,CELL("col",CJ$4)+58,FALSE),ROUND(AB69*BX69,2))</f>
        <v>-4620.6400000000003</v>
      </c>
      <c r="CK69" s="32">
        <f t="shared" ca="1" si="56"/>
        <v>134.96</v>
      </c>
      <c r="CL69" s="32">
        <f t="shared" ca="1" si="57"/>
        <v>116.74</v>
      </c>
      <c r="CM69" s="32">
        <f t="shared" ca="1" si="58"/>
        <v>28.3</v>
      </c>
      <c r="CN69" s="32">
        <f t="shared" ca="1" si="59"/>
        <v>19.55</v>
      </c>
      <c r="CO69" s="32">
        <f t="shared" ca="1" si="60"/>
        <v>46.29</v>
      </c>
      <c r="CP69" s="32">
        <f t="shared" ca="1" si="61"/>
        <v>9.34</v>
      </c>
      <c r="CQ69" s="32">
        <f t="shared" ca="1" si="62"/>
        <v>339.5</v>
      </c>
      <c r="CR69" s="32">
        <f t="shared" ca="1" si="63"/>
        <v>129.99</v>
      </c>
      <c r="CS69" s="32">
        <f t="shared" ca="1" si="64"/>
        <v>54.43</v>
      </c>
      <c r="CT69" s="32">
        <f t="shared" ca="1" si="65"/>
        <v>77.650000000000006</v>
      </c>
      <c r="CU69" s="32">
        <f t="shared" ca="1" si="66"/>
        <v>113.46</v>
      </c>
      <c r="CV69" s="32">
        <f t="shared" ca="1" si="67"/>
        <v>134.68</v>
      </c>
      <c r="CW69" s="31">
        <f t="shared" ca="1" si="190"/>
        <v>-4879.2299999999996</v>
      </c>
      <c r="CX69" s="31">
        <f t="shared" ca="1" si="191"/>
        <v>-4220.6000000000004</v>
      </c>
      <c r="CY69" s="31">
        <f t="shared" ca="1" si="192"/>
        <v>-1022.9800000000001</v>
      </c>
      <c r="CZ69" s="31">
        <f t="shared" ca="1" si="193"/>
        <v>-652.85</v>
      </c>
      <c r="DA69" s="31">
        <f t="shared" ca="1" si="194"/>
        <v>-1545.4</v>
      </c>
      <c r="DB69" s="31">
        <f t="shared" ca="1" si="195"/>
        <v>-311.7</v>
      </c>
      <c r="DC69" s="31">
        <f t="shared" ca="1" si="196"/>
        <v>-10733.46</v>
      </c>
      <c r="DD69" s="31">
        <f t="shared" ca="1" si="197"/>
        <v>-4109.68</v>
      </c>
      <c r="DE69" s="31">
        <f t="shared" ca="1" si="198"/>
        <v>-1720.67</v>
      </c>
      <c r="DF69" s="31">
        <f t="shared" ca="1" si="199"/>
        <v>-2699.7200000000003</v>
      </c>
      <c r="DG69" s="31">
        <f t="shared" ca="1" si="200"/>
        <v>-3944.92</v>
      </c>
      <c r="DH69" s="31">
        <f t="shared" ca="1" si="201"/>
        <v>-4682.7999999999993</v>
      </c>
      <c r="DI69" s="32">
        <f t="shared" ca="1" si="68"/>
        <v>-243.96</v>
      </c>
      <c r="DJ69" s="32">
        <f t="shared" ca="1" si="69"/>
        <v>-211.03</v>
      </c>
      <c r="DK69" s="32">
        <f t="shared" ca="1" si="70"/>
        <v>-51.15</v>
      </c>
      <c r="DL69" s="32">
        <f t="shared" ca="1" si="71"/>
        <v>-32.64</v>
      </c>
      <c r="DM69" s="32">
        <f t="shared" ca="1" si="72"/>
        <v>-77.27</v>
      </c>
      <c r="DN69" s="32">
        <f t="shared" ca="1" si="73"/>
        <v>-15.59</v>
      </c>
      <c r="DO69" s="32">
        <f t="shared" ca="1" si="74"/>
        <v>-536.66999999999996</v>
      </c>
      <c r="DP69" s="32">
        <f t="shared" ca="1" si="75"/>
        <v>-205.48</v>
      </c>
      <c r="DQ69" s="32">
        <f t="shared" ca="1" si="76"/>
        <v>-86.03</v>
      </c>
      <c r="DR69" s="32">
        <f t="shared" ca="1" si="77"/>
        <v>-134.99</v>
      </c>
      <c r="DS69" s="32">
        <f t="shared" ca="1" si="78"/>
        <v>-197.25</v>
      </c>
      <c r="DT69" s="32">
        <f t="shared" ca="1" si="79"/>
        <v>-234.14</v>
      </c>
      <c r="DU69" s="31">
        <f t="shared" ca="1" si="80"/>
        <v>-2099.34</v>
      </c>
      <c r="DV69" s="31">
        <f t="shared" ca="1" si="81"/>
        <v>-1794.45</v>
      </c>
      <c r="DW69" s="31">
        <f t="shared" ca="1" si="82"/>
        <v>-430.23</v>
      </c>
      <c r="DX69" s="31">
        <f t="shared" ca="1" si="83"/>
        <v>-271.24</v>
      </c>
      <c r="DY69" s="31">
        <f t="shared" ca="1" si="84"/>
        <v>-634.44000000000005</v>
      </c>
      <c r="DZ69" s="31">
        <f t="shared" ca="1" si="85"/>
        <v>-126.38</v>
      </c>
      <c r="EA69" s="31">
        <f t="shared" ca="1" si="86"/>
        <v>-4298.83</v>
      </c>
      <c r="EB69" s="31">
        <f t="shared" ca="1" si="87"/>
        <v>-1624.14</v>
      </c>
      <c r="EC69" s="31">
        <f t="shared" ca="1" si="88"/>
        <v>-670.87</v>
      </c>
      <c r="ED69" s="31">
        <f t="shared" ca="1" si="89"/>
        <v>-1038.73</v>
      </c>
      <c r="EE69" s="31">
        <f t="shared" ca="1" si="90"/>
        <v>-1496.88</v>
      </c>
      <c r="EF69" s="31">
        <f t="shared" ca="1" si="91"/>
        <v>-1752.81</v>
      </c>
      <c r="EG69" s="32">
        <f t="shared" ca="1" si="92"/>
        <v>-7222.53</v>
      </c>
      <c r="EH69" s="32">
        <f t="shared" ca="1" si="93"/>
        <v>-6226.08</v>
      </c>
      <c r="EI69" s="32">
        <f t="shared" ca="1" si="94"/>
        <v>-1504.3600000000001</v>
      </c>
      <c r="EJ69" s="32">
        <f t="shared" ca="1" si="95"/>
        <v>-956.73</v>
      </c>
      <c r="EK69" s="32">
        <f t="shared" ca="1" si="96"/>
        <v>-2257.11</v>
      </c>
      <c r="EL69" s="32">
        <f t="shared" ca="1" si="97"/>
        <v>-453.66999999999996</v>
      </c>
      <c r="EM69" s="32">
        <f t="shared" ca="1" si="98"/>
        <v>-15568.96</v>
      </c>
      <c r="EN69" s="32">
        <f t="shared" ca="1" si="99"/>
        <v>-5939.3</v>
      </c>
      <c r="EO69" s="32">
        <f t="shared" ca="1" si="100"/>
        <v>-2477.5700000000002</v>
      </c>
      <c r="EP69" s="32">
        <f t="shared" ca="1" si="101"/>
        <v>-3873.44</v>
      </c>
      <c r="EQ69" s="32">
        <f t="shared" ca="1" si="102"/>
        <v>-5639.05</v>
      </c>
      <c r="ER69" s="32">
        <f t="shared" ca="1" si="103"/>
        <v>-6669.75</v>
      </c>
    </row>
    <row r="70" spans="1:148">
      <c r="A70" t="s">
        <v>435</v>
      </c>
      <c r="B70" s="1" t="s">
        <v>81</v>
      </c>
      <c r="C70" t="str">
        <f t="shared" ca="1" si="215"/>
        <v>IOR1</v>
      </c>
      <c r="D70" t="str">
        <f t="shared" ca="1" si="216"/>
        <v>Cold Lake Industrial System</v>
      </c>
      <c r="E70" s="51">
        <v>39356.102599999998</v>
      </c>
      <c r="F70" s="51">
        <v>37061.176299999999</v>
      </c>
      <c r="G70" s="51">
        <v>41356.504200000003</v>
      </c>
      <c r="H70" s="51">
        <v>40287.687700000002</v>
      </c>
      <c r="I70" s="51">
        <v>36405.614600000001</v>
      </c>
      <c r="J70" s="51">
        <v>32669.654900000001</v>
      </c>
      <c r="K70" s="51">
        <v>25254.792099999999</v>
      </c>
      <c r="L70" s="51">
        <v>32335.770400000001</v>
      </c>
      <c r="M70" s="51">
        <v>27221.469799999999</v>
      </c>
      <c r="N70" s="51">
        <v>36193.015500000001</v>
      </c>
      <c r="O70" s="51">
        <v>35397.511200000001</v>
      </c>
      <c r="P70" s="51">
        <v>38662.455900000001</v>
      </c>
      <c r="Q70" s="32">
        <v>2435542.9</v>
      </c>
      <c r="R70" s="32">
        <v>2725704.03</v>
      </c>
      <c r="S70" s="32">
        <v>2319549.02</v>
      </c>
      <c r="T70" s="32">
        <v>2084448.19</v>
      </c>
      <c r="U70" s="32">
        <v>1705271.95</v>
      </c>
      <c r="V70" s="32">
        <v>1555295.11</v>
      </c>
      <c r="W70" s="32">
        <v>3500731.28</v>
      </c>
      <c r="X70" s="32">
        <v>2209557.27</v>
      </c>
      <c r="Y70" s="32">
        <v>1225806.24</v>
      </c>
      <c r="Z70" s="32">
        <v>2332899.42</v>
      </c>
      <c r="AA70" s="32">
        <v>1964845.3</v>
      </c>
      <c r="AB70" s="32">
        <v>2601706.48</v>
      </c>
      <c r="AC70" s="2">
        <v>7.29</v>
      </c>
      <c r="AD70" s="2">
        <v>7.29</v>
      </c>
      <c r="AE70" s="2">
        <v>7.29</v>
      </c>
      <c r="AF70" s="2">
        <v>7.29</v>
      </c>
      <c r="AG70" s="2">
        <v>7.29</v>
      </c>
      <c r="AH70" s="2">
        <v>7.29</v>
      </c>
      <c r="AI70" s="2">
        <v>7.29</v>
      </c>
      <c r="AJ70" s="2">
        <v>7.29</v>
      </c>
      <c r="AK70" s="2">
        <v>7.29</v>
      </c>
      <c r="AL70" s="2">
        <v>7.29</v>
      </c>
      <c r="AM70" s="2">
        <v>7.29</v>
      </c>
      <c r="AN70" s="2">
        <v>7.29</v>
      </c>
      <c r="AO70" s="33">
        <v>177551.08</v>
      </c>
      <c r="AP70" s="33">
        <v>198703.82</v>
      </c>
      <c r="AQ70" s="33">
        <v>169095.12</v>
      </c>
      <c r="AR70" s="33">
        <v>151956.26999999999</v>
      </c>
      <c r="AS70" s="33">
        <v>124314.33</v>
      </c>
      <c r="AT70" s="33">
        <v>113381.01</v>
      </c>
      <c r="AU70" s="33">
        <v>255203.31</v>
      </c>
      <c r="AV70" s="33">
        <v>161076.72</v>
      </c>
      <c r="AW70" s="33">
        <v>89361.279999999999</v>
      </c>
      <c r="AX70" s="33">
        <v>170068.37</v>
      </c>
      <c r="AY70" s="33">
        <v>143237.22</v>
      </c>
      <c r="AZ70" s="33">
        <v>189664.4</v>
      </c>
      <c r="BA70" s="31">
        <f t="shared" si="44"/>
        <v>-2922.65</v>
      </c>
      <c r="BB70" s="31">
        <f t="shared" si="45"/>
        <v>-3270.84</v>
      </c>
      <c r="BC70" s="31">
        <f t="shared" si="46"/>
        <v>-2783.46</v>
      </c>
      <c r="BD70" s="31">
        <f t="shared" si="47"/>
        <v>-10005.35</v>
      </c>
      <c r="BE70" s="31">
        <f t="shared" si="48"/>
        <v>-8185.31</v>
      </c>
      <c r="BF70" s="31">
        <f t="shared" si="49"/>
        <v>-7465.42</v>
      </c>
      <c r="BG70" s="31">
        <f t="shared" si="50"/>
        <v>-24855.19</v>
      </c>
      <c r="BH70" s="31">
        <f t="shared" si="51"/>
        <v>-15687.86</v>
      </c>
      <c r="BI70" s="31">
        <f t="shared" si="52"/>
        <v>-8703.2199999999993</v>
      </c>
      <c r="BJ70" s="31">
        <f t="shared" si="53"/>
        <v>-6998.7</v>
      </c>
      <c r="BK70" s="31">
        <f t="shared" si="54"/>
        <v>-5894.54</v>
      </c>
      <c r="BL70" s="31">
        <f t="shared" si="55"/>
        <v>-7805.12</v>
      </c>
      <c r="BM70" s="6">
        <f t="shared" ca="1" si="217"/>
        <v>6.5799999999999997E-2</v>
      </c>
      <c r="BN70" s="6">
        <f t="shared" ca="1" si="217"/>
        <v>6.5799999999999997E-2</v>
      </c>
      <c r="BO70" s="6">
        <f t="shared" ca="1" si="217"/>
        <v>6.5799999999999997E-2</v>
      </c>
      <c r="BP70" s="6">
        <f t="shared" ca="1" si="217"/>
        <v>6.5799999999999997E-2</v>
      </c>
      <c r="BQ70" s="6">
        <f t="shared" ca="1" si="217"/>
        <v>6.5799999999999997E-2</v>
      </c>
      <c r="BR70" s="6">
        <f t="shared" ca="1" si="217"/>
        <v>6.5799999999999997E-2</v>
      </c>
      <c r="BS70" s="6">
        <f t="shared" ca="1" si="217"/>
        <v>6.5799999999999997E-2</v>
      </c>
      <c r="BT70" s="6">
        <f t="shared" ca="1" si="217"/>
        <v>6.5799999999999997E-2</v>
      </c>
      <c r="BU70" s="6">
        <f t="shared" ca="1" si="217"/>
        <v>6.5799999999999997E-2</v>
      </c>
      <c r="BV70" s="6">
        <f t="shared" ca="1" si="217"/>
        <v>6.5799999999999997E-2</v>
      </c>
      <c r="BW70" s="6">
        <f t="shared" ca="1" si="217"/>
        <v>6.5799999999999997E-2</v>
      </c>
      <c r="BX70" s="6">
        <f t="shared" ca="1" si="217"/>
        <v>6.5799999999999997E-2</v>
      </c>
      <c r="BY70" s="31">
        <f t="shared" ca="1" si="218"/>
        <v>160258.72</v>
      </c>
      <c r="BZ70" s="31">
        <f t="shared" ca="1" si="219"/>
        <v>179351.33</v>
      </c>
      <c r="CA70" s="31">
        <f t="shared" ca="1" si="220"/>
        <v>152626.32999999999</v>
      </c>
      <c r="CB70" s="31">
        <f t="shared" ca="1" si="221"/>
        <v>137156.69</v>
      </c>
      <c r="CC70" s="31">
        <f t="shared" ca="1" si="222"/>
        <v>112206.89</v>
      </c>
      <c r="CD70" s="31">
        <f t="shared" ca="1" si="223"/>
        <v>102338.42</v>
      </c>
      <c r="CE70" s="31">
        <f t="shared" ca="1" si="224"/>
        <v>230348.12</v>
      </c>
      <c r="CF70" s="31">
        <f t="shared" ca="1" si="225"/>
        <v>145388.87</v>
      </c>
      <c r="CG70" s="31">
        <f t="shared" ca="1" si="226"/>
        <v>80658.05</v>
      </c>
      <c r="CH70" s="31">
        <f t="shared" ca="1" si="227"/>
        <v>153504.78</v>
      </c>
      <c r="CI70" s="31">
        <f t="shared" ca="1" si="228"/>
        <v>129286.82</v>
      </c>
      <c r="CJ70" s="31">
        <f t="shared" ca="1" si="229"/>
        <v>171192.29</v>
      </c>
      <c r="CK70" s="32">
        <f t="shared" ca="1" si="56"/>
        <v>3166.21</v>
      </c>
      <c r="CL70" s="32">
        <f t="shared" ca="1" si="57"/>
        <v>3543.42</v>
      </c>
      <c r="CM70" s="32">
        <f t="shared" ca="1" si="58"/>
        <v>3015.41</v>
      </c>
      <c r="CN70" s="32">
        <f t="shared" ca="1" si="59"/>
        <v>2709.78</v>
      </c>
      <c r="CO70" s="32">
        <f t="shared" ca="1" si="60"/>
        <v>2216.85</v>
      </c>
      <c r="CP70" s="32">
        <f t="shared" ca="1" si="61"/>
        <v>2021.88</v>
      </c>
      <c r="CQ70" s="32">
        <f t="shared" ca="1" si="62"/>
        <v>4550.95</v>
      </c>
      <c r="CR70" s="32">
        <f t="shared" ca="1" si="63"/>
        <v>2872.42</v>
      </c>
      <c r="CS70" s="32">
        <f t="shared" ca="1" si="64"/>
        <v>1593.55</v>
      </c>
      <c r="CT70" s="32">
        <f t="shared" ca="1" si="65"/>
        <v>3032.77</v>
      </c>
      <c r="CU70" s="32">
        <f t="shared" ca="1" si="66"/>
        <v>2554.3000000000002</v>
      </c>
      <c r="CV70" s="32">
        <f t="shared" ca="1" si="67"/>
        <v>3382.22</v>
      </c>
      <c r="CW70" s="31">
        <f t="shared" ca="1" si="190"/>
        <v>-11203.499999999995</v>
      </c>
      <c r="CX70" s="31">
        <f t="shared" ca="1" si="191"/>
        <v>-12538.230000000007</v>
      </c>
      <c r="CY70" s="31">
        <f t="shared" ca="1" si="192"/>
        <v>-10669.920000000006</v>
      </c>
      <c r="CZ70" s="31">
        <f t="shared" ca="1" si="193"/>
        <v>-2084.449999999988</v>
      </c>
      <c r="DA70" s="31">
        <f t="shared" ca="1" si="194"/>
        <v>-1705.2799999999961</v>
      </c>
      <c r="DB70" s="31">
        <f t="shared" ca="1" si="195"/>
        <v>-1555.2899999999918</v>
      </c>
      <c r="DC70" s="31">
        <f t="shared" ca="1" si="196"/>
        <v>4550.950000000008</v>
      </c>
      <c r="DD70" s="31">
        <f t="shared" ca="1" si="197"/>
        <v>2872.4300000000076</v>
      </c>
      <c r="DE70" s="31">
        <f t="shared" ca="1" si="198"/>
        <v>1593.5400000000063</v>
      </c>
      <c r="DF70" s="31">
        <f t="shared" ca="1" si="199"/>
        <v>-6532.1200000000072</v>
      </c>
      <c r="DG70" s="31">
        <f t="shared" ca="1" si="200"/>
        <v>-5501.5600000000059</v>
      </c>
      <c r="DH70" s="31">
        <f t="shared" ca="1" si="201"/>
        <v>-7284.769999999985</v>
      </c>
      <c r="DI70" s="32">
        <f t="shared" ref="DI70:DI115" ca="1" si="230">ROUND(CW70*5%,2)</f>
        <v>-560.17999999999995</v>
      </c>
      <c r="DJ70" s="32">
        <f t="shared" ref="DJ70:DJ115" ca="1" si="231">ROUND(CX70*5%,2)</f>
        <v>-626.91</v>
      </c>
      <c r="DK70" s="32">
        <f t="shared" ref="DK70:DK115" ca="1" si="232">ROUND(CY70*5%,2)</f>
        <v>-533.5</v>
      </c>
      <c r="DL70" s="32">
        <f t="shared" ref="DL70:DL115" ca="1" si="233">ROUND(CZ70*5%,2)</f>
        <v>-104.22</v>
      </c>
      <c r="DM70" s="32">
        <f t="shared" ref="DM70:DM115" ca="1" si="234">ROUND(DA70*5%,2)</f>
        <v>-85.26</v>
      </c>
      <c r="DN70" s="32">
        <f t="shared" ref="DN70:DN115" ca="1" si="235">ROUND(DB70*5%,2)</f>
        <v>-77.760000000000005</v>
      </c>
      <c r="DO70" s="32">
        <f t="shared" ref="DO70:DO115" ca="1" si="236">ROUND(DC70*5%,2)</f>
        <v>227.55</v>
      </c>
      <c r="DP70" s="32">
        <f t="shared" ref="DP70:DP115" ca="1" si="237">ROUND(DD70*5%,2)</f>
        <v>143.62</v>
      </c>
      <c r="DQ70" s="32">
        <f t="shared" ref="DQ70:DQ115" ca="1" si="238">ROUND(DE70*5%,2)</f>
        <v>79.680000000000007</v>
      </c>
      <c r="DR70" s="32">
        <f t="shared" ref="DR70:DR115" ca="1" si="239">ROUND(DF70*5%,2)</f>
        <v>-326.61</v>
      </c>
      <c r="DS70" s="32">
        <f t="shared" ref="DS70:DS115" ca="1" si="240">ROUND(DG70*5%,2)</f>
        <v>-275.08</v>
      </c>
      <c r="DT70" s="32">
        <f t="shared" ref="DT70:DT115" ca="1" si="241">ROUND(DH70*5%,2)</f>
        <v>-364.24</v>
      </c>
      <c r="DU70" s="31">
        <f t="shared" ref="DU70:DU115" ca="1" si="242">ROUND(CW70*DU$3,2)</f>
        <v>-4820.42</v>
      </c>
      <c r="DV70" s="31">
        <f t="shared" ref="DV70:DV115" ca="1" si="243">ROUND(CX70*DV$3,2)</f>
        <v>-5330.81</v>
      </c>
      <c r="DW70" s="31">
        <f t="shared" ref="DW70:DW115" ca="1" si="244">ROUND(CY70*DW$3,2)</f>
        <v>-4487.3599999999997</v>
      </c>
      <c r="DX70" s="31">
        <f t="shared" ref="DX70:DX115" ca="1" si="245">ROUND(CZ70*DX$3,2)</f>
        <v>-866.02</v>
      </c>
      <c r="DY70" s="31">
        <f t="shared" ref="DY70:DY115" ca="1" si="246">ROUND(DA70*DY$3,2)</f>
        <v>-700.08</v>
      </c>
      <c r="DZ70" s="31">
        <f t="shared" ref="DZ70:DZ115" ca="1" si="247">ROUND(DB70*DZ$3,2)</f>
        <v>-630.57000000000005</v>
      </c>
      <c r="EA70" s="31">
        <f t="shared" ref="EA70:EA115" ca="1" si="248">ROUND(DC70*EA$3,2)</f>
        <v>1822.69</v>
      </c>
      <c r="EB70" s="31">
        <f t="shared" ref="EB70:EB115" ca="1" si="249">ROUND(DD70*EB$3,2)</f>
        <v>1135.18</v>
      </c>
      <c r="EC70" s="31">
        <f t="shared" ref="EC70:EC115" ca="1" si="250">ROUND(DE70*EC$3,2)</f>
        <v>621.30999999999995</v>
      </c>
      <c r="ED70" s="31">
        <f t="shared" ref="ED70:ED115" ca="1" si="251">ROUND(DF70*ED$3,2)</f>
        <v>-2513.2600000000002</v>
      </c>
      <c r="EE70" s="31">
        <f t="shared" ref="EE70:EE115" ca="1" si="252">ROUND(DG70*EE$3,2)</f>
        <v>-2087.54</v>
      </c>
      <c r="EF70" s="31">
        <f t="shared" ref="EF70:EF115" ca="1" si="253">ROUND(DH70*EF$3,2)</f>
        <v>-2726.75</v>
      </c>
      <c r="EG70" s="32">
        <f t="shared" ref="EG70:EG115" ca="1" si="254">CW70+DI70+DU70</f>
        <v>-16584.099999999995</v>
      </c>
      <c r="EH70" s="32">
        <f t="shared" ref="EH70:EH115" ca="1" si="255">CX70+DJ70+DV70</f>
        <v>-18495.950000000008</v>
      </c>
      <c r="EI70" s="32">
        <f t="shared" ref="EI70:EI115" ca="1" si="256">CY70+DK70+DW70</f>
        <v>-15690.780000000006</v>
      </c>
      <c r="EJ70" s="32">
        <f t="shared" ref="EJ70:EJ115" ca="1" si="257">CZ70+DL70+DX70</f>
        <v>-3054.6899999999878</v>
      </c>
      <c r="EK70" s="32">
        <f t="shared" ref="EK70:EK115" ca="1" si="258">DA70+DM70+DY70</f>
        <v>-2490.6199999999963</v>
      </c>
      <c r="EL70" s="32">
        <f t="shared" ref="EL70:EL115" ca="1" si="259">DB70+DN70+DZ70</f>
        <v>-2263.6199999999917</v>
      </c>
      <c r="EM70" s="32">
        <f t="shared" ref="EM70:EM115" ca="1" si="260">DC70+DO70+EA70</f>
        <v>6601.1900000000078</v>
      </c>
      <c r="EN70" s="32">
        <f t="shared" ref="EN70:EN115" ca="1" si="261">DD70+DP70+EB70</f>
        <v>4151.2300000000077</v>
      </c>
      <c r="EO70" s="32">
        <f t="shared" ref="EO70:EO115" ca="1" si="262">DE70+DQ70+EC70</f>
        <v>2294.5300000000061</v>
      </c>
      <c r="EP70" s="32">
        <f t="shared" ref="EP70:EP115" ca="1" si="263">DF70+DR70+ED70</f>
        <v>-9371.9900000000071</v>
      </c>
      <c r="EQ70" s="32">
        <f t="shared" ref="EQ70:EQ115" ca="1" si="264">DG70+DS70+EE70</f>
        <v>-7864.1800000000057</v>
      </c>
      <c r="ER70" s="32">
        <f t="shared" ref="ER70:ER115" ca="1" si="265">DH70+DT70+EF70</f>
        <v>-10375.759999999984</v>
      </c>
    </row>
    <row r="71" spans="1:148">
      <c r="A71" t="s">
        <v>423</v>
      </c>
      <c r="B71" s="1" t="s">
        <v>130</v>
      </c>
      <c r="C71" t="str">
        <f t="shared" ca="1" si="215"/>
        <v>KAN</v>
      </c>
      <c r="D71" t="str">
        <f t="shared" ca="1" si="216"/>
        <v>Kananaskis Hydro Facility</v>
      </c>
      <c r="E71" s="51">
        <v>5878.0600999999997</v>
      </c>
      <c r="F71" s="51">
        <v>5346.9861000000001</v>
      </c>
      <c r="G71" s="51">
        <v>5589.4636</v>
      </c>
      <c r="H71" s="51">
        <v>5577.5953</v>
      </c>
      <c r="I71" s="51">
        <v>11059.2397</v>
      </c>
      <c r="J71" s="51">
        <v>13239.9701</v>
      </c>
      <c r="K71" s="51">
        <v>13904.216700000001</v>
      </c>
      <c r="L71" s="51">
        <v>10515.491900000001</v>
      </c>
      <c r="M71" s="51">
        <v>7236.7791999999999</v>
      </c>
      <c r="N71" s="51">
        <v>5954.3055999999997</v>
      </c>
      <c r="O71" s="51">
        <v>5871.2489999999998</v>
      </c>
      <c r="P71" s="51">
        <v>6723.6980999999996</v>
      </c>
      <c r="Q71" s="32">
        <v>363925.19</v>
      </c>
      <c r="R71" s="32">
        <v>405387.53</v>
      </c>
      <c r="S71" s="32">
        <v>330015.76</v>
      </c>
      <c r="T71" s="32">
        <v>304572.02</v>
      </c>
      <c r="U71" s="32">
        <v>563639.72</v>
      </c>
      <c r="V71" s="32">
        <v>660331.99</v>
      </c>
      <c r="W71" s="32">
        <v>2166594.4500000002</v>
      </c>
      <c r="X71" s="32">
        <v>782945.61</v>
      </c>
      <c r="Y71" s="32">
        <v>371418.52</v>
      </c>
      <c r="Z71" s="32">
        <v>388403.20000000001</v>
      </c>
      <c r="AA71" s="32">
        <v>330870.55</v>
      </c>
      <c r="AB71" s="32">
        <v>465877.87</v>
      </c>
      <c r="AC71" s="2">
        <v>0.24</v>
      </c>
      <c r="AD71" s="2">
        <v>0.24</v>
      </c>
      <c r="AE71" s="2">
        <v>0.24</v>
      </c>
      <c r="AF71" s="2">
        <v>0.24</v>
      </c>
      <c r="AG71" s="2">
        <v>0.24</v>
      </c>
      <c r="AH71" s="2">
        <v>0.24</v>
      </c>
      <c r="AI71" s="2">
        <v>0.24</v>
      </c>
      <c r="AJ71" s="2">
        <v>0.24</v>
      </c>
      <c r="AK71" s="2">
        <v>0.24</v>
      </c>
      <c r="AL71" s="2">
        <v>0.24</v>
      </c>
      <c r="AM71" s="2">
        <v>0.24</v>
      </c>
      <c r="AN71" s="2">
        <v>0.24</v>
      </c>
      <c r="AO71" s="33">
        <v>873.42</v>
      </c>
      <c r="AP71" s="33">
        <v>972.93</v>
      </c>
      <c r="AQ71" s="33">
        <v>792.04</v>
      </c>
      <c r="AR71" s="33">
        <v>730.97</v>
      </c>
      <c r="AS71" s="33">
        <v>1352.74</v>
      </c>
      <c r="AT71" s="33">
        <v>1584.8</v>
      </c>
      <c r="AU71" s="33">
        <v>5199.83</v>
      </c>
      <c r="AV71" s="33">
        <v>1879.07</v>
      </c>
      <c r="AW71" s="33">
        <v>891.4</v>
      </c>
      <c r="AX71" s="33">
        <v>932.17</v>
      </c>
      <c r="AY71" s="33">
        <v>794.09</v>
      </c>
      <c r="AZ71" s="33">
        <v>1118.1099999999999</v>
      </c>
      <c r="BA71" s="31">
        <f t="shared" si="44"/>
        <v>-436.71</v>
      </c>
      <c r="BB71" s="31">
        <f t="shared" si="45"/>
        <v>-486.47</v>
      </c>
      <c r="BC71" s="31">
        <f t="shared" si="46"/>
        <v>-396.02</v>
      </c>
      <c r="BD71" s="31">
        <f t="shared" si="47"/>
        <v>-1461.95</v>
      </c>
      <c r="BE71" s="31">
        <f t="shared" si="48"/>
        <v>-2705.47</v>
      </c>
      <c r="BF71" s="31">
        <f t="shared" si="49"/>
        <v>-3169.59</v>
      </c>
      <c r="BG71" s="31">
        <f t="shared" si="50"/>
        <v>-15382.82</v>
      </c>
      <c r="BH71" s="31">
        <f t="shared" si="51"/>
        <v>-5558.91</v>
      </c>
      <c r="BI71" s="31">
        <f t="shared" si="52"/>
        <v>-2637.07</v>
      </c>
      <c r="BJ71" s="31">
        <f t="shared" si="53"/>
        <v>-1165.21</v>
      </c>
      <c r="BK71" s="31">
        <f t="shared" si="54"/>
        <v>-992.61</v>
      </c>
      <c r="BL71" s="31">
        <f t="shared" si="55"/>
        <v>-1397.63</v>
      </c>
      <c r="BM71" s="6">
        <f t="shared" ca="1" si="217"/>
        <v>-4.9399999999999999E-2</v>
      </c>
      <c r="BN71" s="6">
        <f t="shared" ca="1" si="217"/>
        <v>-4.9399999999999999E-2</v>
      </c>
      <c r="BO71" s="6">
        <f t="shared" ca="1" si="217"/>
        <v>-4.9399999999999999E-2</v>
      </c>
      <c r="BP71" s="6">
        <f t="shared" ca="1" si="217"/>
        <v>-4.9399999999999999E-2</v>
      </c>
      <c r="BQ71" s="6">
        <f t="shared" ca="1" si="217"/>
        <v>-4.9399999999999999E-2</v>
      </c>
      <c r="BR71" s="6">
        <f t="shared" ca="1" si="217"/>
        <v>-4.9399999999999999E-2</v>
      </c>
      <c r="BS71" s="6">
        <f t="shared" ca="1" si="217"/>
        <v>-4.9399999999999999E-2</v>
      </c>
      <c r="BT71" s="6">
        <f t="shared" ca="1" si="217"/>
        <v>-4.9399999999999999E-2</v>
      </c>
      <c r="BU71" s="6">
        <f t="shared" ca="1" si="217"/>
        <v>-4.9399999999999999E-2</v>
      </c>
      <c r="BV71" s="6">
        <f t="shared" ca="1" si="217"/>
        <v>-4.9399999999999999E-2</v>
      </c>
      <c r="BW71" s="6">
        <f t="shared" ca="1" si="217"/>
        <v>-4.9399999999999999E-2</v>
      </c>
      <c r="BX71" s="6">
        <f t="shared" ca="1" si="217"/>
        <v>-4.9399999999999999E-2</v>
      </c>
      <c r="BY71" s="31">
        <f t="shared" ca="1" si="218"/>
        <v>-17977.900000000001</v>
      </c>
      <c r="BZ71" s="31">
        <f t="shared" ca="1" si="219"/>
        <v>-20026.14</v>
      </c>
      <c r="CA71" s="31">
        <f t="shared" ca="1" si="220"/>
        <v>-16302.78</v>
      </c>
      <c r="CB71" s="31">
        <f t="shared" ca="1" si="221"/>
        <v>-15045.86</v>
      </c>
      <c r="CC71" s="31">
        <f t="shared" ca="1" si="222"/>
        <v>-27843.8</v>
      </c>
      <c r="CD71" s="31">
        <f t="shared" ca="1" si="223"/>
        <v>-32620.400000000001</v>
      </c>
      <c r="CE71" s="31">
        <f t="shared" ca="1" si="224"/>
        <v>-107029.77</v>
      </c>
      <c r="CF71" s="31">
        <f t="shared" ca="1" si="225"/>
        <v>-38677.51</v>
      </c>
      <c r="CG71" s="31">
        <f t="shared" ca="1" si="226"/>
        <v>-18348.07</v>
      </c>
      <c r="CH71" s="31">
        <f t="shared" ca="1" si="227"/>
        <v>-19187.12</v>
      </c>
      <c r="CI71" s="31">
        <f t="shared" ca="1" si="228"/>
        <v>-16345.01</v>
      </c>
      <c r="CJ71" s="31">
        <f t="shared" ca="1" si="229"/>
        <v>-23014.37</v>
      </c>
      <c r="CK71" s="32">
        <f t="shared" ca="1" si="56"/>
        <v>473.1</v>
      </c>
      <c r="CL71" s="32">
        <f t="shared" ca="1" si="57"/>
        <v>527</v>
      </c>
      <c r="CM71" s="32">
        <f t="shared" ca="1" si="58"/>
        <v>429.02</v>
      </c>
      <c r="CN71" s="32">
        <f t="shared" ca="1" si="59"/>
        <v>395.94</v>
      </c>
      <c r="CO71" s="32">
        <f t="shared" ca="1" si="60"/>
        <v>732.73</v>
      </c>
      <c r="CP71" s="32">
        <f t="shared" ca="1" si="61"/>
        <v>858.43</v>
      </c>
      <c r="CQ71" s="32">
        <f t="shared" ca="1" si="62"/>
        <v>2816.57</v>
      </c>
      <c r="CR71" s="32">
        <f t="shared" ca="1" si="63"/>
        <v>1017.83</v>
      </c>
      <c r="CS71" s="32">
        <f t="shared" ca="1" si="64"/>
        <v>482.84</v>
      </c>
      <c r="CT71" s="32">
        <f t="shared" ca="1" si="65"/>
        <v>504.92</v>
      </c>
      <c r="CU71" s="32">
        <f t="shared" ca="1" si="66"/>
        <v>430.13</v>
      </c>
      <c r="CV71" s="32">
        <f t="shared" ca="1" si="67"/>
        <v>605.64</v>
      </c>
      <c r="CW71" s="31">
        <f t="shared" ca="1" si="190"/>
        <v>-17941.510000000002</v>
      </c>
      <c r="CX71" s="31">
        <f t="shared" ca="1" si="191"/>
        <v>-19985.599999999999</v>
      </c>
      <c r="CY71" s="31">
        <f t="shared" ca="1" si="192"/>
        <v>-16269.779999999999</v>
      </c>
      <c r="CZ71" s="31">
        <f t="shared" ca="1" si="193"/>
        <v>-13918.939999999999</v>
      </c>
      <c r="DA71" s="31">
        <f t="shared" ca="1" si="194"/>
        <v>-25758.34</v>
      </c>
      <c r="DB71" s="31">
        <f t="shared" ca="1" si="195"/>
        <v>-30177.180000000004</v>
      </c>
      <c r="DC71" s="31">
        <f t="shared" ca="1" si="196"/>
        <v>-94030.209999999992</v>
      </c>
      <c r="DD71" s="31">
        <f t="shared" ca="1" si="197"/>
        <v>-33979.839999999997</v>
      </c>
      <c r="DE71" s="31">
        <f t="shared" ca="1" si="198"/>
        <v>-16119.560000000001</v>
      </c>
      <c r="DF71" s="31">
        <f t="shared" ca="1" si="199"/>
        <v>-18449.16</v>
      </c>
      <c r="DG71" s="31">
        <f t="shared" ca="1" si="200"/>
        <v>-15716.36</v>
      </c>
      <c r="DH71" s="31">
        <f t="shared" ca="1" si="201"/>
        <v>-22129.21</v>
      </c>
      <c r="DI71" s="32">
        <f t="shared" ca="1" si="230"/>
        <v>-897.08</v>
      </c>
      <c r="DJ71" s="32">
        <f t="shared" ca="1" si="231"/>
        <v>-999.28</v>
      </c>
      <c r="DK71" s="32">
        <f t="shared" ca="1" si="232"/>
        <v>-813.49</v>
      </c>
      <c r="DL71" s="32">
        <f t="shared" ca="1" si="233"/>
        <v>-695.95</v>
      </c>
      <c r="DM71" s="32">
        <f t="shared" ca="1" si="234"/>
        <v>-1287.92</v>
      </c>
      <c r="DN71" s="32">
        <f t="shared" ca="1" si="235"/>
        <v>-1508.86</v>
      </c>
      <c r="DO71" s="32">
        <f t="shared" ca="1" si="236"/>
        <v>-4701.51</v>
      </c>
      <c r="DP71" s="32">
        <f t="shared" ca="1" si="237"/>
        <v>-1698.99</v>
      </c>
      <c r="DQ71" s="32">
        <f t="shared" ca="1" si="238"/>
        <v>-805.98</v>
      </c>
      <c r="DR71" s="32">
        <f t="shared" ca="1" si="239"/>
        <v>-922.46</v>
      </c>
      <c r="DS71" s="32">
        <f t="shared" ca="1" si="240"/>
        <v>-785.82</v>
      </c>
      <c r="DT71" s="32">
        <f t="shared" ca="1" si="241"/>
        <v>-1106.46</v>
      </c>
      <c r="DU71" s="31">
        <f t="shared" ca="1" si="242"/>
        <v>-7719.52</v>
      </c>
      <c r="DV71" s="31">
        <f t="shared" ca="1" si="243"/>
        <v>-8497.17</v>
      </c>
      <c r="DW71" s="31">
        <f t="shared" ca="1" si="244"/>
        <v>-6842.45</v>
      </c>
      <c r="DX71" s="31">
        <f t="shared" ca="1" si="245"/>
        <v>-5782.85</v>
      </c>
      <c r="DY71" s="31">
        <f t="shared" ca="1" si="246"/>
        <v>-10574.69</v>
      </c>
      <c r="DZ71" s="31">
        <f t="shared" ca="1" si="247"/>
        <v>-12234.99</v>
      </c>
      <c r="EA71" s="31">
        <f t="shared" ca="1" si="248"/>
        <v>-37659.760000000002</v>
      </c>
      <c r="EB71" s="31">
        <f t="shared" ca="1" si="249"/>
        <v>-13428.79</v>
      </c>
      <c r="EC71" s="31">
        <f t="shared" ca="1" si="250"/>
        <v>-6284.87</v>
      </c>
      <c r="ED71" s="31">
        <f t="shared" ca="1" si="251"/>
        <v>-7098.38</v>
      </c>
      <c r="EE71" s="31">
        <f t="shared" ca="1" si="252"/>
        <v>-5963.5</v>
      </c>
      <c r="EF71" s="31">
        <f t="shared" ca="1" si="253"/>
        <v>-8283.15</v>
      </c>
      <c r="EG71" s="32">
        <f t="shared" ca="1" si="254"/>
        <v>-26558.110000000004</v>
      </c>
      <c r="EH71" s="32">
        <f t="shared" ca="1" si="255"/>
        <v>-29482.049999999996</v>
      </c>
      <c r="EI71" s="32">
        <f t="shared" ca="1" si="256"/>
        <v>-23925.72</v>
      </c>
      <c r="EJ71" s="32">
        <f t="shared" ca="1" si="257"/>
        <v>-20397.739999999998</v>
      </c>
      <c r="EK71" s="32">
        <f t="shared" ca="1" si="258"/>
        <v>-37620.950000000004</v>
      </c>
      <c r="EL71" s="32">
        <f t="shared" ca="1" si="259"/>
        <v>-43921.030000000006</v>
      </c>
      <c r="EM71" s="32">
        <f t="shared" ca="1" si="260"/>
        <v>-136391.47999999998</v>
      </c>
      <c r="EN71" s="32">
        <f t="shared" ca="1" si="261"/>
        <v>-49107.619999999995</v>
      </c>
      <c r="EO71" s="32">
        <f t="shared" ca="1" si="262"/>
        <v>-23210.41</v>
      </c>
      <c r="EP71" s="32">
        <f t="shared" ca="1" si="263"/>
        <v>-26470</v>
      </c>
      <c r="EQ71" s="32">
        <f t="shared" ca="1" si="264"/>
        <v>-22465.68</v>
      </c>
      <c r="ER71" s="32">
        <f t="shared" ca="1" si="265"/>
        <v>-31518.82</v>
      </c>
    </row>
    <row r="72" spans="1:148">
      <c r="A72" t="s">
        <v>421</v>
      </c>
      <c r="B72" s="1" t="s">
        <v>63</v>
      </c>
      <c r="C72" t="str">
        <f t="shared" ca="1" si="215"/>
        <v>KH1</v>
      </c>
      <c r="D72" t="str">
        <f t="shared" ca="1" si="216"/>
        <v>Keephills #1</v>
      </c>
      <c r="E72" s="51">
        <v>279239.74579999998</v>
      </c>
      <c r="F72" s="51">
        <v>251019.50279999999</v>
      </c>
      <c r="G72" s="51">
        <v>281003.99790000002</v>
      </c>
      <c r="H72" s="51">
        <v>270101.99060000002</v>
      </c>
      <c r="I72" s="51">
        <v>269275.56589999999</v>
      </c>
      <c r="J72" s="51">
        <v>245541.36720000001</v>
      </c>
      <c r="K72" s="51">
        <v>262543.73149999999</v>
      </c>
      <c r="L72" s="51">
        <v>259740.0588</v>
      </c>
      <c r="M72" s="51">
        <v>272409.6937</v>
      </c>
      <c r="N72" s="51">
        <v>256733.84640000001</v>
      </c>
      <c r="O72" s="51">
        <v>245662.53270000001</v>
      </c>
      <c r="P72" s="51">
        <v>252211.4186</v>
      </c>
      <c r="Q72" s="32">
        <v>16973065.510000002</v>
      </c>
      <c r="R72" s="32">
        <v>18497428.66</v>
      </c>
      <c r="S72" s="32">
        <v>15950884.85</v>
      </c>
      <c r="T72" s="32">
        <v>14028007.82</v>
      </c>
      <c r="U72" s="32">
        <v>13429138.32</v>
      </c>
      <c r="V72" s="32">
        <v>11920013.609999999</v>
      </c>
      <c r="W72" s="32">
        <v>39422960.030000001</v>
      </c>
      <c r="X72" s="32">
        <v>17709218.399999999</v>
      </c>
      <c r="Y72" s="32">
        <v>13414753.34</v>
      </c>
      <c r="Z72" s="32">
        <v>16705786.73</v>
      </c>
      <c r="AA72" s="32">
        <v>13915647.619999999</v>
      </c>
      <c r="AB72" s="32">
        <v>17420256.550000001</v>
      </c>
      <c r="AC72" s="2">
        <v>6.73</v>
      </c>
      <c r="AD72" s="2">
        <v>6.73</v>
      </c>
      <c r="AE72" s="2">
        <v>6.73</v>
      </c>
      <c r="AF72" s="2">
        <v>6.73</v>
      </c>
      <c r="AG72" s="2">
        <v>6.73</v>
      </c>
      <c r="AH72" s="2">
        <v>6.73</v>
      </c>
      <c r="AI72" s="2">
        <v>6.73</v>
      </c>
      <c r="AJ72" s="2">
        <v>6.73</v>
      </c>
      <c r="AK72" s="2">
        <v>6.73</v>
      </c>
      <c r="AL72" s="2">
        <v>6.73</v>
      </c>
      <c r="AM72" s="2">
        <v>6.73</v>
      </c>
      <c r="AN72" s="2">
        <v>6.73</v>
      </c>
      <c r="AO72" s="33">
        <v>1142287.31</v>
      </c>
      <c r="AP72" s="33">
        <v>1244876.95</v>
      </c>
      <c r="AQ72" s="33">
        <v>1073494.55</v>
      </c>
      <c r="AR72" s="33">
        <v>944084.93</v>
      </c>
      <c r="AS72" s="33">
        <v>903781.01</v>
      </c>
      <c r="AT72" s="33">
        <v>802216.92</v>
      </c>
      <c r="AU72" s="33">
        <v>2653165.21</v>
      </c>
      <c r="AV72" s="33">
        <v>1191830.3999999999</v>
      </c>
      <c r="AW72" s="33">
        <v>902812.9</v>
      </c>
      <c r="AX72" s="33">
        <v>1124299.45</v>
      </c>
      <c r="AY72" s="33">
        <v>936523.08</v>
      </c>
      <c r="AZ72" s="33">
        <v>1172383.27</v>
      </c>
      <c r="BA72" s="31">
        <f t="shared" ref="BA72:BA115" si="266">ROUND(Q72*BA$3,2)</f>
        <v>-20367.68</v>
      </c>
      <c r="BB72" s="31">
        <f t="shared" ref="BB72:BB115" si="267">ROUND(R72*BB$3,2)</f>
        <v>-22196.91</v>
      </c>
      <c r="BC72" s="31">
        <f t="shared" ref="BC72:BC115" si="268">ROUND(S72*BC$3,2)</f>
        <v>-19141.060000000001</v>
      </c>
      <c r="BD72" s="31">
        <f t="shared" ref="BD72:BD115" si="269">ROUND(T72*BD$3,2)</f>
        <v>-67334.44</v>
      </c>
      <c r="BE72" s="31">
        <f t="shared" ref="BE72:BE115" si="270">ROUND(U72*BE$3,2)</f>
        <v>-64459.86</v>
      </c>
      <c r="BF72" s="31">
        <f t="shared" ref="BF72:BF115" si="271">ROUND(V72*BF$3,2)</f>
        <v>-57216.07</v>
      </c>
      <c r="BG72" s="31">
        <f t="shared" ref="BG72:BG115" si="272">ROUND(W72*BG$3,2)</f>
        <v>-279903.02</v>
      </c>
      <c r="BH72" s="31">
        <f t="shared" ref="BH72:BH115" si="273">ROUND(X72*BH$3,2)</f>
        <v>-125735.45</v>
      </c>
      <c r="BI72" s="31">
        <f t="shared" ref="BI72:BI115" si="274">ROUND(Y72*BI$3,2)</f>
        <v>-95244.75</v>
      </c>
      <c r="BJ72" s="31">
        <f t="shared" ref="BJ72:BJ115" si="275">ROUND(Z72*BJ$3,2)</f>
        <v>-50117.36</v>
      </c>
      <c r="BK72" s="31">
        <f t="shared" ref="BK72:BK115" si="276">ROUND(AA72*BK$3,2)</f>
        <v>-41746.94</v>
      </c>
      <c r="BL72" s="31">
        <f t="shared" ref="BL72:BL115" si="277">ROUND(AB72*BL$3,2)</f>
        <v>-52260.77</v>
      </c>
      <c r="BM72" s="6">
        <f t="shared" ca="1" si="217"/>
        <v>7.9699999999999993E-2</v>
      </c>
      <c r="BN72" s="6">
        <f t="shared" ca="1" si="217"/>
        <v>7.9699999999999993E-2</v>
      </c>
      <c r="BO72" s="6">
        <f t="shared" ca="1" si="217"/>
        <v>7.9699999999999993E-2</v>
      </c>
      <c r="BP72" s="6">
        <f t="shared" ca="1" si="217"/>
        <v>7.9699999999999993E-2</v>
      </c>
      <c r="BQ72" s="6">
        <f t="shared" ca="1" si="217"/>
        <v>7.9699999999999993E-2</v>
      </c>
      <c r="BR72" s="6">
        <f t="shared" ca="1" si="217"/>
        <v>7.9699999999999993E-2</v>
      </c>
      <c r="BS72" s="6">
        <f t="shared" ca="1" si="217"/>
        <v>7.9699999999999993E-2</v>
      </c>
      <c r="BT72" s="6">
        <f t="shared" ca="1" si="217"/>
        <v>7.9699999999999993E-2</v>
      </c>
      <c r="BU72" s="6">
        <f t="shared" ca="1" si="217"/>
        <v>7.9699999999999993E-2</v>
      </c>
      <c r="BV72" s="6">
        <f t="shared" ca="1" si="217"/>
        <v>7.9699999999999993E-2</v>
      </c>
      <c r="BW72" s="6">
        <f t="shared" ca="1" si="217"/>
        <v>7.9699999999999993E-2</v>
      </c>
      <c r="BX72" s="6">
        <f t="shared" ca="1" si="217"/>
        <v>7.9699999999999993E-2</v>
      </c>
      <c r="BY72" s="31">
        <f t="shared" ca="1" si="218"/>
        <v>1352753.32</v>
      </c>
      <c r="BZ72" s="31">
        <f t="shared" ca="1" si="219"/>
        <v>1474245.06</v>
      </c>
      <c r="CA72" s="31">
        <f t="shared" ca="1" si="220"/>
        <v>1271285.52</v>
      </c>
      <c r="CB72" s="31">
        <f t="shared" ca="1" si="221"/>
        <v>1118032.22</v>
      </c>
      <c r="CC72" s="31">
        <f t="shared" ca="1" si="222"/>
        <v>1070302.32</v>
      </c>
      <c r="CD72" s="31">
        <f t="shared" ca="1" si="223"/>
        <v>950025.08</v>
      </c>
      <c r="CE72" s="31">
        <f t="shared" ca="1" si="224"/>
        <v>3142009.91</v>
      </c>
      <c r="CF72" s="31">
        <f t="shared" ca="1" si="225"/>
        <v>1411424.71</v>
      </c>
      <c r="CG72" s="31">
        <f t="shared" ca="1" si="226"/>
        <v>1069155.8400000001</v>
      </c>
      <c r="CH72" s="31">
        <f t="shared" ca="1" si="227"/>
        <v>1331451.2</v>
      </c>
      <c r="CI72" s="31">
        <f t="shared" ca="1" si="228"/>
        <v>1109077.1200000001</v>
      </c>
      <c r="CJ72" s="31">
        <f t="shared" ca="1" si="229"/>
        <v>1388394.45</v>
      </c>
      <c r="CK72" s="32">
        <f t="shared" ref="CK72:CK103" ca="1" si="278">ROUND(Q72*$CV$3,2)</f>
        <v>22064.99</v>
      </c>
      <c r="CL72" s="32">
        <f t="shared" ref="CL72:CL103" ca="1" si="279">ROUND(R72*$CV$3,2)</f>
        <v>24046.66</v>
      </c>
      <c r="CM72" s="32">
        <f t="shared" ref="CM72:CM103" ca="1" si="280">ROUND(S72*$CV$3,2)</f>
        <v>20736.150000000001</v>
      </c>
      <c r="CN72" s="32">
        <f t="shared" ref="CN72:CN103" ca="1" si="281">ROUND(T72*$CV$3,2)</f>
        <v>18236.41</v>
      </c>
      <c r="CO72" s="32">
        <f t="shared" ref="CO72:CO103" ca="1" si="282">ROUND(U72*$CV$3,2)</f>
        <v>17457.88</v>
      </c>
      <c r="CP72" s="32">
        <f t="shared" ref="CP72:CP103" ca="1" si="283">ROUND(V72*$CV$3,2)</f>
        <v>15496.02</v>
      </c>
      <c r="CQ72" s="32">
        <f t="shared" ref="CQ72:CQ103" ca="1" si="284">ROUND(W72*$CV$3,2)</f>
        <v>51249.85</v>
      </c>
      <c r="CR72" s="32">
        <f t="shared" ref="CR72:CR103" ca="1" si="285">ROUND(X72*$CV$3,2)</f>
        <v>23021.98</v>
      </c>
      <c r="CS72" s="32">
        <f t="shared" ref="CS72:CS103" ca="1" si="286">ROUND(Y72*$CV$3,2)</f>
        <v>17439.18</v>
      </c>
      <c r="CT72" s="32">
        <f t="shared" ref="CT72:CT103" ca="1" si="287">ROUND(Z72*$CV$3,2)</f>
        <v>21717.52</v>
      </c>
      <c r="CU72" s="32">
        <f t="shared" ref="CU72:CU103" ca="1" si="288">ROUND(AA72*$CV$3,2)</f>
        <v>18090.34</v>
      </c>
      <c r="CV72" s="32">
        <f t="shared" ref="CV72:CV103" ca="1" si="289">ROUND(AB72*$CV$3,2)</f>
        <v>22646.33</v>
      </c>
      <c r="CW72" s="31">
        <f t="shared" ref="CW72:CW115" ca="1" si="290">BY72+CK72-AO72-BA72</f>
        <v>252898.68</v>
      </c>
      <c r="CX72" s="31">
        <f t="shared" ref="CX72:CX115" ca="1" si="291">BZ72+CL72-AP72-BB72</f>
        <v>275611.68</v>
      </c>
      <c r="CY72" s="31">
        <f t="shared" ref="CY72:CY115" ca="1" si="292">CA72+CM72-AQ72-BC72</f>
        <v>237668.17999999988</v>
      </c>
      <c r="CZ72" s="31">
        <f t="shared" ref="CZ72:CZ115" ca="1" si="293">CB72+CN72-AR72-BD72</f>
        <v>259518.13999999984</v>
      </c>
      <c r="DA72" s="31">
        <f t="shared" ref="DA72:DA115" ca="1" si="294">CC72+CO72-AS72-BE72</f>
        <v>248439.04999999993</v>
      </c>
      <c r="DB72" s="31">
        <f t="shared" ref="DB72:DB115" ca="1" si="295">CD72+CP72-AT72-BF72</f>
        <v>220520.24999999994</v>
      </c>
      <c r="DC72" s="31">
        <f t="shared" ref="DC72:DC115" ca="1" si="296">CE72+CQ72-AU72-BG72</f>
        <v>819997.5700000003</v>
      </c>
      <c r="DD72" s="31">
        <f t="shared" ref="DD72:DD115" ca="1" si="297">CF72+CR72-AV72-BH72</f>
        <v>368351.74000000005</v>
      </c>
      <c r="DE72" s="31">
        <f t="shared" ref="DE72:DE115" ca="1" si="298">CG72+CS72-AW72-BI72</f>
        <v>279026.87</v>
      </c>
      <c r="DF72" s="31">
        <f t="shared" ref="DF72:DF115" ca="1" si="299">CH72+CT72-AX72-BJ72</f>
        <v>278986.63</v>
      </c>
      <c r="DG72" s="31">
        <f t="shared" ref="DG72:DG115" ca="1" si="300">CI72+CU72-AY72-BK72</f>
        <v>232391.32000000024</v>
      </c>
      <c r="DH72" s="31">
        <f t="shared" ref="DH72:DH115" ca="1" si="301">CJ72+CV72-AZ72-BL72</f>
        <v>290918.28000000003</v>
      </c>
      <c r="DI72" s="32">
        <f t="shared" ca="1" si="230"/>
        <v>12644.93</v>
      </c>
      <c r="DJ72" s="32">
        <f t="shared" ca="1" si="231"/>
        <v>13780.58</v>
      </c>
      <c r="DK72" s="32">
        <f t="shared" ca="1" si="232"/>
        <v>11883.41</v>
      </c>
      <c r="DL72" s="32">
        <f t="shared" ca="1" si="233"/>
        <v>12975.91</v>
      </c>
      <c r="DM72" s="32">
        <f t="shared" ca="1" si="234"/>
        <v>12421.95</v>
      </c>
      <c r="DN72" s="32">
        <f t="shared" ca="1" si="235"/>
        <v>11026.01</v>
      </c>
      <c r="DO72" s="32">
        <f t="shared" ca="1" si="236"/>
        <v>40999.879999999997</v>
      </c>
      <c r="DP72" s="32">
        <f t="shared" ca="1" si="237"/>
        <v>18417.59</v>
      </c>
      <c r="DQ72" s="32">
        <f t="shared" ca="1" si="238"/>
        <v>13951.34</v>
      </c>
      <c r="DR72" s="32">
        <f t="shared" ca="1" si="239"/>
        <v>13949.33</v>
      </c>
      <c r="DS72" s="32">
        <f t="shared" ca="1" si="240"/>
        <v>11619.57</v>
      </c>
      <c r="DT72" s="32">
        <f t="shared" ca="1" si="241"/>
        <v>14545.91</v>
      </c>
      <c r="DU72" s="31">
        <f t="shared" ca="1" si="242"/>
        <v>108812.31</v>
      </c>
      <c r="DV72" s="31">
        <f t="shared" ca="1" si="243"/>
        <v>117180.33</v>
      </c>
      <c r="DW72" s="31">
        <f t="shared" ca="1" si="244"/>
        <v>99954.17</v>
      </c>
      <c r="DX72" s="31">
        <f t="shared" ca="1" si="245"/>
        <v>107820.95</v>
      </c>
      <c r="DY72" s="31">
        <f t="shared" ca="1" si="246"/>
        <v>101992.79</v>
      </c>
      <c r="DZ72" s="31">
        <f t="shared" ca="1" si="247"/>
        <v>89407.41</v>
      </c>
      <c r="EA72" s="31">
        <f t="shared" ca="1" si="248"/>
        <v>328414.81</v>
      </c>
      <c r="EB72" s="31">
        <f t="shared" ca="1" si="249"/>
        <v>145572.18</v>
      </c>
      <c r="EC72" s="31">
        <f t="shared" ca="1" si="250"/>
        <v>108789.96</v>
      </c>
      <c r="ED72" s="31">
        <f t="shared" ca="1" si="251"/>
        <v>107341.12</v>
      </c>
      <c r="EE72" s="31">
        <f t="shared" ca="1" si="252"/>
        <v>88179.82</v>
      </c>
      <c r="EF72" s="31">
        <f t="shared" ca="1" si="253"/>
        <v>108893.16</v>
      </c>
      <c r="EG72" s="32">
        <f t="shared" ca="1" si="254"/>
        <v>374355.92</v>
      </c>
      <c r="EH72" s="32">
        <f t="shared" ca="1" si="255"/>
        <v>406572.59</v>
      </c>
      <c r="EI72" s="32">
        <f t="shared" ca="1" si="256"/>
        <v>349505.75999999989</v>
      </c>
      <c r="EJ72" s="32">
        <f t="shared" ca="1" si="257"/>
        <v>380314.99999999983</v>
      </c>
      <c r="EK72" s="32">
        <f t="shared" ca="1" si="258"/>
        <v>362853.78999999992</v>
      </c>
      <c r="EL72" s="32">
        <f t="shared" ca="1" si="259"/>
        <v>320953.66999999993</v>
      </c>
      <c r="EM72" s="32">
        <f t="shared" ca="1" si="260"/>
        <v>1189412.2600000002</v>
      </c>
      <c r="EN72" s="32">
        <f t="shared" ca="1" si="261"/>
        <v>532341.51</v>
      </c>
      <c r="EO72" s="32">
        <f t="shared" ca="1" si="262"/>
        <v>401768.17000000004</v>
      </c>
      <c r="EP72" s="32">
        <f t="shared" ca="1" si="263"/>
        <v>400277.08</v>
      </c>
      <c r="EQ72" s="32">
        <f t="shared" ca="1" si="264"/>
        <v>332190.71000000025</v>
      </c>
      <c r="ER72" s="32">
        <f t="shared" ca="1" si="265"/>
        <v>414357.35</v>
      </c>
    </row>
    <row r="73" spans="1:148">
      <c r="A73" t="s">
        <v>421</v>
      </c>
      <c r="B73" s="1" t="s">
        <v>64</v>
      </c>
      <c r="C73" t="str">
        <f t="shared" ref="C73:C104" ca="1" si="302">VLOOKUP($B73,LocationLookup,2,FALSE)</f>
        <v>KH2</v>
      </c>
      <c r="D73" t="str">
        <f t="shared" ref="D73:D104" ca="1" si="303">VLOOKUP($C73,LossFactorLookup,2,FALSE)</f>
        <v>Keephills #2</v>
      </c>
      <c r="E73" s="51">
        <v>273221.6421</v>
      </c>
      <c r="F73" s="51">
        <v>228539.96429999999</v>
      </c>
      <c r="G73" s="51">
        <v>246004.3187</v>
      </c>
      <c r="H73" s="51">
        <v>270859.59419999999</v>
      </c>
      <c r="I73" s="51">
        <v>249392.64300000001</v>
      </c>
      <c r="J73" s="51">
        <v>271765.97560000001</v>
      </c>
      <c r="K73" s="51">
        <v>271281.37339999998</v>
      </c>
      <c r="L73" s="51">
        <v>257045.45749999999</v>
      </c>
      <c r="M73" s="51">
        <v>271316.21539999999</v>
      </c>
      <c r="N73" s="51">
        <v>270222.60580000002</v>
      </c>
      <c r="O73" s="51">
        <v>259041.43309999999</v>
      </c>
      <c r="P73" s="51">
        <v>239585.95439999999</v>
      </c>
      <c r="Q73" s="32">
        <v>16559627.49</v>
      </c>
      <c r="R73" s="32">
        <v>17394333.890000001</v>
      </c>
      <c r="S73" s="32">
        <v>14068240.689999999</v>
      </c>
      <c r="T73" s="32">
        <v>14029977.710000001</v>
      </c>
      <c r="U73" s="32">
        <v>11945461.08</v>
      </c>
      <c r="V73" s="32">
        <v>13562404.23</v>
      </c>
      <c r="W73" s="32">
        <v>41083190.75</v>
      </c>
      <c r="X73" s="32">
        <v>17917565.280000001</v>
      </c>
      <c r="Y73" s="32">
        <v>13365929.43</v>
      </c>
      <c r="Z73" s="32">
        <v>17659860.52</v>
      </c>
      <c r="AA73" s="32">
        <v>14177283.66</v>
      </c>
      <c r="AB73" s="32">
        <v>14720770.640000001</v>
      </c>
      <c r="AC73" s="2">
        <v>6.73</v>
      </c>
      <c r="AD73" s="2">
        <v>6.73</v>
      </c>
      <c r="AE73" s="2">
        <v>6.73</v>
      </c>
      <c r="AF73" s="2">
        <v>6.73</v>
      </c>
      <c r="AG73" s="2">
        <v>6.73</v>
      </c>
      <c r="AH73" s="2">
        <v>6.73</v>
      </c>
      <c r="AI73" s="2">
        <v>6.73</v>
      </c>
      <c r="AJ73" s="2">
        <v>6.73</v>
      </c>
      <c r="AK73" s="2">
        <v>6.73</v>
      </c>
      <c r="AL73" s="2">
        <v>6.73</v>
      </c>
      <c r="AM73" s="2">
        <v>6.73</v>
      </c>
      <c r="AN73" s="2">
        <v>6.73</v>
      </c>
      <c r="AO73" s="33">
        <v>1114462.93</v>
      </c>
      <c r="AP73" s="33">
        <v>1170638.67</v>
      </c>
      <c r="AQ73" s="33">
        <v>946792.6</v>
      </c>
      <c r="AR73" s="33">
        <v>944217.5</v>
      </c>
      <c r="AS73" s="33">
        <v>803929.53</v>
      </c>
      <c r="AT73" s="33">
        <v>912749.8</v>
      </c>
      <c r="AU73" s="33">
        <v>2764898.74</v>
      </c>
      <c r="AV73" s="33">
        <v>1205852.1399999999</v>
      </c>
      <c r="AW73" s="33">
        <v>899527.05</v>
      </c>
      <c r="AX73" s="33">
        <v>1188508.6100000001</v>
      </c>
      <c r="AY73" s="33">
        <v>954131.19</v>
      </c>
      <c r="AZ73" s="33">
        <v>990707.86</v>
      </c>
      <c r="BA73" s="31">
        <f t="shared" si="266"/>
        <v>-19871.55</v>
      </c>
      <c r="BB73" s="31">
        <f t="shared" si="267"/>
        <v>-20873.2</v>
      </c>
      <c r="BC73" s="31">
        <f t="shared" si="268"/>
        <v>-16881.89</v>
      </c>
      <c r="BD73" s="31">
        <f t="shared" si="269"/>
        <v>-67343.89</v>
      </c>
      <c r="BE73" s="31">
        <f t="shared" si="270"/>
        <v>-57338.21</v>
      </c>
      <c r="BF73" s="31">
        <f t="shared" si="271"/>
        <v>-65099.54</v>
      </c>
      <c r="BG73" s="31">
        <f t="shared" si="272"/>
        <v>-291690.65000000002</v>
      </c>
      <c r="BH73" s="31">
        <f t="shared" si="273"/>
        <v>-127214.71</v>
      </c>
      <c r="BI73" s="31">
        <f t="shared" si="274"/>
        <v>-94898.1</v>
      </c>
      <c r="BJ73" s="31">
        <f t="shared" si="275"/>
        <v>-52979.58</v>
      </c>
      <c r="BK73" s="31">
        <f t="shared" si="276"/>
        <v>-42531.85</v>
      </c>
      <c r="BL73" s="31">
        <f t="shared" si="277"/>
        <v>-44162.31</v>
      </c>
      <c r="BM73" s="6">
        <f t="shared" ca="1" si="217"/>
        <v>7.9899999999999999E-2</v>
      </c>
      <c r="BN73" s="6">
        <f t="shared" ca="1" si="217"/>
        <v>7.9899999999999999E-2</v>
      </c>
      <c r="BO73" s="6">
        <f t="shared" ca="1" si="217"/>
        <v>7.9899999999999999E-2</v>
      </c>
      <c r="BP73" s="6">
        <f t="shared" ca="1" si="217"/>
        <v>7.9899999999999999E-2</v>
      </c>
      <c r="BQ73" s="6">
        <f t="shared" ca="1" si="217"/>
        <v>7.9899999999999999E-2</v>
      </c>
      <c r="BR73" s="6">
        <f t="shared" ca="1" si="217"/>
        <v>7.9899999999999999E-2</v>
      </c>
      <c r="BS73" s="6">
        <f t="shared" ca="1" si="217"/>
        <v>7.9899999999999999E-2</v>
      </c>
      <c r="BT73" s="6">
        <f t="shared" ca="1" si="217"/>
        <v>7.9899999999999999E-2</v>
      </c>
      <c r="BU73" s="6">
        <f t="shared" ca="1" si="217"/>
        <v>7.9899999999999999E-2</v>
      </c>
      <c r="BV73" s="6">
        <f t="shared" ca="1" si="217"/>
        <v>7.9899999999999999E-2</v>
      </c>
      <c r="BW73" s="6">
        <f t="shared" ca="1" si="217"/>
        <v>7.9899999999999999E-2</v>
      </c>
      <c r="BX73" s="6">
        <f t="shared" ca="1" si="217"/>
        <v>7.9899999999999999E-2</v>
      </c>
      <c r="BY73" s="31">
        <f t="shared" ca="1" si="218"/>
        <v>1323114.24</v>
      </c>
      <c r="BZ73" s="31">
        <f t="shared" ca="1" si="219"/>
        <v>1389807.28</v>
      </c>
      <c r="CA73" s="31">
        <f t="shared" ca="1" si="220"/>
        <v>1124052.43</v>
      </c>
      <c r="CB73" s="31">
        <f t="shared" ca="1" si="221"/>
        <v>1120995.22</v>
      </c>
      <c r="CC73" s="31">
        <f t="shared" ca="1" si="222"/>
        <v>954442.34</v>
      </c>
      <c r="CD73" s="31">
        <f t="shared" ca="1" si="223"/>
        <v>1083636.1000000001</v>
      </c>
      <c r="CE73" s="31">
        <f t="shared" ca="1" si="224"/>
        <v>3282546.94</v>
      </c>
      <c r="CF73" s="31">
        <f t="shared" ca="1" si="225"/>
        <v>1431613.47</v>
      </c>
      <c r="CG73" s="31">
        <f t="shared" ca="1" si="226"/>
        <v>1067937.76</v>
      </c>
      <c r="CH73" s="31">
        <f t="shared" ca="1" si="227"/>
        <v>1411022.86</v>
      </c>
      <c r="CI73" s="31">
        <f t="shared" ca="1" si="228"/>
        <v>1132764.96</v>
      </c>
      <c r="CJ73" s="31">
        <f t="shared" ca="1" si="229"/>
        <v>1176189.57</v>
      </c>
      <c r="CK73" s="32">
        <f t="shared" ca="1" si="278"/>
        <v>21527.52</v>
      </c>
      <c r="CL73" s="32">
        <f t="shared" ca="1" si="279"/>
        <v>22612.63</v>
      </c>
      <c r="CM73" s="32">
        <f t="shared" ca="1" si="280"/>
        <v>18288.71</v>
      </c>
      <c r="CN73" s="32">
        <f t="shared" ca="1" si="281"/>
        <v>18238.97</v>
      </c>
      <c r="CO73" s="32">
        <f t="shared" ca="1" si="282"/>
        <v>15529.1</v>
      </c>
      <c r="CP73" s="32">
        <f t="shared" ca="1" si="283"/>
        <v>17631.13</v>
      </c>
      <c r="CQ73" s="32">
        <f t="shared" ca="1" si="284"/>
        <v>53408.15</v>
      </c>
      <c r="CR73" s="32">
        <f t="shared" ca="1" si="285"/>
        <v>23292.83</v>
      </c>
      <c r="CS73" s="32">
        <f t="shared" ca="1" si="286"/>
        <v>17375.71</v>
      </c>
      <c r="CT73" s="32">
        <f t="shared" ca="1" si="287"/>
        <v>22957.82</v>
      </c>
      <c r="CU73" s="32">
        <f t="shared" ca="1" si="288"/>
        <v>18430.47</v>
      </c>
      <c r="CV73" s="32">
        <f t="shared" ca="1" si="289"/>
        <v>19137</v>
      </c>
      <c r="CW73" s="31">
        <f t="shared" ca="1" si="290"/>
        <v>250050.38000000006</v>
      </c>
      <c r="CX73" s="31">
        <f t="shared" ca="1" si="291"/>
        <v>262654.44</v>
      </c>
      <c r="CY73" s="31">
        <f t="shared" ca="1" si="292"/>
        <v>212430.42999999993</v>
      </c>
      <c r="CZ73" s="31">
        <f t="shared" ca="1" si="293"/>
        <v>262360.57999999996</v>
      </c>
      <c r="DA73" s="31">
        <f t="shared" ca="1" si="294"/>
        <v>223380.11999999991</v>
      </c>
      <c r="DB73" s="31">
        <f t="shared" ca="1" si="295"/>
        <v>253616.96999999994</v>
      </c>
      <c r="DC73" s="31">
        <f t="shared" ca="1" si="296"/>
        <v>862746.99999999965</v>
      </c>
      <c r="DD73" s="31">
        <f t="shared" ca="1" si="297"/>
        <v>376268.87000000017</v>
      </c>
      <c r="DE73" s="31">
        <f t="shared" ca="1" si="298"/>
        <v>280684.5199999999</v>
      </c>
      <c r="DF73" s="31">
        <f t="shared" ca="1" si="299"/>
        <v>298451.65000000008</v>
      </c>
      <c r="DG73" s="31">
        <f t="shared" ca="1" si="300"/>
        <v>239596.09</v>
      </c>
      <c r="DH73" s="31">
        <f t="shared" ca="1" si="301"/>
        <v>248781.02000000008</v>
      </c>
      <c r="DI73" s="32">
        <f t="shared" ca="1" si="230"/>
        <v>12502.52</v>
      </c>
      <c r="DJ73" s="32">
        <f t="shared" ca="1" si="231"/>
        <v>13132.72</v>
      </c>
      <c r="DK73" s="32">
        <f t="shared" ca="1" si="232"/>
        <v>10621.52</v>
      </c>
      <c r="DL73" s="32">
        <f t="shared" ca="1" si="233"/>
        <v>13118.03</v>
      </c>
      <c r="DM73" s="32">
        <f t="shared" ca="1" si="234"/>
        <v>11169.01</v>
      </c>
      <c r="DN73" s="32">
        <f t="shared" ca="1" si="235"/>
        <v>12680.85</v>
      </c>
      <c r="DO73" s="32">
        <f t="shared" ca="1" si="236"/>
        <v>43137.35</v>
      </c>
      <c r="DP73" s="32">
        <f t="shared" ca="1" si="237"/>
        <v>18813.439999999999</v>
      </c>
      <c r="DQ73" s="32">
        <f t="shared" ca="1" si="238"/>
        <v>14034.23</v>
      </c>
      <c r="DR73" s="32">
        <f t="shared" ca="1" si="239"/>
        <v>14922.58</v>
      </c>
      <c r="DS73" s="32">
        <f t="shared" ca="1" si="240"/>
        <v>11979.8</v>
      </c>
      <c r="DT73" s="32">
        <f t="shared" ca="1" si="241"/>
        <v>12439.05</v>
      </c>
      <c r="DU73" s="31">
        <f t="shared" ca="1" si="242"/>
        <v>107586.8</v>
      </c>
      <c r="DV73" s="31">
        <f t="shared" ca="1" si="243"/>
        <v>111671.37</v>
      </c>
      <c r="DW73" s="31">
        <f t="shared" ca="1" si="244"/>
        <v>89340.13</v>
      </c>
      <c r="DX73" s="31">
        <f t="shared" ca="1" si="245"/>
        <v>109001.89</v>
      </c>
      <c r="DY73" s="31">
        <f t="shared" ca="1" si="246"/>
        <v>91705.24</v>
      </c>
      <c r="DZ73" s="31">
        <f t="shared" ca="1" si="247"/>
        <v>102826.1</v>
      </c>
      <c r="EA73" s="31">
        <f t="shared" ca="1" si="248"/>
        <v>345536.26</v>
      </c>
      <c r="EB73" s="31">
        <f t="shared" ca="1" si="249"/>
        <v>148701.01999999999</v>
      </c>
      <c r="EC73" s="31">
        <f t="shared" ca="1" si="250"/>
        <v>109436.26</v>
      </c>
      <c r="ED73" s="31">
        <f t="shared" ca="1" si="251"/>
        <v>114830.36</v>
      </c>
      <c r="EE73" s="31">
        <f t="shared" ca="1" si="252"/>
        <v>90913.64</v>
      </c>
      <c r="EF73" s="31">
        <f t="shared" ca="1" si="253"/>
        <v>93120.83</v>
      </c>
      <c r="EG73" s="32">
        <f t="shared" ca="1" si="254"/>
        <v>370139.70000000007</v>
      </c>
      <c r="EH73" s="32">
        <f t="shared" ca="1" si="255"/>
        <v>387458.52999999997</v>
      </c>
      <c r="EI73" s="32">
        <f t="shared" ca="1" si="256"/>
        <v>312392.07999999996</v>
      </c>
      <c r="EJ73" s="32">
        <f t="shared" ca="1" si="257"/>
        <v>384480.5</v>
      </c>
      <c r="EK73" s="32">
        <f t="shared" ca="1" si="258"/>
        <v>326254.36999999994</v>
      </c>
      <c r="EL73" s="32">
        <f t="shared" ca="1" si="259"/>
        <v>369123.91999999993</v>
      </c>
      <c r="EM73" s="32">
        <f t="shared" ca="1" si="260"/>
        <v>1251420.6099999996</v>
      </c>
      <c r="EN73" s="32">
        <f t="shared" ca="1" si="261"/>
        <v>543783.33000000019</v>
      </c>
      <c r="EO73" s="32">
        <f t="shared" ca="1" si="262"/>
        <v>404155.00999999989</v>
      </c>
      <c r="EP73" s="32">
        <f t="shared" ca="1" si="263"/>
        <v>428204.59000000008</v>
      </c>
      <c r="EQ73" s="32">
        <f t="shared" ca="1" si="264"/>
        <v>342489.52999999997</v>
      </c>
      <c r="ER73" s="32">
        <f t="shared" ca="1" si="265"/>
        <v>354340.90000000008</v>
      </c>
    </row>
    <row r="74" spans="1:148">
      <c r="A74" t="s">
        <v>436</v>
      </c>
      <c r="B74" s="1" t="s">
        <v>88</v>
      </c>
      <c r="C74" t="str">
        <f t="shared" ca="1" si="302"/>
        <v>KHW1</v>
      </c>
      <c r="D74" t="str">
        <f t="shared" ca="1" si="303"/>
        <v>Kettles Hill Wind Facility</v>
      </c>
      <c r="E74" s="51">
        <v>4050.8182000000002</v>
      </c>
      <c r="F74" s="51">
        <v>2681.4288000000001</v>
      </c>
      <c r="G74" s="51">
        <v>6339.7379000000001</v>
      </c>
      <c r="H74" s="51">
        <v>2484.8969999999999</v>
      </c>
      <c r="I74" s="51">
        <v>2157.6534999999999</v>
      </c>
      <c r="J74" s="51">
        <v>2562.7184999999999</v>
      </c>
      <c r="K74" s="51">
        <v>8500.4349999999995</v>
      </c>
      <c r="L74" s="51">
        <v>11081.984200000001</v>
      </c>
      <c r="M74" s="51">
        <v>13612.4277</v>
      </c>
      <c r="N74" s="51">
        <v>23485.061399999999</v>
      </c>
      <c r="O74" s="51">
        <v>20149.8629</v>
      </c>
      <c r="P74" s="51">
        <v>25001.704900000001</v>
      </c>
      <c r="Q74" s="32">
        <v>216306.6</v>
      </c>
      <c r="R74" s="32">
        <v>158806.78</v>
      </c>
      <c r="S74" s="32">
        <v>322982.34000000003</v>
      </c>
      <c r="T74" s="32">
        <v>115891.74</v>
      </c>
      <c r="U74" s="32">
        <v>75488.72</v>
      </c>
      <c r="V74" s="32">
        <v>100699.35</v>
      </c>
      <c r="W74" s="32">
        <v>1302735.69</v>
      </c>
      <c r="X74" s="32">
        <v>559977.27</v>
      </c>
      <c r="Y74" s="32">
        <v>560940.17000000004</v>
      </c>
      <c r="Z74" s="32">
        <v>1310523.74</v>
      </c>
      <c r="AA74" s="32">
        <v>851530.25</v>
      </c>
      <c r="AB74" s="32">
        <v>1289625.76</v>
      </c>
      <c r="AC74" s="2">
        <v>3.02</v>
      </c>
      <c r="AD74" s="2">
        <v>3.02</v>
      </c>
      <c r="AE74" s="2">
        <v>3.02</v>
      </c>
      <c r="AF74" s="2">
        <v>3.02</v>
      </c>
      <c r="AG74" s="2">
        <v>3.02</v>
      </c>
      <c r="AH74" s="2">
        <v>3.02</v>
      </c>
      <c r="AI74" s="2">
        <v>3.02</v>
      </c>
      <c r="AJ74" s="2">
        <v>3.02</v>
      </c>
      <c r="AK74" s="2">
        <v>3.02</v>
      </c>
      <c r="AL74" s="2">
        <v>3.02</v>
      </c>
      <c r="AM74" s="2">
        <v>3.02</v>
      </c>
      <c r="AN74" s="2">
        <v>3.02</v>
      </c>
      <c r="AO74" s="33">
        <v>6532.46</v>
      </c>
      <c r="AP74" s="33">
        <v>4795.96</v>
      </c>
      <c r="AQ74" s="33">
        <v>9754.07</v>
      </c>
      <c r="AR74" s="33">
        <v>3499.93</v>
      </c>
      <c r="AS74" s="33">
        <v>2279.7600000000002</v>
      </c>
      <c r="AT74" s="33">
        <v>3041.12</v>
      </c>
      <c r="AU74" s="33">
        <v>39342.620000000003</v>
      </c>
      <c r="AV74" s="33">
        <v>16911.310000000001</v>
      </c>
      <c r="AW74" s="33">
        <v>16940.39</v>
      </c>
      <c r="AX74" s="33">
        <v>39577.82</v>
      </c>
      <c r="AY74" s="33">
        <v>25716.21</v>
      </c>
      <c r="AZ74" s="33">
        <v>38946.699999999997</v>
      </c>
      <c r="BA74" s="31">
        <f t="shared" si="266"/>
        <v>-259.57</v>
      </c>
      <c r="BB74" s="31">
        <f t="shared" si="267"/>
        <v>-190.57</v>
      </c>
      <c r="BC74" s="31">
        <f t="shared" si="268"/>
        <v>-387.58</v>
      </c>
      <c r="BD74" s="31">
        <f t="shared" si="269"/>
        <v>-556.28</v>
      </c>
      <c r="BE74" s="31">
        <f t="shared" si="270"/>
        <v>-362.35</v>
      </c>
      <c r="BF74" s="31">
        <f t="shared" si="271"/>
        <v>-483.36</v>
      </c>
      <c r="BG74" s="31">
        <f t="shared" si="272"/>
        <v>-9249.42</v>
      </c>
      <c r="BH74" s="31">
        <f t="shared" si="273"/>
        <v>-3975.84</v>
      </c>
      <c r="BI74" s="31">
        <f t="shared" si="274"/>
        <v>-3982.68</v>
      </c>
      <c r="BJ74" s="31">
        <f t="shared" si="275"/>
        <v>-3931.57</v>
      </c>
      <c r="BK74" s="31">
        <f t="shared" si="276"/>
        <v>-2554.59</v>
      </c>
      <c r="BL74" s="31">
        <f t="shared" si="277"/>
        <v>-3868.88</v>
      </c>
      <c r="BM74" s="6">
        <f t="shared" ca="1" si="217"/>
        <v>9.4000000000000004E-3</v>
      </c>
      <c r="BN74" s="6">
        <f t="shared" ca="1" si="217"/>
        <v>9.4000000000000004E-3</v>
      </c>
      <c r="BO74" s="6">
        <f t="shared" ca="1" si="217"/>
        <v>9.4000000000000004E-3</v>
      </c>
      <c r="BP74" s="6">
        <f t="shared" ca="1" si="217"/>
        <v>9.4000000000000004E-3</v>
      </c>
      <c r="BQ74" s="6">
        <f t="shared" ca="1" si="217"/>
        <v>9.4000000000000004E-3</v>
      </c>
      <c r="BR74" s="6">
        <f t="shared" ca="1" si="217"/>
        <v>9.4000000000000004E-3</v>
      </c>
      <c r="BS74" s="6">
        <f t="shared" ca="1" si="217"/>
        <v>9.4000000000000004E-3</v>
      </c>
      <c r="BT74" s="6">
        <f t="shared" ca="1" si="217"/>
        <v>9.4000000000000004E-3</v>
      </c>
      <c r="BU74" s="6">
        <f t="shared" ca="1" si="217"/>
        <v>9.4000000000000004E-3</v>
      </c>
      <c r="BV74" s="6">
        <f t="shared" ca="1" si="217"/>
        <v>9.4000000000000004E-3</v>
      </c>
      <c r="BW74" s="6">
        <f t="shared" ca="1" si="217"/>
        <v>9.4000000000000004E-3</v>
      </c>
      <c r="BX74" s="6">
        <f t="shared" ca="1" si="217"/>
        <v>9.4000000000000004E-3</v>
      </c>
      <c r="BY74" s="31">
        <f t="shared" ca="1" si="218"/>
        <v>2033.28</v>
      </c>
      <c r="BZ74" s="31">
        <f t="shared" ca="1" si="219"/>
        <v>1492.78</v>
      </c>
      <c r="CA74" s="31">
        <f t="shared" ca="1" si="220"/>
        <v>3036.03</v>
      </c>
      <c r="CB74" s="31">
        <f t="shared" ca="1" si="221"/>
        <v>1089.3800000000001</v>
      </c>
      <c r="CC74" s="31">
        <f t="shared" ca="1" si="222"/>
        <v>709.59</v>
      </c>
      <c r="CD74" s="31">
        <f t="shared" ca="1" si="223"/>
        <v>946.57</v>
      </c>
      <c r="CE74" s="31">
        <f t="shared" ca="1" si="224"/>
        <v>12245.72</v>
      </c>
      <c r="CF74" s="31">
        <f t="shared" ca="1" si="225"/>
        <v>5263.79</v>
      </c>
      <c r="CG74" s="31">
        <f t="shared" ca="1" si="226"/>
        <v>5272.84</v>
      </c>
      <c r="CH74" s="31">
        <f t="shared" ca="1" si="227"/>
        <v>12318.92</v>
      </c>
      <c r="CI74" s="31">
        <f t="shared" ca="1" si="228"/>
        <v>8004.38</v>
      </c>
      <c r="CJ74" s="31">
        <f t="shared" ca="1" si="229"/>
        <v>12122.48</v>
      </c>
      <c r="CK74" s="32">
        <f t="shared" ca="1" si="278"/>
        <v>281.2</v>
      </c>
      <c r="CL74" s="32">
        <f t="shared" ca="1" si="279"/>
        <v>206.45</v>
      </c>
      <c r="CM74" s="32">
        <f t="shared" ca="1" si="280"/>
        <v>419.88</v>
      </c>
      <c r="CN74" s="32">
        <f t="shared" ca="1" si="281"/>
        <v>150.66</v>
      </c>
      <c r="CO74" s="32">
        <f t="shared" ca="1" si="282"/>
        <v>98.14</v>
      </c>
      <c r="CP74" s="32">
        <f t="shared" ca="1" si="283"/>
        <v>130.91</v>
      </c>
      <c r="CQ74" s="32">
        <f t="shared" ca="1" si="284"/>
        <v>1693.56</v>
      </c>
      <c r="CR74" s="32">
        <f t="shared" ca="1" si="285"/>
        <v>727.97</v>
      </c>
      <c r="CS74" s="32">
        <f t="shared" ca="1" si="286"/>
        <v>729.22</v>
      </c>
      <c r="CT74" s="32">
        <f t="shared" ca="1" si="287"/>
        <v>1703.68</v>
      </c>
      <c r="CU74" s="32">
        <f t="shared" ca="1" si="288"/>
        <v>1106.99</v>
      </c>
      <c r="CV74" s="32">
        <f t="shared" ca="1" si="289"/>
        <v>1676.51</v>
      </c>
      <c r="CW74" s="31">
        <f t="shared" ca="1" si="290"/>
        <v>-3958.4099999999994</v>
      </c>
      <c r="CX74" s="31">
        <f t="shared" ca="1" si="291"/>
        <v>-2906.16</v>
      </c>
      <c r="CY74" s="31">
        <f t="shared" ca="1" si="292"/>
        <v>-5910.58</v>
      </c>
      <c r="CZ74" s="31">
        <f t="shared" ca="1" si="293"/>
        <v>-1703.6099999999994</v>
      </c>
      <c r="DA74" s="31">
        <f t="shared" ca="1" si="294"/>
        <v>-1109.6800000000003</v>
      </c>
      <c r="DB74" s="31">
        <f t="shared" ca="1" si="295"/>
        <v>-1480.2799999999997</v>
      </c>
      <c r="DC74" s="31">
        <f t="shared" ca="1" si="296"/>
        <v>-16153.920000000004</v>
      </c>
      <c r="DD74" s="31">
        <f t="shared" ca="1" si="297"/>
        <v>-6943.7100000000009</v>
      </c>
      <c r="DE74" s="31">
        <f t="shared" ca="1" si="298"/>
        <v>-6955.6499999999978</v>
      </c>
      <c r="DF74" s="31">
        <f t="shared" ca="1" si="299"/>
        <v>-21623.65</v>
      </c>
      <c r="DG74" s="31">
        <f t="shared" ca="1" si="300"/>
        <v>-14050.249999999996</v>
      </c>
      <c r="DH74" s="31">
        <f t="shared" ca="1" si="301"/>
        <v>-21278.829999999998</v>
      </c>
      <c r="DI74" s="32">
        <f t="shared" ca="1" si="230"/>
        <v>-197.92</v>
      </c>
      <c r="DJ74" s="32">
        <f t="shared" ca="1" si="231"/>
        <v>-145.31</v>
      </c>
      <c r="DK74" s="32">
        <f t="shared" ca="1" si="232"/>
        <v>-295.52999999999997</v>
      </c>
      <c r="DL74" s="32">
        <f t="shared" ca="1" si="233"/>
        <v>-85.18</v>
      </c>
      <c r="DM74" s="32">
        <f t="shared" ca="1" si="234"/>
        <v>-55.48</v>
      </c>
      <c r="DN74" s="32">
        <f t="shared" ca="1" si="235"/>
        <v>-74.010000000000005</v>
      </c>
      <c r="DO74" s="32">
        <f t="shared" ca="1" si="236"/>
        <v>-807.7</v>
      </c>
      <c r="DP74" s="32">
        <f t="shared" ca="1" si="237"/>
        <v>-347.19</v>
      </c>
      <c r="DQ74" s="32">
        <f t="shared" ca="1" si="238"/>
        <v>-347.78</v>
      </c>
      <c r="DR74" s="32">
        <f t="shared" ca="1" si="239"/>
        <v>-1081.18</v>
      </c>
      <c r="DS74" s="32">
        <f t="shared" ca="1" si="240"/>
        <v>-702.51</v>
      </c>
      <c r="DT74" s="32">
        <f t="shared" ca="1" si="241"/>
        <v>-1063.94</v>
      </c>
      <c r="DU74" s="31">
        <f t="shared" ca="1" si="242"/>
        <v>-1703.15</v>
      </c>
      <c r="DV74" s="31">
        <f t="shared" ca="1" si="243"/>
        <v>-1235.5999999999999</v>
      </c>
      <c r="DW74" s="31">
        <f t="shared" ca="1" si="244"/>
        <v>-2485.7600000000002</v>
      </c>
      <c r="DX74" s="31">
        <f t="shared" ca="1" si="245"/>
        <v>-707.79</v>
      </c>
      <c r="DY74" s="31">
        <f t="shared" ca="1" si="246"/>
        <v>-455.56</v>
      </c>
      <c r="DZ74" s="31">
        <f t="shared" ca="1" si="247"/>
        <v>-600.16</v>
      </c>
      <c r="EA74" s="31">
        <f t="shared" ca="1" si="248"/>
        <v>-6469.76</v>
      </c>
      <c r="EB74" s="31">
        <f t="shared" ca="1" si="249"/>
        <v>-2744.15</v>
      </c>
      <c r="EC74" s="31">
        <f t="shared" ca="1" si="250"/>
        <v>-2711.94</v>
      </c>
      <c r="ED74" s="31">
        <f t="shared" ca="1" si="251"/>
        <v>-8319.7800000000007</v>
      </c>
      <c r="EE74" s="31">
        <f t="shared" ca="1" si="252"/>
        <v>-5331.3</v>
      </c>
      <c r="EF74" s="31">
        <f t="shared" ca="1" si="253"/>
        <v>-7964.85</v>
      </c>
      <c r="EG74" s="32">
        <f t="shared" ca="1" si="254"/>
        <v>-5859.48</v>
      </c>
      <c r="EH74" s="32">
        <f t="shared" ca="1" si="255"/>
        <v>-4287.07</v>
      </c>
      <c r="EI74" s="32">
        <f t="shared" ca="1" si="256"/>
        <v>-8691.869999999999</v>
      </c>
      <c r="EJ74" s="32">
        <f t="shared" ca="1" si="257"/>
        <v>-2496.5799999999995</v>
      </c>
      <c r="EK74" s="32">
        <f t="shared" ca="1" si="258"/>
        <v>-1620.7200000000003</v>
      </c>
      <c r="EL74" s="32">
        <f t="shared" ca="1" si="259"/>
        <v>-2154.4499999999998</v>
      </c>
      <c r="EM74" s="32">
        <f t="shared" ca="1" si="260"/>
        <v>-23431.380000000005</v>
      </c>
      <c r="EN74" s="32">
        <f t="shared" ca="1" si="261"/>
        <v>-10035.050000000001</v>
      </c>
      <c r="EO74" s="32">
        <f t="shared" ca="1" si="262"/>
        <v>-10015.369999999997</v>
      </c>
      <c r="EP74" s="32">
        <f t="shared" ca="1" si="263"/>
        <v>-31024.61</v>
      </c>
      <c r="EQ74" s="32">
        <f t="shared" ca="1" si="264"/>
        <v>-20084.059999999998</v>
      </c>
      <c r="ER74" s="32">
        <f t="shared" ca="1" si="265"/>
        <v>-30307.619999999995</v>
      </c>
    </row>
    <row r="75" spans="1:148">
      <c r="A75" t="s">
        <v>437</v>
      </c>
      <c r="B75" s="1" t="s">
        <v>90</v>
      </c>
      <c r="C75" t="str">
        <f t="shared" ca="1" si="302"/>
        <v>SPCIMP</v>
      </c>
      <c r="D75" t="str">
        <f t="shared" ca="1" si="303"/>
        <v>Alberta-Saskatchewan Intertie - Import</v>
      </c>
      <c r="E75" s="51">
        <v>1768</v>
      </c>
      <c r="F75" s="51">
        <v>1617</v>
      </c>
      <c r="G75" s="51">
        <v>1010</v>
      </c>
      <c r="H75" s="51">
        <v>908</v>
      </c>
      <c r="I75" s="51">
        <v>500</v>
      </c>
      <c r="J75" s="51">
        <v>1100</v>
      </c>
      <c r="K75" s="51">
        <v>1331</v>
      </c>
      <c r="L75" s="51">
        <v>250</v>
      </c>
      <c r="M75" s="51">
        <v>1180</v>
      </c>
      <c r="N75" s="51">
        <v>13034</v>
      </c>
      <c r="O75" s="51">
        <v>14411</v>
      </c>
      <c r="P75" s="51">
        <v>4246</v>
      </c>
      <c r="Q75" s="32">
        <v>90875.65</v>
      </c>
      <c r="R75" s="32">
        <v>140054.82</v>
      </c>
      <c r="S75" s="32">
        <v>67618.75</v>
      </c>
      <c r="T75" s="32">
        <v>53992.11</v>
      </c>
      <c r="U75" s="32">
        <v>19961.75</v>
      </c>
      <c r="V75" s="32">
        <v>72381.75</v>
      </c>
      <c r="W75" s="32">
        <v>68879.240000000005</v>
      </c>
      <c r="X75" s="32">
        <v>6097.5</v>
      </c>
      <c r="Y75" s="32">
        <v>46270.34</v>
      </c>
      <c r="Z75" s="32">
        <v>754888.18</v>
      </c>
      <c r="AA75" s="32">
        <v>686126.48</v>
      </c>
      <c r="AB75" s="32">
        <v>356399.88</v>
      </c>
      <c r="AC75" s="2">
        <v>1.44</v>
      </c>
      <c r="AD75" s="2">
        <v>1.44</v>
      </c>
      <c r="AE75" s="2">
        <v>1.44</v>
      </c>
      <c r="AF75" s="2">
        <v>1.44</v>
      </c>
      <c r="AG75" s="2">
        <v>1.44</v>
      </c>
      <c r="AH75" s="2">
        <v>1.44</v>
      </c>
      <c r="AI75" s="2">
        <v>1.44</v>
      </c>
      <c r="AJ75" s="2">
        <v>1.44</v>
      </c>
      <c r="AK75" s="2">
        <v>1.44</v>
      </c>
      <c r="AL75" s="2">
        <v>1.44</v>
      </c>
      <c r="AM75" s="2">
        <v>1.44</v>
      </c>
      <c r="AN75" s="2">
        <v>1.44</v>
      </c>
      <c r="AO75" s="33">
        <v>1308.6099999999999</v>
      </c>
      <c r="AP75" s="33">
        <v>2016.79</v>
      </c>
      <c r="AQ75" s="33">
        <v>973.71</v>
      </c>
      <c r="AR75" s="33">
        <v>777.49</v>
      </c>
      <c r="AS75" s="33">
        <v>287.45</v>
      </c>
      <c r="AT75" s="33">
        <v>1042.3</v>
      </c>
      <c r="AU75" s="33">
        <v>991.86</v>
      </c>
      <c r="AV75" s="33">
        <v>87.8</v>
      </c>
      <c r="AW75" s="33">
        <v>666.29</v>
      </c>
      <c r="AX75" s="33">
        <v>10870.39</v>
      </c>
      <c r="AY75" s="33">
        <v>9880.2199999999993</v>
      </c>
      <c r="AZ75" s="33">
        <v>5132.16</v>
      </c>
      <c r="BA75" s="31">
        <f t="shared" si="266"/>
        <v>-109.05</v>
      </c>
      <c r="BB75" s="31">
        <f t="shared" si="267"/>
        <v>-168.07</v>
      </c>
      <c r="BC75" s="31">
        <f t="shared" si="268"/>
        <v>-81.14</v>
      </c>
      <c r="BD75" s="31">
        <f t="shared" si="269"/>
        <v>-259.16000000000003</v>
      </c>
      <c r="BE75" s="31">
        <f t="shared" si="270"/>
        <v>-95.82</v>
      </c>
      <c r="BF75" s="31">
        <f t="shared" si="271"/>
        <v>-347.43</v>
      </c>
      <c r="BG75" s="31">
        <f t="shared" si="272"/>
        <v>-489.04</v>
      </c>
      <c r="BH75" s="31">
        <f t="shared" si="273"/>
        <v>-43.29</v>
      </c>
      <c r="BI75" s="31">
        <f t="shared" si="274"/>
        <v>-328.52</v>
      </c>
      <c r="BJ75" s="31">
        <f t="shared" si="275"/>
        <v>-2264.66</v>
      </c>
      <c r="BK75" s="31">
        <f t="shared" si="276"/>
        <v>-2058.38</v>
      </c>
      <c r="BL75" s="31">
        <f t="shared" si="277"/>
        <v>-1069.2</v>
      </c>
      <c r="BM75" s="6">
        <f t="shared" ca="1" si="217"/>
        <v>-4.5999999999999999E-3</v>
      </c>
      <c r="BN75" s="6">
        <f t="shared" ca="1" si="217"/>
        <v>-4.5999999999999999E-3</v>
      </c>
      <c r="BO75" s="6">
        <f t="shared" ca="1" si="217"/>
        <v>-4.5999999999999999E-3</v>
      </c>
      <c r="BP75" s="6">
        <f t="shared" ca="1" si="217"/>
        <v>-4.5999999999999999E-3</v>
      </c>
      <c r="BQ75" s="6">
        <f t="shared" ca="1" si="217"/>
        <v>-4.5999999999999999E-3</v>
      </c>
      <c r="BR75" s="6">
        <f t="shared" ca="1" si="217"/>
        <v>-4.5999999999999999E-3</v>
      </c>
      <c r="BS75" s="6">
        <f t="shared" ca="1" si="217"/>
        <v>-4.5999999999999999E-3</v>
      </c>
      <c r="BT75" s="6">
        <f t="shared" ca="1" si="217"/>
        <v>-4.5999999999999999E-3</v>
      </c>
      <c r="BU75" s="6">
        <f t="shared" ca="1" si="217"/>
        <v>-4.5999999999999999E-3</v>
      </c>
      <c r="BV75" s="6">
        <f t="shared" ca="1" si="217"/>
        <v>-4.5999999999999999E-3</v>
      </c>
      <c r="BW75" s="6">
        <f t="shared" ca="1" si="217"/>
        <v>-4.5999999999999999E-3</v>
      </c>
      <c r="BX75" s="6">
        <f t="shared" ca="1" si="217"/>
        <v>-4.5999999999999999E-3</v>
      </c>
      <c r="BY75" s="31">
        <f t="shared" ca="1" si="218"/>
        <v>-418.03</v>
      </c>
      <c r="BZ75" s="31">
        <f t="shared" ca="1" si="219"/>
        <v>-644.25</v>
      </c>
      <c r="CA75" s="31">
        <f t="shared" ca="1" si="220"/>
        <v>-311.05</v>
      </c>
      <c r="CB75" s="31">
        <f t="shared" ca="1" si="221"/>
        <v>-248.36</v>
      </c>
      <c r="CC75" s="31">
        <f t="shared" ca="1" si="222"/>
        <v>-91.82</v>
      </c>
      <c r="CD75" s="31">
        <f t="shared" ca="1" si="223"/>
        <v>-332.96</v>
      </c>
      <c r="CE75" s="31">
        <f t="shared" ca="1" si="224"/>
        <v>-316.83999999999997</v>
      </c>
      <c r="CF75" s="31">
        <f t="shared" ca="1" si="225"/>
        <v>-28.05</v>
      </c>
      <c r="CG75" s="31">
        <f t="shared" ca="1" si="226"/>
        <v>-212.84</v>
      </c>
      <c r="CH75" s="31">
        <f t="shared" ca="1" si="227"/>
        <v>-3472.49</v>
      </c>
      <c r="CI75" s="31">
        <f t="shared" ca="1" si="228"/>
        <v>-3156.18</v>
      </c>
      <c r="CJ75" s="31">
        <f t="shared" ca="1" si="229"/>
        <v>-1639.44</v>
      </c>
      <c r="CK75" s="32">
        <f t="shared" ca="1" si="278"/>
        <v>118.14</v>
      </c>
      <c r="CL75" s="32">
        <f t="shared" ca="1" si="279"/>
        <v>182.07</v>
      </c>
      <c r="CM75" s="32">
        <f t="shared" ca="1" si="280"/>
        <v>87.9</v>
      </c>
      <c r="CN75" s="32">
        <f t="shared" ca="1" si="281"/>
        <v>70.19</v>
      </c>
      <c r="CO75" s="32">
        <f t="shared" ca="1" si="282"/>
        <v>25.95</v>
      </c>
      <c r="CP75" s="32">
        <f t="shared" ca="1" si="283"/>
        <v>94.1</v>
      </c>
      <c r="CQ75" s="32">
        <f t="shared" ca="1" si="284"/>
        <v>89.54</v>
      </c>
      <c r="CR75" s="32">
        <f t="shared" ca="1" si="285"/>
        <v>7.93</v>
      </c>
      <c r="CS75" s="32">
        <f t="shared" ca="1" si="286"/>
        <v>60.15</v>
      </c>
      <c r="CT75" s="32">
        <f t="shared" ca="1" si="287"/>
        <v>981.35</v>
      </c>
      <c r="CU75" s="32">
        <f t="shared" ca="1" si="288"/>
        <v>891.96</v>
      </c>
      <c r="CV75" s="32">
        <f t="shared" ca="1" si="289"/>
        <v>463.32</v>
      </c>
      <c r="CW75" s="31">
        <f t="shared" ca="1" si="290"/>
        <v>-1499.45</v>
      </c>
      <c r="CX75" s="31">
        <f t="shared" ca="1" si="291"/>
        <v>-2310.8999999999996</v>
      </c>
      <c r="CY75" s="31">
        <f t="shared" ca="1" si="292"/>
        <v>-1115.72</v>
      </c>
      <c r="CZ75" s="31">
        <f t="shared" ca="1" si="293"/>
        <v>-696.5</v>
      </c>
      <c r="DA75" s="31">
        <f t="shared" ca="1" si="294"/>
        <v>-257.5</v>
      </c>
      <c r="DB75" s="31">
        <f t="shared" ca="1" si="295"/>
        <v>-933.72999999999979</v>
      </c>
      <c r="DC75" s="31">
        <f t="shared" ca="1" si="296"/>
        <v>-730.11999999999989</v>
      </c>
      <c r="DD75" s="31">
        <f t="shared" ca="1" si="297"/>
        <v>-64.63</v>
      </c>
      <c r="DE75" s="31">
        <f t="shared" ca="1" si="298"/>
        <v>-490.46000000000004</v>
      </c>
      <c r="DF75" s="31">
        <f t="shared" ca="1" si="299"/>
        <v>-11096.869999999999</v>
      </c>
      <c r="DG75" s="31">
        <f t="shared" ca="1" si="300"/>
        <v>-10086.059999999998</v>
      </c>
      <c r="DH75" s="31">
        <f t="shared" ca="1" si="301"/>
        <v>-5239.08</v>
      </c>
      <c r="DI75" s="32">
        <f t="shared" ca="1" si="230"/>
        <v>-74.97</v>
      </c>
      <c r="DJ75" s="32">
        <f t="shared" ca="1" si="231"/>
        <v>-115.55</v>
      </c>
      <c r="DK75" s="32">
        <f t="shared" ca="1" si="232"/>
        <v>-55.79</v>
      </c>
      <c r="DL75" s="32">
        <f t="shared" ca="1" si="233"/>
        <v>-34.83</v>
      </c>
      <c r="DM75" s="32">
        <f t="shared" ca="1" si="234"/>
        <v>-12.88</v>
      </c>
      <c r="DN75" s="32">
        <f t="shared" ca="1" si="235"/>
        <v>-46.69</v>
      </c>
      <c r="DO75" s="32">
        <f t="shared" ca="1" si="236"/>
        <v>-36.51</v>
      </c>
      <c r="DP75" s="32">
        <f t="shared" ca="1" si="237"/>
        <v>-3.23</v>
      </c>
      <c r="DQ75" s="32">
        <f t="shared" ca="1" si="238"/>
        <v>-24.52</v>
      </c>
      <c r="DR75" s="32">
        <f t="shared" ca="1" si="239"/>
        <v>-554.84</v>
      </c>
      <c r="DS75" s="32">
        <f t="shared" ca="1" si="240"/>
        <v>-504.3</v>
      </c>
      <c r="DT75" s="32">
        <f t="shared" ca="1" si="241"/>
        <v>-261.95</v>
      </c>
      <c r="DU75" s="31">
        <f t="shared" ca="1" si="242"/>
        <v>-645.15</v>
      </c>
      <c r="DV75" s="31">
        <f t="shared" ca="1" si="243"/>
        <v>-982.51</v>
      </c>
      <c r="DW75" s="31">
        <f t="shared" ca="1" si="244"/>
        <v>-469.23</v>
      </c>
      <c r="DX75" s="31">
        <f t="shared" ca="1" si="245"/>
        <v>-289.37</v>
      </c>
      <c r="DY75" s="31">
        <f t="shared" ca="1" si="246"/>
        <v>-105.71</v>
      </c>
      <c r="DZ75" s="31">
        <f t="shared" ca="1" si="247"/>
        <v>-378.57</v>
      </c>
      <c r="EA75" s="31">
        <f t="shared" ca="1" si="248"/>
        <v>-292.42</v>
      </c>
      <c r="EB75" s="31">
        <f t="shared" ca="1" si="249"/>
        <v>-25.54</v>
      </c>
      <c r="EC75" s="31">
        <f t="shared" ca="1" si="250"/>
        <v>-191.23</v>
      </c>
      <c r="ED75" s="31">
        <f t="shared" ca="1" si="251"/>
        <v>-4269.5600000000004</v>
      </c>
      <c r="EE75" s="31">
        <f t="shared" ca="1" si="252"/>
        <v>-3827.11</v>
      </c>
      <c r="EF75" s="31">
        <f t="shared" ca="1" si="253"/>
        <v>-1961.03</v>
      </c>
      <c r="EG75" s="32">
        <f t="shared" ca="1" si="254"/>
        <v>-2219.5700000000002</v>
      </c>
      <c r="EH75" s="32">
        <f t="shared" ca="1" si="255"/>
        <v>-3408.96</v>
      </c>
      <c r="EI75" s="32">
        <f t="shared" ca="1" si="256"/>
        <v>-1640.74</v>
      </c>
      <c r="EJ75" s="32">
        <f t="shared" ca="1" si="257"/>
        <v>-1020.7</v>
      </c>
      <c r="EK75" s="32">
        <f t="shared" ca="1" si="258"/>
        <v>-376.09</v>
      </c>
      <c r="EL75" s="32">
        <f t="shared" ca="1" si="259"/>
        <v>-1358.9899999999998</v>
      </c>
      <c r="EM75" s="32">
        <f t="shared" ca="1" si="260"/>
        <v>-1059.05</v>
      </c>
      <c r="EN75" s="32">
        <f t="shared" ca="1" si="261"/>
        <v>-93.4</v>
      </c>
      <c r="EO75" s="32">
        <f t="shared" ca="1" si="262"/>
        <v>-706.21</v>
      </c>
      <c r="EP75" s="32">
        <f t="shared" ca="1" si="263"/>
        <v>-15921.27</v>
      </c>
      <c r="EQ75" s="32">
        <f t="shared" ca="1" si="264"/>
        <v>-14417.469999999998</v>
      </c>
      <c r="ER75" s="32">
        <f t="shared" ca="1" si="265"/>
        <v>-7462.0599999999995</v>
      </c>
    </row>
    <row r="76" spans="1:148">
      <c r="A76" t="s">
        <v>437</v>
      </c>
      <c r="B76" s="1" t="s">
        <v>310</v>
      </c>
      <c r="C76" t="str">
        <f t="shared" ca="1" si="302"/>
        <v>SPCEXP</v>
      </c>
      <c r="D76" t="str">
        <f t="shared" ca="1" si="303"/>
        <v>Alberta-Saskatchewan Intertie - Export</v>
      </c>
      <c r="F76" s="51">
        <v>654</v>
      </c>
      <c r="Q76" s="32"/>
      <c r="R76" s="32">
        <v>35600.6</v>
      </c>
      <c r="S76" s="32"/>
      <c r="T76" s="32"/>
      <c r="U76" s="32"/>
      <c r="V76" s="32"/>
      <c r="W76" s="32"/>
      <c r="X76" s="32"/>
      <c r="Y76" s="32"/>
      <c r="Z76" s="32"/>
      <c r="AA76" s="32"/>
      <c r="AB76" s="32"/>
      <c r="AD76" s="2">
        <v>4.13</v>
      </c>
      <c r="AO76" s="33"/>
      <c r="AP76" s="33">
        <v>1470.3</v>
      </c>
      <c r="AQ76" s="33"/>
      <c r="AR76" s="33"/>
      <c r="AS76" s="33"/>
      <c r="AT76" s="33"/>
      <c r="AU76" s="33"/>
      <c r="AV76" s="33"/>
      <c r="AW76" s="33"/>
      <c r="AX76" s="33"/>
      <c r="AY76" s="33"/>
      <c r="AZ76" s="33"/>
      <c r="BA76" s="31">
        <f t="shared" si="266"/>
        <v>0</v>
      </c>
      <c r="BB76" s="31">
        <f t="shared" si="267"/>
        <v>-42.72</v>
      </c>
      <c r="BC76" s="31">
        <f t="shared" si="268"/>
        <v>0</v>
      </c>
      <c r="BD76" s="31">
        <f t="shared" si="269"/>
        <v>0</v>
      </c>
      <c r="BE76" s="31">
        <f t="shared" si="270"/>
        <v>0</v>
      </c>
      <c r="BF76" s="31">
        <f t="shared" si="271"/>
        <v>0</v>
      </c>
      <c r="BG76" s="31">
        <f t="shared" si="272"/>
        <v>0</v>
      </c>
      <c r="BH76" s="31">
        <f t="shared" si="273"/>
        <v>0</v>
      </c>
      <c r="BI76" s="31">
        <f t="shared" si="274"/>
        <v>0</v>
      </c>
      <c r="BJ76" s="31">
        <f t="shared" si="275"/>
        <v>0</v>
      </c>
      <c r="BK76" s="31">
        <f t="shared" si="276"/>
        <v>0</v>
      </c>
      <c r="BL76" s="31">
        <f t="shared" si="277"/>
        <v>0</v>
      </c>
      <c r="BM76" s="6">
        <f t="shared" ca="1" si="217"/>
        <v>0.02</v>
      </c>
      <c r="BN76" s="6">
        <f t="shared" ca="1" si="217"/>
        <v>0.02</v>
      </c>
      <c r="BO76" s="6">
        <f t="shared" ca="1" si="217"/>
        <v>0.02</v>
      </c>
      <c r="BP76" s="6">
        <f t="shared" ca="1" si="217"/>
        <v>0.02</v>
      </c>
      <c r="BQ76" s="6">
        <f t="shared" ca="1" si="217"/>
        <v>0.02</v>
      </c>
      <c r="BR76" s="6">
        <f t="shared" ca="1" si="217"/>
        <v>0.02</v>
      </c>
      <c r="BS76" s="6">
        <f t="shared" ca="1" si="217"/>
        <v>0.02</v>
      </c>
      <c r="BT76" s="6">
        <f t="shared" ca="1" si="217"/>
        <v>0.02</v>
      </c>
      <c r="BU76" s="6">
        <f t="shared" ca="1" si="217"/>
        <v>0.02</v>
      </c>
      <c r="BV76" s="6">
        <f t="shared" ca="1" si="217"/>
        <v>0.02</v>
      </c>
      <c r="BW76" s="6">
        <f t="shared" ca="1" si="217"/>
        <v>0.02</v>
      </c>
      <c r="BX76" s="6">
        <f t="shared" ca="1" si="217"/>
        <v>0.02</v>
      </c>
      <c r="BY76" s="31">
        <f t="shared" ca="1" si="218"/>
        <v>0</v>
      </c>
      <c r="BZ76" s="31">
        <f t="shared" ca="1" si="219"/>
        <v>712.01</v>
      </c>
      <c r="CA76" s="31">
        <f t="shared" ca="1" si="220"/>
        <v>0</v>
      </c>
      <c r="CB76" s="31">
        <f t="shared" ca="1" si="221"/>
        <v>0</v>
      </c>
      <c r="CC76" s="31">
        <f t="shared" ca="1" si="222"/>
        <v>0</v>
      </c>
      <c r="CD76" s="31">
        <f t="shared" ca="1" si="223"/>
        <v>0</v>
      </c>
      <c r="CE76" s="31">
        <f t="shared" ca="1" si="224"/>
        <v>0</v>
      </c>
      <c r="CF76" s="31">
        <f t="shared" ca="1" si="225"/>
        <v>0</v>
      </c>
      <c r="CG76" s="31">
        <f t="shared" ca="1" si="226"/>
        <v>0</v>
      </c>
      <c r="CH76" s="31">
        <f t="shared" ca="1" si="227"/>
        <v>0</v>
      </c>
      <c r="CI76" s="31">
        <f t="shared" ca="1" si="228"/>
        <v>0</v>
      </c>
      <c r="CJ76" s="31">
        <f t="shared" ca="1" si="229"/>
        <v>0</v>
      </c>
      <c r="CK76" s="32">
        <f t="shared" ca="1" si="278"/>
        <v>0</v>
      </c>
      <c r="CL76" s="32">
        <f t="shared" ca="1" si="279"/>
        <v>46.28</v>
      </c>
      <c r="CM76" s="32">
        <f t="shared" ca="1" si="280"/>
        <v>0</v>
      </c>
      <c r="CN76" s="32">
        <f t="shared" ca="1" si="281"/>
        <v>0</v>
      </c>
      <c r="CO76" s="32">
        <f t="shared" ca="1" si="282"/>
        <v>0</v>
      </c>
      <c r="CP76" s="32">
        <f t="shared" ca="1" si="283"/>
        <v>0</v>
      </c>
      <c r="CQ76" s="32">
        <f t="shared" ca="1" si="284"/>
        <v>0</v>
      </c>
      <c r="CR76" s="32">
        <f t="shared" ca="1" si="285"/>
        <v>0</v>
      </c>
      <c r="CS76" s="32">
        <f t="shared" ca="1" si="286"/>
        <v>0</v>
      </c>
      <c r="CT76" s="32">
        <f t="shared" ca="1" si="287"/>
        <v>0</v>
      </c>
      <c r="CU76" s="32">
        <f t="shared" ca="1" si="288"/>
        <v>0</v>
      </c>
      <c r="CV76" s="32">
        <f t="shared" ca="1" si="289"/>
        <v>0</v>
      </c>
      <c r="CW76" s="31">
        <f t="shared" ca="1" si="290"/>
        <v>0</v>
      </c>
      <c r="CX76" s="31">
        <f t="shared" ca="1" si="291"/>
        <v>-669.29</v>
      </c>
      <c r="CY76" s="31">
        <f t="shared" ca="1" si="292"/>
        <v>0</v>
      </c>
      <c r="CZ76" s="31">
        <f t="shared" ca="1" si="293"/>
        <v>0</v>
      </c>
      <c r="DA76" s="31">
        <f t="shared" ca="1" si="294"/>
        <v>0</v>
      </c>
      <c r="DB76" s="31">
        <f t="shared" ca="1" si="295"/>
        <v>0</v>
      </c>
      <c r="DC76" s="31">
        <f t="shared" ca="1" si="296"/>
        <v>0</v>
      </c>
      <c r="DD76" s="31">
        <f t="shared" ca="1" si="297"/>
        <v>0</v>
      </c>
      <c r="DE76" s="31">
        <f t="shared" ca="1" si="298"/>
        <v>0</v>
      </c>
      <c r="DF76" s="31">
        <f t="shared" ca="1" si="299"/>
        <v>0</v>
      </c>
      <c r="DG76" s="31">
        <f t="shared" ca="1" si="300"/>
        <v>0</v>
      </c>
      <c r="DH76" s="31">
        <f t="shared" ca="1" si="301"/>
        <v>0</v>
      </c>
      <c r="DI76" s="32">
        <f t="shared" ca="1" si="230"/>
        <v>0</v>
      </c>
      <c r="DJ76" s="32">
        <f t="shared" ca="1" si="231"/>
        <v>-33.46</v>
      </c>
      <c r="DK76" s="32">
        <f t="shared" ca="1" si="232"/>
        <v>0</v>
      </c>
      <c r="DL76" s="32">
        <f t="shared" ca="1" si="233"/>
        <v>0</v>
      </c>
      <c r="DM76" s="32">
        <f t="shared" ca="1" si="234"/>
        <v>0</v>
      </c>
      <c r="DN76" s="32">
        <f t="shared" ca="1" si="235"/>
        <v>0</v>
      </c>
      <c r="DO76" s="32">
        <f t="shared" ca="1" si="236"/>
        <v>0</v>
      </c>
      <c r="DP76" s="32">
        <f t="shared" ca="1" si="237"/>
        <v>0</v>
      </c>
      <c r="DQ76" s="32">
        <f t="shared" ca="1" si="238"/>
        <v>0</v>
      </c>
      <c r="DR76" s="32">
        <f t="shared" ca="1" si="239"/>
        <v>0</v>
      </c>
      <c r="DS76" s="32">
        <f t="shared" ca="1" si="240"/>
        <v>0</v>
      </c>
      <c r="DT76" s="32">
        <f t="shared" ca="1" si="241"/>
        <v>0</v>
      </c>
      <c r="DU76" s="31">
        <f t="shared" ca="1" si="242"/>
        <v>0</v>
      </c>
      <c r="DV76" s="31">
        <f t="shared" ca="1" si="243"/>
        <v>-284.56</v>
      </c>
      <c r="DW76" s="31">
        <f t="shared" ca="1" si="244"/>
        <v>0</v>
      </c>
      <c r="DX76" s="31">
        <f t="shared" ca="1" si="245"/>
        <v>0</v>
      </c>
      <c r="DY76" s="31">
        <f t="shared" ca="1" si="246"/>
        <v>0</v>
      </c>
      <c r="DZ76" s="31">
        <f t="shared" ca="1" si="247"/>
        <v>0</v>
      </c>
      <c r="EA76" s="31">
        <f t="shared" ca="1" si="248"/>
        <v>0</v>
      </c>
      <c r="EB76" s="31">
        <f t="shared" ca="1" si="249"/>
        <v>0</v>
      </c>
      <c r="EC76" s="31">
        <f t="shared" ca="1" si="250"/>
        <v>0</v>
      </c>
      <c r="ED76" s="31">
        <f t="shared" ca="1" si="251"/>
        <v>0</v>
      </c>
      <c r="EE76" s="31">
        <f t="shared" ca="1" si="252"/>
        <v>0</v>
      </c>
      <c r="EF76" s="31">
        <f t="shared" ca="1" si="253"/>
        <v>0</v>
      </c>
      <c r="EG76" s="32">
        <f t="shared" ca="1" si="254"/>
        <v>0</v>
      </c>
      <c r="EH76" s="32">
        <f t="shared" ca="1" si="255"/>
        <v>-987.31</v>
      </c>
      <c r="EI76" s="32">
        <f t="shared" ca="1" si="256"/>
        <v>0</v>
      </c>
      <c r="EJ76" s="32">
        <f t="shared" ca="1" si="257"/>
        <v>0</v>
      </c>
      <c r="EK76" s="32">
        <f t="shared" ca="1" si="258"/>
        <v>0</v>
      </c>
      <c r="EL76" s="32">
        <f t="shared" ca="1" si="259"/>
        <v>0</v>
      </c>
      <c r="EM76" s="32">
        <f t="shared" ca="1" si="260"/>
        <v>0</v>
      </c>
      <c r="EN76" s="32">
        <f t="shared" ca="1" si="261"/>
        <v>0</v>
      </c>
      <c r="EO76" s="32">
        <f t="shared" ca="1" si="262"/>
        <v>0</v>
      </c>
      <c r="EP76" s="32">
        <f t="shared" ca="1" si="263"/>
        <v>0</v>
      </c>
      <c r="EQ76" s="32">
        <f t="shared" ca="1" si="264"/>
        <v>0</v>
      </c>
      <c r="ER76" s="32">
        <f t="shared" ca="1" si="265"/>
        <v>0</v>
      </c>
    </row>
    <row r="77" spans="1:148">
      <c r="A77" t="s">
        <v>521</v>
      </c>
      <c r="B77" s="1" t="s">
        <v>111</v>
      </c>
      <c r="C77" t="str">
        <f t="shared" ca="1" si="302"/>
        <v>MKR1</v>
      </c>
      <c r="D77" t="str">
        <f t="shared" ca="1" si="303"/>
        <v>Muskeg River Industrial System</v>
      </c>
      <c r="E77" s="51">
        <v>54444.262499999997</v>
      </c>
      <c r="F77" s="51">
        <v>50341.14</v>
      </c>
      <c r="G77" s="51">
        <v>56049</v>
      </c>
      <c r="H77" s="51">
        <v>49165.1325</v>
      </c>
      <c r="I77" s="51">
        <v>35256.922500000001</v>
      </c>
      <c r="J77" s="51">
        <v>41186.61</v>
      </c>
      <c r="K77" s="51">
        <v>46774.057500000003</v>
      </c>
      <c r="L77" s="51">
        <v>53015.077499999999</v>
      </c>
      <c r="M77" s="51">
        <v>46675.552499999998</v>
      </c>
      <c r="N77" s="51">
        <v>57991.26</v>
      </c>
      <c r="O77" s="51">
        <v>62130.345000000001</v>
      </c>
      <c r="P77" s="51">
        <v>63523.245000000003</v>
      </c>
      <c r="Q77" s="32">
        <v>3686871.3</v>
      </c>
      <c r="R77" s="32">
        <v>3910091.79</v>
      </c>
      <c r="S77" s="32">
        <v>3315219.58</v>
      </c>
      <c r="T77" s="32">
        <v>2692160.14</v>
      </c>
      <c r="U77" s="32">
        <v>1690320.06</v>
      </c>
      <c r="V77" s="32">
        <v>2182539.5499999998</v>
      </c>
      <c r="W77" s="32">
        <v>8130462.3600000003</v>
      </c>
      <c r="X77" s="32">
        <v>4127484.99</v>
      </c>
      <c r="Y77" s="32">
        <v>2567112.71</v>
      </c>
      <c r="Z77" s="32">
        <v>4088802.89</v>
      </c>
      <c r="AA77" s="32">
        <v>3715788.2</v>
      </c>
      <c r="AB77" s="32">
        <v>4621293.51</v>
      </c>
      <c r="AC77" s="2">
        <v>4.7699999999999996</v>
      </c>
      <c r="AD77" s="2">
        <v>4.7699999999999996</v>
      </c>
      <c r="AE77" s="2">
        <v>4.7699999999999996</v>
      </c>
      <c r="AF77" s="2">
        <v>4.7699999999999996</v>
      </c>
      <c r="AG77" s="2">
        <v>4.7699999999999996</v>
      </c>
      <c r="AH77" s="2">
        <v>4.7699999999999996</v>
      </c>
      <c r="AI77" s="2">
        <v>4.7699999999999996</v>
      </c>
      <c r="AJ77" s="2">
        <v>4.7699999999999996</v>
      </c>
      <c r="AK77" s="2">
        <v>4.7699999999999996</v>
      </c>
      <c r="AL77" s="2">
        <v>4.7699999999999996</v>
      </c>
      <c r="AM77" s="2">
        <v>4.7699999999999996</v>
      </c>
      <c r="AN77" s="2">
        <v>4.7699999999999996</v>
      </c>
      <c r="AO77" s="33">
        <v>175863.76</v>
      </c>
      <c r="AP77" s="33">
        <v>186511.38</v>
      </c>
      <c r="AQ77" s="33">
        <v>158135.97</v>
      </c>
      <c r="AR77" s="33">
        <v>128416.04</v>
      </c>
      <c r="AS77" s="33">
        <v>80628.27</v>
      </c>
      <c r="AT77" s="33">
        <v>104107.14</v>
      </c>
      <c r="AU77" s="33">
        <v>387823.05</v>
      </c>
      <c r="AV77" s="33">
        <v>196881.03</v>
      </c>
      <c r="AW77" s="33">
        <v>122451.28</v>
      </c>
      <c r="AX77" s="33">
        <v>195035.9</v>
      </c>
      <c r="AY77" s="33">
        <v>177243.1</v>
      </c>
      <c r="AZ77" s="33">
        <v>220435.7</v>
      </c>
      <c r="BA77" s="31">
        <f t="shared" si="266"/>
        <v>-4424.25</v>
      </c>
      <c r="BB77" s="31">
        <f t="shared" si="267"/>
        <v>-4692.1099999999997</v>
      </c>
      <c r="BC77" s="31">
        <f t="shared" si="268"/>
        <v>-3978.26</v>
      </c>
      <c r="BD77" s="31">
        <f t="shared" si="269"/>
        <v>-12922.37</v>
      </c>
      <c r="BE77" s="31">
        <f t="shared" si="270"/>
        <v>-8113.54</v>
      </c>
      <c r="BF77" s="31">
        <f t="shared" si="271"/>
        <v>-10476.19</v>
      </c>
      <c r="BG77" s="31">
        <f t="shared" si="272"/>
        <v>-57726.28</v>
      </c>
      <c r="BH77" s="31">
        <f t="shared" si="273"/>
        <v>-29305.14</v>
      </c>
      <c r="BI77" s="31">
        <f t="shared" si="274"/>
        <v>-18226.5</v>
      </c>
      <c r="BJ77" s="31">
        <f t="shared" si="275"/>
        <v>-12266.41</v>
      </c>
      <c r="BK77" s="31">
        <f t="shared" si="276"/>
        <v>-11147.36</v>
      </c>
      <c r="BL77" s="31">
        <f t="shared" si="277"/>
        <v>-13863.88</v>
      </c>
      <c r="BM77" s="6">
        <f t="shared" ca="1" si="217"/>
        <v>7.7899999999999997E-2</v>
      </c>
      <c r="BN77" s="6">
        <f t="shared" ca="1" si="217"/>
        <v>7.7899999999999997E-2</v>
      </c>
      <c r="BO77" s="6">
        <f t="shared" ca="1" si="217"/>
        <v>7.7899999999999997E-2</v>
      </c>
      <c r="BP77" s="6">
        <f t="shared" ca="1" si="217"/>
        <v>7.7899999999999997E-2</v>
      </c>
      <c r="BQ77" s="6">
        <f t="shared" ca="1" si="217"/>
        <v>7.7899999999999997E-2</v>
      </c>
      <c r="BR77" s="6">
        <f t="shared" ca="1" si="217"/>
        <v>7.7899999999999997E-2</v>
      </c>
      <c r="BS77" s="6">
        <f t="shared" ca="1" si="217"/>
        <v>7.7899999999999997E-2</v>
      </c>
      <c r="BT77" s="6">
        <f t="shared" ca="1" si="217"/>
        <v>7.7899999999999997E-2</v>
      </c>
      <c r="BU77" s="6">
        <f t="shared" ca="1" si="217"/>
        <v>7.7899999999999997E-2</v>
      </c>
      <c r="BV77" s="6">
        <f t="shared" ca="1" si="217"/>
        <v>7.7899999999999997E-2</v>
      </c>
      <c r="BW77" s="6">
        <f t="shared" ca="1" si="217"/>
        <v>7.7899999999999997E-2</v>
      </c>
      <c r="BX77" s="6">
        <f t="shared" ca="1" si="217"/>
        <v>7.7899999999999997E-2</v>
      </c>
      <c r="BY77" s="31">
        <f t="shared" ca="1" si="218"/>
        <v>287207.27</v>
      </c>
      <c r="BZ77" s="31">
        <f t="shared" ca="1" si="219"/>
        <v>304596.15000000002</v>
      </c>
      <c r="CA77" s="31">
        <f t="shared" ca="1" si="220"/>
        <v>258255.61</v>
      </c>
      <c r="CB77" s="31">
        <f t="shared" ca="1" si="221"/>
        <v>209719.27</v>
      </c>
      <c r="CC77" s="31">
        <f t="shared" ca="1" si="222"/>
        <v>131675.93</v>
      </c>
      <c r="CD77" s="31">
        <f t="shared" ca="1" si="223"/>
        <v>170019.83</v>
      </c>
      <c r="CE77" s="31">
        <f t="shared" ca="1" si="224"/>
        <v>633363.02</v>
      </c>
      <c r="CF77" s="31">
        <f t="shared" ca="1" si="225"/>
        <v>321531.08</v>
      </c>
      <c r="CG77" s="31">
        <f t="shared" ca="1" si="226"/>
        <v>199978.08</v>
      </c>
      <c r="CH77" s="31">
        <f t="shared" ca="1" si="227"/>
        <v>318517.75</v>
      </c>
      <c r="CI77" s="31">
        <f t="shared" ca="1" si="228"/>
        <v>289459.90000000002</v>
      </c>
      <c r="CJ77" s="31">
        <f t="shared" ca="1" si="229"/>
        <v>359998.76</v>
      </c>
      <c r="CK77" s="32">
        <f t="shared" ca="1" si="278"/>
        <v>4792.93</v>
      </c>
      <c r="CL77" s="32">
        <f t="shared" ca="1" si="279"/>
        <v>5083.12</v>
      </c>
      <c r="CM77" s="32">
        <f t="shared" ca="1" si="280"/>
        <v>4309.79</v>
      </c>
      <c r="CN77" s="32">
        <f t="shared" ca="1" si="281"/>
        <v>3499.81</v>
      </c>
      <c r="CO77" s="32">
        <f t="shared" ca="1" si="282"/>
        <v>2197.42</v>
      </c>
      <c r="CP77" s="32">
        <f t="shared" ca="1" si="283"/>
        <v>2837.3</v>
      </c>
      <c r="CQ77" s="32">
        <f t="shared" ca="1" si="284"/>
        <v>10569.6</v>
      </c>
      <c r="CR77" s="32">
        <f t="shared" ca="1" si="285"/>
        <v>5365.73</v>
      </c>
      <c r="CS77" s="32">
        <f t="shared" ca="1" si="286"/>
        <v>3337.25</v>
      </c>
      <c r="CT77" s="32">
        <f t="shared" ca="1" si="287"/>
        <v>5315.44</v>
      </c>
      <c r="CU77" s="32">
        <f t="shared" ca="1" si="288"/>
        <v>4830.5200000000004</v>
      </c>
      <c r="CV77" s="32">
        <f t="shared" ca="1" si="289"/>
        <v>6007.68</v>
      </c>
      <c r="CW77" s="31">
        <f t="shared" ca="1" si="290"/>
        <v>120560.69</v>
      </c>
      <c r="CX77" s="31">
        <f t="shared" ca="1" si="291"/>
        <v>127860.00000000001</v>
      </c>
      <c r="CY77" s="31">
        <f t="shared" ca="1" si="292"/>
        <v>108407.68999999996</v>
      </c>
      <c r="CZ77" s="31">
        <f t="shared" ca="1" si="293"/>
        <v>97725.409999999989</v>
      </c>
      <c r="DA77" s="31">
        <f t="shared" ca="1" si="294"/>
        <v>61358.62</v>
      </c>
      <c r="DB77" s="31">
        <f t="shared" ca="1" si="295"/>
        <v>79226.179999999978</v>
      </c>
      <c r="DC77" s="31">
        <f t="shared" ca="1" si="296"/>
        <v>313835.84999999998</v>
      </c>
      <c r="DD77" s="31">
        <f t="shared" ca="1" si="297"/>
        <v>159320.91999999998</v>
      </c>
      <c r="DE77" s="31">
        <f t="shared" ca="1" si="298"/>
        <v>99090.549999999988</v>
      </c>
      <c r="DF77" s="31">
        <f t="shared" ca="1" si="299"/>
        <v>141063.70000000001</v>
      </c>
      <c r="DG77" s="31">
        <f t="shared" ca="1" si="300"/>
        <v>128194.68000000004</v>
      </c>
      <c r="DH77" s="31">
        <f t="shared" ca="1" si="301"/>
        <v>159434.62</v>
      </c>
      <c r="DI77" s="32">
        <f t="shared" ca="1" si="230"/>
        <v>6028.03</v>
      </c>
      <c r="DJ77" s="32">
        <f t="shared" ca="1" si="231"/>
        <v>6393</v>
      </c>
      <c r="DK77" s="32">
        <f t="shared" ca="1" si="232"/>
        <v>5420.38</v>
      </c>
      <c r="DL77" s="32">
        <f t="shared" ca="1" si="233"/>
        <v>4886.2700000000004</v>
      </c>
      <c r="DM77" s="32">
        <f t="shared" ca="1" si="234"/>
        <v>3067.93</v>
      </c>
      <c r="DN77" s="32">
        <f t="shared" ca="1" si="235"/>
        <v>3961.31</v>
      </c>
      <c r="DO77" s="32">
        <f t="shared" ca="1" si="236"/>
        <v>15691.79</v>
      </c>
      <c r="DP77" s="32">
        <f t="shared" ca="1" si="237"/>
        <v>7966.05</v>
      </c>
      <c r="DQ77" s="32">
        <f t="shared" ca="1" si="238"/>
        <v>4954.53</v>
      </c>
      <c r="DR77" s="32">
        <f t="shared" ca="1" si="239"/>
        <v>7053.19</v>
      </c>
      <c r="DS77" s="32">
        <f t="shared" ca="1" si="240"/>
        <v>6409.73</v>
      </c>
      <c r="DT77" s="32">
        <f t="shared" ca="1" si="241"/>
        <v>7971.73</v>
      </c>
      <c r="DU77" s="31">
        <f t="shared" ca="1" si="242"/>
        <v>51872.5</v>
      </c>
      <c r="DV77" s="31">
        <f t="shared" ca="1" si="243"/>
        <v>54361.54</v>
      </c>
      <c r="DW77" s="31">
        <f t="shared" ca="1" si="244"/>
        <v>45592.14</v>
      </c>
      <c r="DX77" s="31">
        <f t="shared" ca="1" si="245"/>
        <v>40601.58</v>
      </c>
      <c r="DY77" s="31">
        <f t="shared" ca="1" si="246"/>
        <v>25189.83</v>
      </c>
      <c r="DZ77" s="31">
        <f t="shared" ca="1" si="247"/>
        <v>32121.35</v>
      </c>
      <c r="EA77" s="31">
        <f t="shared" ca="1" si="248"/>
        <v>125693.47</v>
      </c>
      <c r="EB77" s="31">
        <f t="shared" ca="1" si="249"/>
        <v>62963.44</v>
      </c>
      <c r="EC77" s="31">
        <f t="shared" ca="1" si="250"/>
        <v>38634.480000000003</v>
      </c>
      <c r="ED77" s="31">
        <f t="shared" ca="1" si="251"/>
        <v>54274.77</v>
      </c>
      <c r="EE77" s="31">
        <f t="shared" ca="1" si="252"/>
        <v>48642.879999999997</v>
      </c>
      <c r="EF77" s="31">
        <f t="shared" ca="1" si="253"/>
        <v>59677.72</v>
      </c>
      <c r="EG77" s="32">
        <f t="shared" ca="1" si="254"/>
        <v>178461.22</v>
      </c>
      <c r="EH77" s="32">
        <f t="shared" ca="1" si="255"/>
        <v>188614.54</v>
      </c>
      <c r="EI77" s="32">
        <f t="shared" ca="1" si="256"/>
        <v>159420.20999999996</v>
      </c>
      <c r="EJ77" s="32">
        <f t="shared" ca="1" si="257"/>
        <v>143213.26</v>
      </c>
      <c r="EK77" s="32">
        <f t="shared" ca="1" si="258"/>
        <v>89616.38</v>
      </c>
      <c r="EL77" s="32">
        <f t="shared" ca="1" si="259"/>
        <v>115308.83999999997</v>
      </c>
      <c r="EM77" s="32">
        <f t="shared" ca="1" si="260"/>
        <v>455221.11</v>
      </c>
      <c r="EN77" s="32">
        <f t="shared" ca="1" si="261"/>
        <v>230250.40999999997</v>
      </c>
      <c r="EO77" s="32">
        <f t="shared" ca="1" si="262"/>
        <v>142679.56</v>
      </c>
      <c r="EP77" s="32">
        <f t="shared" ca="1" si="263"/>
        <v>202391.66</v>
      </c>
      <c r="EQ77" s="32">
        <f t="shared" ca="1" si="264"/>
        <v>183247.29000000004</v>
      </c>
      <c r="ER77" s="32">
        <f t="shared" ca="1" si="265"/>
        <v>227084.07</v>
      </c>
    </row>
    <row r="78" spans="1:148">
      <c r="A78" t="s">
        <v>424</v>
      </c>
      <c r="B78" s="1" t="s">
        <v>140</v>
      </c>
      <c r="C78" t="str">
        <f t="shared" ca="1" si="302"/>
        <v>MKRC</v>
      </c>
      <c r="D78" t="str">
        <f t="shared" ca="1" si="303"/>
        <v>MacKay River Industrial System</v>
      </c>
      <c r="E78" s="51">
        <v>88450.882899999997</v>
      </c>
      <c r="F78" s="51">
        <v>78976.011499999993</v>
      </c>
      <c r="G78" s="51">
        <v>80493.802100000001</v>
      </c>
      <c r="H78" s="51">
        <v>79352.410999999993</v>
      </c>
      <c r="I78" s="51">
        <v>66512.761700000003</v>
      </c>
      <c r="J78" s="51">
        <v>83305.179199999999</v>
      </c>
      <c r="K78" s="51">
        <v>66756.559299999994</v>
      </c>
      <c r="L78" s="51">
        <v>81695.708899999998</v>
      </c>
      <c r="M78" s="51">
        <v>84737.110100000005</v>
      </c>
      <c r="N78" s="51">
        <v>53175.459199999998</v>
      </c>
      <c r="O78" s="51">
        <v>46073.962399999997</v>
      </c>
      <c r="P78" s="51">
        <v>100278.0405</v>
      </c>
      <c r="Q78" s="32">
        <v>5561387.4199999999</v>
      </c>
      <c r="R78" s="32">
        <v>5860520.79</v>
      </c>
      <c r="S78" s="32">
        <v>4964289.47</v>
      </c>
      <c r="T78" s="32">
        <v>3934399.81</v>
      </c>
      <c r="U78" s="32">
        <v>3689013.41</v>
      </c>
      <c r="V78" s="32">
        <v>4166886.44</v>
      </c>
      <c r="W78" s="32">
        <v>10778274.050000001</v>
      </c>
      <c r="X78" s="32">
        <v>5125373.05</v>
      </c>
      <c r="Y78" s="32">
        <v>4341531.37</v>
      </c>
      <c r="Z78" s="32">
        <v>3269935.29</v>
      </c>
      <c r="AA78" s="32">
        <v>2822018.87</v>
      </c>
      <c r="AB78" s="32">
        <v>6999302.9199999999</v>
      </c>
      <c r="AC78" s="2">
        <v>4.59</v>
      </c>
      <c r="AD78" s="2">
        <v>4.59</v>
      </c>
      <c r="AE78" s="2">
        <v>4.59</v>
      </c>
      <c r="AF78" s="2">
        <v>4.59</v>
      </c>
      <c r="AG78" s="2">
        <v>4.59</v>
      </c>
      <c r="AH78" s="2">
        <v>4.59</v>
      </c>
      <c r="AI78" s="2">
        <v>4.59</v>
      </c>
      <c r="AJ78" s="2">
        <v>4.59</v>
      </c>
      <c r="AK78" s="2">
        <v>4.59</v>
      </c>
      <c r="AL78" s="2">
        <v>4.59</v>
      </c>
      <c r="AM78" s="2">
        <v>4.59</v>
      </c>
      <c r="AN78" s="2">
        <v>4.59</v>
      </c>
      <c r="AO78" s="33">
        <v>255267.68</v>
      </c>
      <c r="AP78" s="33">
        <v>268997.90000000002</v>
      </c>
      <c r="AQ78" s="33">
        <v>227860.89</v>
      </c>
      <c r="AR78" s="33">
        <v>180588.95</v>
      </c>
      <c r="AS78" s="33">
        <v>169325.72</v>
      </c>
      <c r="AT78" s="33">
        <v>191260.09</v>
      </c>
      <c r="AU78" s="33">
        <v>494722.78</v>
      </c>
      <c r="AV78" s="33">
        <v>235254.62</v>
      </c>
      <c r="AW78" s="33">
        <v>199276.29</v>
      </c>
      <c r="AX78" s="33">
        <v>150090.03</v>
      </c>
      <c r="AY78" s="33">
        <v>129530.67</v>
      </c>
      <c r="AZ78" s="33">
        <v>321268</v>
      </c>
      <c r="BA78" s="31">
        <f t="shared" si="266"/>
        <v>-6673.66</v>
      </c>
      <c r="BB78" s="31">
        <f t="shared" si="267"/>
        <v>-7032.62</v>
      </c>
      <c r="BC78" s="31">
        <f t="shared" si="268"/>
        <v>-5957.15</v>
      </c>
      <c r="BD78" s="31">
        <f t="shared" si="269"/>
        <v>-18885.12</v>
      </c>
      <c r="BE78" s="31">
        <f t="shared" si="270"/>
        <v>-17707.259999999998</v>
      </c>
      <c r="BF78" s="31">
        <f t="shared" si="271"/>
        <v>-20001.05</v>
      </c>
      <c r="BG78" s="31">
        <f t="shared" si="272"/>
        <v>-76525.75</v>
      </c>
      <c r="BH78" s="31">
        <f t="shared" si="273"/>
        <v>-36390.15</v>
      </c>
      <c r="BI78" s="31">
        <f t="shared" si="274"/>
        <v>-30824.87</v>
      </c>
      <c r="BJ78" s="31">
        <f t="shared" si="275"/>
        <v>-9809.81</v>
      </c>
      <c r="BK78" s="31">
        <f t="shared" si="276"/>
        <v>-8466.06</v>
      </c>
      <c r="BL78" s="31">
        <f t="shared" si="277"/>
        <v>-20997.91</v>
      </c>
      <c r="BM78" s="6">
        <f t="shared" ca="1" si="217"/>
        <v>7.2400000000000006E-2</v>
      </c>
      <c r="BN78" s="6">
        <f t="shared" ca="1" si="217"/>
        <v>7.2400000000000006E-2</v>
      </c>
      <c r="BO78" s="6">
        <f t="shared" ca="1" si="217"/>
        <v>7.2400000000000006E-2</v>
      </c>
      <c r="BP78" s="6">
        <f t="shared" ca="1" si="217"/>
        <v>7.2400000000000006E-2</v>
      </c>
      <c r="BQ78" s="6">
        <f t="shared" ca="1" si="217"/>
        <v>7.2400000000000006E-2</v>
      </c>
      <c r="BR78" s="6">
        <f t="shared" ca="1" si="217"/>
        <v>7.2400000000000006E-2</v>
      </c>
      <c r="BS78" s="6">
        <f t="shared" ca="1" si="217"/>
        <v>7.2400000000000006E-2</v>
      </c>
      <c r="BT78" s="6">
        <f t="shared" ca="1" si="217"/>
        <v>7.2400000000000006E-2</v>
      </c>
      <c r="BU78" s="6">
        <f t="shared" ca="1" si="217"/>
        <v>7.2400000000000006E-2</v>
      </c>
      <c r="BV78" s="6">
        <f t="shared" ca="1" si="217"/>
        <v>7.2400000000000006E-2</v>
      </c>
      <c r="BW78" s="6">
        <f t="shared" ca="1" si="217"/>
        <v>7.2400000000000006E-2</v>
      </c>
      <c r="BX78" s="6">
        <f t="shared" ca="1" si="217"/>
        <v>7.2400000000000006E-2</v>
      </c>
      <c r="BY78" s="31">
        <f t="shared" ca="1" si="218"/>
        <v>402644.45</v>
      </c>
      <c r="BZ78" s="31">
        <f t="shared" ca="1" si="219"/>
        <v>424301.71</v>
      </c>
      <c r="CA78" s="31">
        <f t="shared" ca="1" si="220"/>
        <v>359414.56</v>
      </c>
      <c r="CB78" s="31">
        <f t="shared" ca="1" si="221"/>
        <v>284850.55</v>
      </c>
      <c r="CC78" s="31">
        <f t="shared" ca="1" si="222"/>
        <v>267084.57</v>
      </c>
      <c r="CD78" s="31">
        <f t="shared" ca="1" si="223"/>
        <v>301682.58</v>
      </c>
      <c r="CE78" s="31">
        <f t="shared" ca="1" si="224"/>
        <v>780347.04</v>
      </c>
      <c r="CF78" s="31">
        <f t="shared" ca="1" si="225"/>
        <v>371077.01</v>
      </c>
      <c r="CG78" s="31">
        <f t="shared" ca="1" si="226"/>
        <v>314326.87</v>
      </c>
      <c r="CH78" s="31">
        <f t="shared" ca="1" si="227"/>
        <v>236743.31</v>
      </c>
      <c r="CI78" s="31">
        <f t="shared" ca="1" si="228"/>
        <v>204314.17</v>
      </c>
      <c r="CJ78" s="31">
        <f t="shared" ca="1" si="229"/>
        <v>506749.53</v>
      </c>
      <c r="CK78" s="32">
        <f t="shared" ca="1" si="278"/>
        <v>7229.8</v>
      </c>
      <c r="CL78" s="32">
        <f t="shared" ca="1" si="279"/>
        <v>7618.68</v>
      </c>
      <c r="CM78" s="32">
        <f t="shared" ca="1" si="280"/>
        <v>6453.58</v>
      </c>
      <c r="CN78" s="32">
        <f t="shared" ca="1" si="281"/>
        <v>5114.72</v>
      </c>
      <c r="CO78" s="32">
        <f t="shared" ca="1" si="282"/>
        <v>4795.72</v>
      </c>
      <c r="CP78" s="32">
        <f t="shared" ca="1" si="283"/>
        <v>5416.95</v>
      </c>
      <c r="CQ78" s="32">
        <f t="shared" ca="1" si="284"/>
        <v>14011.76</v>
      </c>
      <c r="CR78" s="32">
        <f t="shared" ca="1" si="285"/>
        <v>6662.98</v>
      </c>
      <c r="CS78" s="32">
        <f t="shared" ca="1" si="286"/>
        <v>5643.99</v>
      </c>
      <c r="CT78" s="32">
        <f t="shared" ca="1" si="287"/>
        <v>4250.92</v>
      </c>
      <c r="CU78" s="32">
        <f t="shared" ca="1" si="288"/>
        <v>3668.62</v>
      </c>
      <c r="CV78" s="32">
        <f t="shared" ca="1" si="289"/>
        <v>9099.09</v>
      </c>
      <c r="CW78" s="31">
        <f t="shared" ca="1" si="290"/>
        <v>161280.23000000001</v>
      </c>
      <c r="CX78" s="31">
        <f t="shared" ca="1" si="291"/>
        <v>169955.11</v>
      </c>
      <c r="CY78" s="31">
        <f t="shared" ca="1" si="292"/>
        <v>143964.4</v>
      </c>
      <c r="CZ78" s="31">
        <f t="shared" ca="1" si="293"/>
        <v>128261.43999999994</v>
      </c>
      <c r="DA78" s="31">
        <f t="shared" ca="1" si="294"/>
        <v>120261.82999999997</v>
      </c>
      <c r="DB78" s="31">
        <f t="shared" ca="1" si="295"/>
        <v>135840.49000000002</v>
      </c>
      <c r="DC78" s="31">
        <f t="shared" ca="1" si="296"/>
        <v>376161.77</v>
      </c>
      <c r="DD78" s="31">
        <f t="shared" ca="1" si="297"/>
        <v>178875.51999999999</v>
      </c>
      <c r="DE78" s="31">
        <f t="shared" ca="1" si="298"/>
        <v>151519.43999999997</v>
      </c>
      <c r="DF78" s="31">
        <f t="shared" ca="1" si="299"/>
        <v>100714.01000000001</v>
      </c>
      <c r="DG78" s="31">
        <f t="shared" ca="1" si="300"/>
        <v>86918.180000000008</v>
      </c>
      <c r="DH78" s="31">
        <f t="shared" ca="1" si="301"/>
        <v>215578.53000000006</v>
      </c>
      <c r="DI78" s="32">
        <f t="shared" ca="1" si="230"/>
        <v>8064.01</v>
      </c>
      <c r="DJ78" s="32">
        <f t="shared" ca="1" si="231"/>
        <v>8497.76</v>
      </c>
      <c r="DK78" s="32">
        <f t="shared" ca="1" si="232"/>
        <v>7198.22</v>
      </c>
      <c r="DL78" s="32">
        <f t="shared" ca="1" si="233"/>
        <v>6413.07</v>
      </c>
      <c r="DM78" s="32">
        <f t="shared" ca="1" si="234"/>
        <v>6013.09</v>
      </c>
      <c r="DN78" s="32">
        <f t="shared" ca="1" si="235"/>
        <v>6792.02</v>
      </c>
      <c r="DO78" s="32">
        <f t="shared" ca="1" si="236"/>
        <v>18808.09</v>
      </c>
      <c r="DP78" s="32">
        <f t="shared" ca="1" si="237"/>
        <v>8943.7800000000007</v>
      </c>
      <c r="DQ78" s="32">
        <f t="shared" ca="1" si="238"/>
        <v>7575.97</v>
      </c>
      <c r="DR78" s="32">
        <f t="shared" ca="1" si="239"/>
        <v>5035.7</v>
      </c>
      <c r="DS78" s="32">
        <f t="shared" ca="1" si="240"/>
        <v>4345.91</v>
      </c>
      <c r="DT78" s="32">
        <f t="shared" ca="1" si="241"/>
        <v>10778.93</v>
      </c>
      <c r="DU78" s="31">
        <f t="shared" ca="1" si="242"/>
        <v>69392.509999999995</v>
      </c>
      <c r="DV78" s="31">
        <f t="shared" ca="1" si="243"/>
        <v>72258.89</v>
      </c>
      <c r="DW78" s="31">
        <f t="shared" ca="1" si="244"/>
        <v>60545.93</v>
      </c>
      <c r="DX78" s="31">
        <f t="shared" ca="1" si="245"/>
        <v>53288.26</v>
      </c>
      <c r="DY78" s="31">
        <f t="shared" ca="1" si="246"/>
        <v>49371.62</v>
      </c>
      <c r="DZ78" s="31">
        <f t="shared" ca="1" si="247"/>
        <v>55074.97</v>
      </c>
      <c r="EA78" s="31">
        <f t="shared" ca="1" si="248"/>
        <v>150655.44</v>
      </c>
      <c r="EB78" s="31">
        <f t="shared" ca="1" si="249"/>
        <v>70691.399999999994</v>
      </c>
      <c r="EC78" s="31">
        <f t="shared" ca="1" si="250"/>
        <v>59076.01</v>
      </c>
      <c r="ED78" s="31">
        <f t="shared" ca="1" si="251"/>
        <v>38750.080000000002</v>
      </c>
      <c r="EE78" s="31">
        <f t="shared" ca="1" si="252"/>
        <v>32980.699999999997</v>
      </c>
      <c r="EF78" s="31">
        <f t="shared" ca="1" si="253"/>
        <v>80692.86</v>
      </c>
      <c r="EG78" s="32">
        <f t="shared" ca="1" si="254"/>
        <v>238736.75</v>
      </c>
      <c r="EH78" s="32">
        <f t="shared" ca="1" si="255"/>
        <v>250711.76</v>
      </c>
      <c r="EI78" s="32">
        <f t="shared" ca="1" si="256"/>
        <v>211708.55</v>
      </c>
      <c r="EJ78" s="32">
        <f t="shared" ca="1" si="257"/>
        <v>187962.76999999996</v>
      </c>
      <c r="EK78" s="32">
        <f t="shared" ca="1" si="258"/>
        <v>175646.53999999998</v>
      </c>
      <c r="EL78" s="32">
        <f t="shared" ca="1" si="259"/>
        <v>197707.48</v>
      </c>
      <c r="EM78" s="32">
        <f t="shared" ca="1" si="260"/>
        <v>545625.30000000005</v>
      </c>
      <c r="EN78" s="32">
        <f t="shared" ca="1" si="261"/>
        <v>258510.69999999998</v>
      </c>
      <c r="EO78" s="32">
        <f t="shared" ca="1" si="262"/>
        <v>218171.41999999998</v>
      </c>
      <c r="EP78" s="32">
        <f t="shared" ca="1" si="263"/>
        <v>144499.79</v>
      </c>
      <c r="EQ78" s="32">
        <f t="shared" ca="1" si="264"/>
        <v>124244.79000000001</v>
      </c>
      <c r="ER78" s="32">
        <f t="shared" ca="1" si="265"/>
        <v>307050.32000000007</v>
      </c>
    </row>
    <row r="79" spans="1:148">
      <c r="A79" t="s">
        <v>542</v>
      </c>
      <c r="B79" s="1" t="s">
        <v>367</v>
      </c>
      <c r="C79" t="str">
        <f t="shared" ca="1" si="302"/>
        <v>BCHIMP</v>
      </c>
      <c r="D79" t="str">
        <f t="shared" ca="1" si="303"/>
        <v>Alberta-BC Intertie - Import</v>
      </c>
      <c r="E79" s="51">
        <v>150</v>
      </c>
      <c r="F79" s="51">
        <v>1047</v>
      </c>
      <c r="G79" s="51">
        <v>50</v>
      </c>
      <c r="J79" s="51">
        <v>80</v>
      </c>
      <c r="Q79" s="32">
        <v>7457.5</v>
      </c>
      <c r="R79" s="32">
        <v>80837.11</v>
      </c>
      <c r="S79" s="32">
        <v>1810</v>
      </c>
      <c r="T79" s="32"/>
      <c r="U79" s="32"/>
      <c r="V79" s="32">
        <v>5777.7</v>
      </c>
      <c r="W79" s="32"/>
      <c r="X79" s="32"/>
      <c r="Y79" s="32"/>
      <c r="Z79" s="32"/>
      <c r="AA79" s="32"/>
      <c r="AB79" s="32"/>
      <c r="AC79" s="2">
        <v>0.78</v>
      </c>
      <c r="AD79" s="2">
        <v>0.78</v>
      </c>
      <c r="AE79" s="2">
        <v>0.78</v>
      </c>
      <c r="AH79" s="2">
        <v>0.78</v>
      </c>
      <c r="AO79" s="33">
        <v>58.17</v>
      </c>
      <c r="AP79" s="33">
        <v>630.53</v>
      </c>
      <c r="AQ79" s="33">
        <v>14.12</v>
      </c>
      <c r="AR79" s="33"/>
      <c r="AS79" s="33"/>
      <c r="AT79" s="33">
        <v>45.07</v>
      </c>
      <c r="AU79" s="33"/>
      <c r="AV79" s="33"/>
      <c r="AW79" s="33"/>
      <c r="AX79" s="33"/>
      <c r="AY79" s="33"/>
      <c r="AZ79" s="33"/>
      <c r="BA79" s="31">
        <f t="shared" si="266"/>
        <v>-8.9499999999999993</v>
      </c>
      <c r="BB79" s="31">
        <f t="shared" si="267"/>
        <v>-97</v>
      </c>
      <c r="BC79" s="31">
        <f t="shared" si="268"/>
        <v>-2.17</v>
      </c>
      <c r="BD79" s="31">
        <f t="shared" si="269"/>
        <v>0</v>
      </c>
      <c r="BE79" s="31">
        <f t="shared" si="270"/>
        <v>0</v>
      </c>
      <c r="BF79" s="31">
        <f t="shared" si="271"/>
        <v>-27.73</v>
      </c>
      <c r="BG79" s="31">
        <f t="shared" si="272"/>
        <v>0</v>
      </c>
      <c r="BH79" s="31">
        <f t="shared" si="273"/>
        <v>0</v>
      </c>
      <c r="BI79" s="31">
        <f t="shared" si="274"/>
        <v>0</v>
      </c>
      <c r="BJ79" s="31">
        <f t="shared" si="275"/>
        <v>0</v>
      </c>
      <c r="BK79" s="31">
        <f t="shared" si="276"/>
        <v>0</v>
      </c>
      <c r="BL79" s="31">
        <f t="shared" si="277"/>
        <v>0</v>
      </c>
      <c r="BM79" s="6">
        <f t="shared" ca="1" si="217"/>
        <v>-2.81E-2</v>
      </c>
      <c r="BN79" s="6">
        <f t="shared" ca="1" si="217"/>
        <v>-2.81E-2</v>
      </c>
      <c r="BO79" s="6">
        <f t="shared" ca="1" si="217"/>
        <v>-2.81E-2</v>
      </c>
      <c r="BP79" s="6">
        <f t="shared" ca="1" si="217"/>
        <v>-2.81E-2</v>
      </c>
      <c r="BQ79" s="6">
        <f t="shared" ca="1" si="217"/>
        <v>-2.81E-2</v>
      </c>
      <c r="BR79" s="6">
        <f t="shared" ca="1" si="217"/>
        <v>-2.81E-2</v>
      </c>
      <c r="BS79" s="6">
        <f t="shared" ca="1" si="217"/>
        <v>-2.81E-2</v>
      </c>
      <c r="BT79" s="6">
        <f t="shared" ca="1" si="217"/>
        <v>-2.81E-2</v>
      </c>
      <c r="BU79" s="6">
        <f t="shared" ca="1" si="217"/>
        <v>-2.81E-2</v>
      </c>
      <c r="BV79" s="6">
        <f t="shared" ca="1" si="217"/>
        <v>-2.81E-2</v>
      </c>
      <c r="BW79" s="6">
        <f t="shared" ca="1" si="217"/>
        <v>-2.81E-2</v>
      </c>
      <c r="BX79" s="6">
        <f t="shared" ca="1" si="217"/>
        <v>-2.81E-2</v>
      </c>
      <c r="BY79" s="31">
        <f t="shared" ca="1" si="218"/>
        <v>-209.56</v>
      </c>
      <c r="BZ79" s="31">
        <f t="shared" ca="1" si="219"/>
        <v>-2271.52</v>
      </c>
      <c r="CA79" s="31">
        <f t="shared" ca="1" si="220"/>
        <v>-50.86</v>
      </c>
      <c r="CB79" s="31">
        <f t="shared" ca="1" si="221"/>
        <v>0</v>
      </c>
      <c r="CC79" s="31">
        <f t="shared" ca="1" si="222"/>
        <v>0</v>
      </c>
      <c r="CD79" s="31">
        <f t="shared" ca="1" si="223"/>
        <v>-162.35</v>
      </c>
      <c r="CE79" s="31">
        <f t="shared" ca="1" si="224"/>
        <v>0</v>
      </c>
      <c r="CF79" s="31">
        <f t="shared" ca="1" si="225"/>
        <v>0</v>
      </c>
      <c r="CG79" s="31">
        <f t="shared" ca="1" si="226"/>
        <v>0</v>
      </c>
      <c r="CH79" s="31">
        <f t="shared" ca="1" si="227"/>
        <v>0</v>
      </c>
      <c r="CI79" s="31">
        <f t="shared" ca="1" si="228"/>
        <v>0</v>
      </c>
      <c r="CJ79" s="31">
        <f t="shared" ca="1" si="229"/>
        <v>0</v>
      </c>
      <c r="CK79" s="32">
        <f t="shared" ca="1" si="278"/>
        <v>9.69</v>
      </c>
      <c r="CL79" s="32">
        <f t="shared" ca="1" si="279"/>
        <v>105.09</v>
      </c>
      <c r="CM79" s="32">
        <f t="shared" ca="1" si="280"/>
        <v>2.35</v>
      </c>
      <c r="CN79" s="32">
        <f t="shared" ca="1" si="281"/>
        <v>0</v>
      </c>
      <c r="CO79" s="32">
        <f t="shared" ca="1" si="282"/>
        <v>0</v>
      </c>
      <c r="CP79" s="32">
        <f t="shared" ca="1" si="283"/>
        <v>7.51</v>
      </c>
      <c r="CQ79" s="32">
        <f t="shared" ca="1" si="284"/>
        <v>0</v>
      </c>
      <c r="CR79" s="32">
        <f t="shared" ca="1" si="285"/>
        <v>0</v>
      </c>
      <c r="CS79" s="32">
        <f t="shared" ca="1" si="286"/>
        <v>0</v>
      </c>
      <c r="CT79" s="32">
        <f t="shared" ca="1" si="287"/>
        <v>0</v>
      </c>
      <c r="CU79" s="32">
        <f t="shared" ca="1" si="288"/>
        <v>0</v>
      </c>
      <c r="CV79" s="32">
        <f t="shared" ca="1" si="289"/>
        <v>0</v>
      </c>
      <c r="CW79" s="31">
        <f t="shared" ca="1" si="290"/>
        <v>-249.09000000000003</v>
      </c>
      <c r="CX79" s="31">
        <f t="shared" ca="1" si="291"/>
        <v>-2699.96</v>
      </c>
      <c r="CY79" s="31">
        <f t="shared" ca="1" si="292"/>
        <v>-60.459999999999994</v>
      </c>
      <c r="CZ79" s="31">
        <f t="shared" ca="1" si="293"/>
        <v>0</v>
      </c>
      <c r="DA79" s="31">
        <f t="shared" ca="1" si="294"/>
        <v>0</v>
      </c>
      <c r="DB79" s="31">
        <f t="shared" ca="1" si="295"/>
        <v>-172.18</v>
      </c>
      <c r="DC79" s="31">
        <f t="shared" ca="1" si="296"/>
        <v>0</v>
      </c>
      <c r="DD79" s="31">
        <f t="shared" ca="1" si="297"/>
        <v>0</v>
      </c>
      <c r="DE79" s="31">
        <f t="shared" ca="1" si="298"/>
        <v>0</v>
      </c>
      <c r="DF79" s="31">
        <f t="shared" ca="1" si="299"/>
        <v>0</v>
      </c>
      <c r="DG79" s="31">
        <f t="shared" ca="1" si="300"/>
        <v>0</v>
      </c>
      <c r="DH79" s="31">
        <f t="shared" ca="1" si="301"/>
        <v>0</v>
      </c>
      <c r="DI79" s="32">
        <f t="shared" ca="1" si="230"/>
        <v>-12.45</v>
      </c>
      <c r="DJ79" s="32">
        <f t="shared" ca="1" si="231"/>
        <v>-135</v>
      </c>
      <c r="DK79" s="32">
        <f t="shared" ca="1" si="232"/>
        <v>-3.02</v>
      </c>
      <c r="DL79" s="32">
        <f t="shared" ca="1" si="233"/>
        <v>0</v>
      </c>
      <c r="DM79" s="32">
        <f t="shared" ca="1" si="234"/>
        <v>0</v>
      </c>
      <c r="DN79" s="32">
        <f t="shared" ca="1" si="235"/>
        <v>-8.61</v>
      </c>
      <c r="DO79" s="32">
        <f t="shared" ca="1" si="236"/>
        <v>0</v>
      </c>
      <c r="DP79" s="32">
        <f t="shared" ca="1" si="237"/>
        <v>0</v>
      </c>
      <c r="DQ79" s="32">
        <f t="shared" ca="1" si="238"/>
        <v>0</v>
      </c>
      <c r="DR79" s="32">
        <f t="shared" ca="1" si="239"/>
        <v>0</v>
      </c>
      <c r="DS79" s="32">
        <f t="shared" ca="1" si="240"/>
        <v>0</v>
      </c>
      <c r="DT79" s="32">
        <f t="shared" ca="1" si="241"/>
        <v>0</v>
      </c>
      <c r="DU79" s="31">
        <f t="shared" ca="1" si="242"/>
        <v>-107.17</v>
      </c>
      <c r="DV79" s="31">
        <f t="shared" ca="1" si="243"/>
        <v>-1147.93</v>
      </c>
      <c r="DW79" s="31">
        <f t="shared" ca="1" si="244"/>
        <v>-25.43</v>
      </c>
      <c r="DX79" s="31">
        <f t="shared" ca="1" si="245"/>
        <v>0</v>
      </c>
      <c r="DY79" s="31">
        <f t="shared" ca="1" si="246"/>
        <v>0</v>
      </c>
      <c r="DZ79" s="31">
        <f t="shared" ca="1" si="247"/>
        <v>-69.81</v>
      </c>
      <c r="EA79" s="31">
        <f t="shared" ca="1" si="248"/>
        <v>0</v>
      </c>
      <c r="EB79" s="31">
        <f t="shared" ca="1" si="249"/>
        <v>0</v>
      </c>
      <c r="EC79" s="31">
        <f t="shared" ca="1" si="250"/>
        <v>0</v>
      </c>
      <c r="ED79" s="31">
        <f t="shared" ca="1" si="251"/>
        <v>0</v>
      </c>
      <c r="EE79" s="31">
        <f t="shared" ca="1" si="252"/>
        <v>0</v>
      </c>
      <c r="EF79" s="31">
        <f t="shared" ca="1" si="253"/>
        <v>0</v>
      </c>
      <c r="EG79" s="32">
        <f t="shared" ca="1" si="254"/>
        <v>-368.71000000000004</v>
      </c>
      <c r="EH79" s="32">
        <f t="shared" ca="1" si="255"/>
        <v>-3982.8900000000003</v>
      </c>
      <c r="EI79" s="32">
        <f t="shared" ca="1" si="256"/>
        <v>-88.91</v>
      </c>
      <c r="EJ79" s="32">
        <f t="shared" ca="1" si="257"/>
        <v>0</v>
      </c>
      <c r="EK79" s="32">
        <f t="shared" ca="1" si="258"/>
        <v>0</v>
      </c>
      <c r="EL79" s="32">
        <f t="shared" ca="1" si="259"/>
        <v>-250.60000000000002</v>
      </c>
      <c r="EM79" s="32">
        <f t="shared" ca="1" si="260"/>
        <v>0</v>
      </c>
      <c r="EN79" s="32">
        <f t="shared" ca="1" si="261"/>
        <v>0</v>
      </c>
      <c r="EO79" s="32">
        <f t="shared" ca="1" si="262"/>
        <v>0</v>
      </c>
      <c r="EP79" s="32">
        <f t="shared" ca="1" si="263"/>
        <v>0</v>
      </c>
      <c r="EQ79" s="32">
        <f t="shared" ca="1" si="264"/>
        <v>0</v>
      </c>
      <c r="ER79" s="32">
        <f t="shared" ca="1" si="265"/>
        <v>0</v>
      </c>
    </row>
    <row r="80" spans="1:148">
      <c r="A80" t="s">
        <v>542</v>
      </c>
      <c r="B80" s="1" t="s">
        <v>368</v>
      </c>
      <c r="C80" t="str">
        <f t="shared" ca="1" si="302"/>
        <v>SPCIMP</v>
      </c>
      <c r="D80" t="str">
        <f t="shared" ca="1" si="303"/>
        <v>Alberta-Saskatchewan Intertie - Import</v>
      </c>
      <c r="E80" s="51">
        <v>194</v>
      </c>
      <c r="O80" s="51">
        <v>45</v>
      </c>
      <c r="Q80" s="32">
        <v>12737.15</v>
      </c>
      <c r="R80" s="32"/>
      <c r="S80" s="32"/>
      <c r="T80" s="32"/>
      <c r="U80" s="32"/>
      <c r="V80" s="32"/>
      <c r="W80" s="32"/>
      <c r="X80" s="32"/>
      <c r="Y80" s="32"/>
      <c r="Z80" s="32"/>
      <c r="AA80" s="32">
        <v>2403.3000000000002</v>
      </c>
      <c r="AB80" s="32"/>
      <c r="AC80" s="2">
        <v>1.44</v>
      </c>
      <c r="AM80" s="2">
        <v>1.44</v>
      </c>
      <c r="AO80" s="33">
        <v>183.41</v>
      </c>
      <c r="AP80" s="33"/>
      <c r="AQ80" s="33"/>
      <c r="AR80" s="33"/>
      <c r="AS80" s="33"/>
      <c r="AT80" s="33"/>
      <c r="AU80" s="33"/>
      <c r="AV80" s="33"/>
      <c r="AW80" s="33"/>
      <c r="AX80" s="33"/>
      <c r="AY80" s="33">
        <v>34.61</v>
      </c>
      <c r="AZ80" s="33"/>
      <c r="BA80" s="31">
        <f t="shared" si="266"/>
        <v>-15.28</v>
      </c>
      <c r="BB80" s="31">
        <f t="shared" si="267"/>
        <v>0</v>
      </c>
      <c r="BC80" s="31">
        <f t="shared" si="268"/>
        <v>0</v>
      </c>
      <c r="BD80" s="31">
        <f t="shared" si="269"/>
        <v>0</v>
      </c>
      <c r="BE80" s="31">
        <f t="shared" si="270"/>
        <v>0</v>
      </c>
      <c r="BF80" s="31">
        <f t="shared" si="271"/>
        <v>0</v>
      </c>
      <c r="BG80" s="31">
        <f t="shared" si="272"/>
        <v>0</v>
      </c>
      <c r="BH80" s="31">
        <f t="shared" si="273"/>
        <v>0</v>
      </c>
      <c r="BI80" s="31">
        <f t="shared" si="274"/>
        <v>0</v>
      </c>
      <c r="BJ80" s="31">
        <f t="shared" si="275"/>
        <v>0</v>
      </c>
      <c r="BK80" s="31">
        <f t="shared" si="276"/>
        <v>-7.21</v>
      </c>
      <c r="BL80" s="31">
        <f t="shared" si="277"/>
        <v>0</v>
      </c>
      <c r="BM80" s="6">
        <f t="shared" ca="1" si="217"/>
        <v>-4.5999999999999999E-3</v>
      </c>
      <c r="BN80" s="6">
        <f t="shared" ca="1" si="217"/>
        <v>-4.5999999999999999E-3</v>
      </c>
      <c r="BO80" s="6">
        <f t="shared" ca="1" si="217"/>
        <v>-4.5999999999999999E-3</v>
      </c>
      <c r="BP80" s="6">
        <f t="shared" ca="1" si="217"/>
        <v>-4.5999999999999999E-3</v>
      </c>
      <c r="BQ80" s="6">
        <f t="shared" ca="1" si="217"/>
        <v>-4.5999999999999999E-3</v>
      </c>
      <c r="BR80" s="6">
        <f t="shared" ca="1" si="217"/>
        <v>-4.5999999999999999E-3</v>
      </c>
      <c r="BS80" s="6">
        <f t="shared" ca="1" si="217"/>
        <v>-4.5999999999999999E-3</v>
      </c>
      <c r="BT80" s="6">
        <f t="shared" ca="1" si="217"/>
        <v>-4.5999999999999999E-3</v>
      </c>
      <c r="BU80" s="6">
        <f t="shared" ca="1" si="217"/>
        <v>-4.5999999999999999E-3</v>
      </c>
      <c r="BV80" s="6">
        <f t="shared" ref="BM80:BX101" ca="1" si="304">VLOOKUP($C80,LossFactorLookup,3,FALSE)</f>
        <v>-4.5999999999999999E-3</v>
      </c>
      <c r="BW80" s="6">
        <f t="shared" ca="1" si="304"/>
        <v>-4.5999999999999999E-3</v>
      </c>
      <c r="BX80" s="6">
        <f t="shared" ca="1" si="304"/>
        <v>-4.5999999999999999E-3</v>
      </c>
      <c r="BY80" s="31">
        <f t="shared" ca="1" si="218"/>
        <v>-58.59</v>
      </c>
      <c r="BZ80" s="31">
        <f t="shared" ca="1" si="219"/>
        <v>0</v>
      </c>
      <c r="CA80" s="31">
        <f t="shared" ca="1" si="220"/>
        <v>0</v>
      </c>
      <c r="CB80" s="31">
        <f t="shared" ca="1" si="221"/>
        <v>0</v>
      </c>
      <c r="CC80" s="31">
        <f t="shared" ca="1" si="222"/>
        <v>0</v>
      </c>
      <c r="CD80" s="31">
        <f t="shared" ca="1" si="223"/>
        <v>0</v>
      </c>
      <c r="CE80" s="31">
        <f t="shared" ca="1" si="224"/>
        <v>0</v>
      </c>
      <c r="CF80" s="31">
        <f t="shared" ca="1" si="225"/>
        <v>0</v>
      </c>
      <c r="CG80" s="31">
        <f t="shared" ca="1" si="226"/>
        <v>0</v>
      </c>
      <c r="CH80" s="31">
        <f t="shared" ca="1" si="227"/>
        <v>0</v>
      </c>
      <c r="CI80" s="31">
        <f t="shared" ca="1" si="228"/>
        <v>-11.06</v>
      </c>
      <c r="CJ80" s="31">
        <f t="shared" ca="1" si="229"/>
        <v>0</v>
      </c>
      <c r="CK80" s="32">
        <f t="shared" ca="1" si="278"/>
        <v>16.559999999999999</v>
      </c>
      <c r="CL80" s="32">
        <f t="shared" ca="1" si="279"/>
        <v>0</v>
      </c>
      <c r="CM80" s="32">
        <f t="shared" ca="1" si="280"/>
        <v>0</v>
      </c>
      <c r="CN80" s="32">
        <f t="shared" ca="1" si="281"/>
        <v>0</v>
      </c>
      <c r="CO80" s="32">
        <f t="shared" ca="1" si="282"/>
        <v>0</v>
      </c>
      <c r="CP80" s="32">
        <f t="shared" ca="1" si="283"/>
        <v>0</v>
      </c>
      <c r="CQ80" s="32">
        <f t="shared" ca="1" si="284"/>
        <v>0</v>
      </c>
      <c r="CR80" s="32">
        <f t="shared" ca="1" si="285"/>
        <v>0</v>
      </c>
      <c r="CS80" s="32">
        <f t="shared" ca="1" si="286"/>
        <v>0</v>
      </c>
      <c r="CT80" s="32">
        <f t="shared" ca="1" si="287"/>
        <v>0</v>
      </c>
      <c r="CU80" s="32">
        <f t="shared" ca="1" si="288"/>
        <v>3.12</v>
      </c>
      <c r="CV80" s="32">
        <f t="shared" ca="1" si="289"/>
        <v>0</v>
      </c>
      <c r="CW80" s="31">
        <f t="shared" ca="1" si="290"/>
        <v>-210.16</v>
      </c>
      <c r="CX80" s="31">
        <f t="shared" ca="1" si="291"/>
        <v>0</v>
      </c>
      <c r="CY80" s="31">
        <f t="shared" ca="1" si="292"/>
        <v>0</v>
      </c>
      <c r="CZ80" s="31">
        <f t="shared" ca="1" si="293"/>
        <v>0</v>
      </c>
      <c r="DA80" s="31">
        <f t="shared" ca="1" si="294"/>
        <v>0</v>
      </c>
      <c r="DB80" s="31">
        <f t="shared" ca="1" si="295"/>
        <v>0</v>
      </c>
      <c r="DC80" s="31">
        <f t="shared" ca="1" si="296"/>
        <v>0</v>
      </c>
      <c r="DD80" s="31">
        <f t="shared" ca="1" si="297"/>
        <v>0</v>
      </c>
      <c r="DE80" s="31">
        <f t="shared" ca="1" si="298"/>
        <v>0</v>
      </c>
      <c r="DF80" s="31">
        <f t="shared" ca="1" si="299"/>
        <v>0</v>
      </c>
      <c r="DG80" s="31">
        <f t="shared" ca="1" si="300"/>
        <v>-35.339999999999996</v>
      </c>
      <c r="DH80" s="31">
        <f t="shared" ca="1" si="301"/>
        <v>0</v>
      </c>
      <c r="DI80" s="32">
        <f t="shared" ca="1" si="230"/>
        <v>-10.51</v>
      </c>
      <c r="DJ80" s="32">
        <f t="shared" ca="1" si="231"/>
        <v>0</v>
      </c>
      <c r="DK80" s="32">
        <f t="shared" ca="1" si="232"/>
        <v>0</v>
      </c>
      <c r="DL80" s="32">
        <f t="shared" ca="1" si="233"/>
        <v>0</v>
      </c>
      <c r="DM80" s="32">
        <f t="shared" ca="1" si="234"/>
        <v>0</v>
      </c>
      <c r="DN80" s="32">
        <f t="shared" ca="1" si="235"/>
        <v>0</v>
      </c>
      <c r="DO80" s="32">
        <f t="shared" ca="1" si="236"/>
        <v>0</v>
      </c>
      <c r="DP80" s="32">
        <f t="shared" ca="1" si="237"/>
        <v>0</v>
      </c>
      <c r="DQ80" s="32">
        <f t="shared" ca="1" si="238"/>
        <v>0</v>
      </c>
      <c r="DR80" s="32">
        <f t="shared" ca="1" si="239"/>
        <v>0</v>
      </c>
      <c r="DS80" s="32">
        <f t="shared" ca="1" si="240"/>
        <v>-1.77</v>
      </c>
      <c r="DT80" s="32">
        <f t="shared" ca="1" si="241"/>
        <v>0</v>
      </c>
      <c r="DU80" s="31">
        <f t="shared" ca="1" si="242"/>
        <v>-90.42</v>
      </c>
      <c r="DV80" s="31">
        <f t="shared" ca="1" si="243"/>
        <v>0</v>
      </c>
      <c r="DW80" s="31">
        <f t="shared" ca="1" si="244"/>
        <v>0</v>
      </c>
      <c r="DX80" s="31">
        <f t="shared" ca="1" si="245"/>
        <v>0</v>
      </c>
      <c r="DY80" s="31">
        <f t="shared" ca="1" si="246"/>
        <v>0</v>
      </c>
      <c r="DZ80" s="31">
        <f t="shared" ca="1" si="247"/>
        <v>0</v>
      </c>
      <c r="EA80" s="31">
        <f t="shared" ca="1" si="248"/>
        <v>0</v>
      </c>
      <c r="EB80" s="31">
        <f t="shared" ca="1" si="249"/>
        <v>0</v>
      </c>
      <c r="EC80" s="31">
        <f t="shared" ca="1" si="250"/>
        <v>0</v>
      </c>
      <c r="ED80" s="31">
        <f t="shared" ca="1" si="251"/>
        <v>0</v>
      </c>
      <c r="EE80" s="31">
        <f t="shared" ca="1" si="252"/>
        <v>-13.41</v>
      </c>
      <c r="EF80" s="31">
        <f t="shared" ca="1" si="253"/>
        <v>0</v>
      </c>
      <c r="EG80" s="32">
        <f t="shared" ca="1" si="254"/>
        <v>-311.08999999999997</v>
      </c>
      <c r="EH80" s="32">
        <f t="shared" ca="1" si="255"/>
        <v>0</v>
      </c>
      <c r="EI80" s="32">
        <f t="shared" ca="1" si="256"/>
        <v>0</v>
      </c>
      <c r="EJ80" s="32">
        <f t="shared" ca="1" si="257"/>
        <v>0</v>
      </c>
      <c r="EK80" s="32">
        <f t="shared" ca="1" si="258"/>
        <v>0</v>
      </c>
      <c r="EL80" s="32">
        <f t="shared" ca="1" si="259"/>
        <v>0</v>
      </c>
      <c r="EM80" s="32">
        <f t="shared" ca="1" si="260"/>
        <v>0</v>
      </c>
      <c r="EN80" s="32">
        <f t="shared" ca="1" si="261"/>
        <v>0</v>
      </c>
      <c r="EO80" s="32">
        <f t="shared" ca="1" si="262"/>
        <v>0</v>
      </c>
      <c r="EP80" s="32">
        <f t="shared" ca="1" si="263"/>
        <v>0</v>
      </c>
      <c r="EQ80" s="32">
        <f t="shared" ca="1" si="264"/>
        <v>-50.519999999999996</v>
      </c>
      <c r="ER80" s="32">
        <f t="shared" ca="1" si="265"/>
        <v>0</v>
      </c>
    </row>
    <row r="81" spans="1:148">
      <c r="A81" t="s">
        <v>542</v>
      </c>
      <c r="B81" s="1" t="s">
        <v>314</v>
      </c>
      <c r="C81" t="str">
        <f t="shared" ca="1" si="302"/>
        <v>SPCEXP</v>
      </c>
      <c r="D81" t="str">
        <f t="shared" ca="1" si="303"/>
        <v>Alberta-Saskatchewan Intertie - Export</v>
      </c>
      <c r="E81" s="51">
        <v>368.5</v>
      </c>
      <c r="F81" s="51">
        <v>92.5</v>
      </c>
      <c r="G81" s="51">
        <v>256.5</v>
      </c>
      <c r="Q81" s="32">
        <v>7017.86</v>
      </c>
      <c r="R81" s="32">
        <v>7239.23</v>
      </c>
      <c r="S81" s="32">
        <v>12205.03</v>
      </c>
      <c r="T81" s="32"/>
      <c r="U81" s="32"/>
      <c r="V81" s="32"/>
      <c r="W81" s="32"/>
      <c r="X81" s="32"/>
      <c r="Y81" s="32"/>
      <c r="Z81" s="32"/>
      <c r="AA81" s="32"/>
      <c r="AB81" s="32"/>
      <c r="AC81" s="2">
        <v>4.13</v>
      </c>
      <c r="AD81" s="2">
        <v>4.13</v>
      </c>
      <c r="AE81" s="2">
        <v>4.13</v>
      </c>
      <c r="AO81" s="33">
        <v>289.83999999999997</v>
      </c>
      <c r="AP81" s="33">
        <v>298.98</v>
      </c>
      <c r="AQ81" s="33">
        <v>504.07</v>
      </c>
      <c r="AR81" s="33"/>
      <c r="AS81" s="33"/>
      <c r="AT81" s="33"/>
      <c r="AU81" s="33"/>
      <c r="AV81" s="33"/>
      <c r="AW81" s="33"/>
      <c r="AX81" s="33"/>
      <c r="AY81" s="33"/>
      <c r="AZ81" s="33"/>
      <c r="BA81" s="31">
        <f t="shared" si="266"/>
        <v>-8.42</v>
      </c>
      <c r="BB81" s="31">
        <f t="shared" si="267"/>
        <v>-8.69</v>
      </c>
      <c r="BC81" s="31">
        <f t="shared" si="268"/>
        <v>-14.65</v>
      </c>
      <c r="BD81" s="31">
        <f t="shared" si="269"/>
        <v>0</v>
      </c>
      <c r="BE81" s="31">
        <f t="shared" si="270"/>
        <v>0</v>
      </c>
      <c r="BF81" s="31">
        <f t="shared" si="271"/>
        <v>0</v>
      </c>
      <c r="BG81" s="31">
        <f t="shared" si="272"/>
        <v>0</v>
      </c>
      <c r="BH81" s="31">
        <f t="shared" si="273"/>
        <v>0</v>
      </c>
      <c r="BI81" s="31">
        <f t="shared" si="274"/>
        <v>0</v>
      </c>
      <c r="BJ81" s="31">
        <f t="shared" si="275"/>
        <v>0</v>
      </c>
      <c r="BK81" s="31">
        <f t="shared" si="276"/>
        <v>0</v>
      </c>
      <c r="BL81" s="31">
        <f t="shared" si="277"/>
        <v>0</v>
      </c>
      <c r="BM81" s="6">
        <f t="shared" ca="1" si="304"/>
        <v>0.02</v>
      </c>
      <c r="BN81" s="6">
        <f t="shared" ca="1" si="304"/>
        <v>0.02</v>
      </c>
      <c r="BO81" s="6">
        <f t="shared" ca="1" si="304"/>
        <v>0.02</v>
      </c>
      <c r="BP81" s="6">
        <f t="shared" ca="1" si="304"/>
        <v>0.02</v>
      </c>
      <c r="BQ81" s="6">
        <f t="shared" ca="1" si="304"/>
        <v>0.02</v>
      </c>
      <c r="BR81" s="6">
        <f t="shared" ca="1" si="304"/>
        <v>0.02</v>
      </c>
      <c r="BS81" s="6">
        <f t="shared" ca="1" si="304"/>
        <v>0.02</v>
      </c>
      <c r="BT81" s="6">
        <f t="shared" ca="1" si="304"/>
        <v>0.02</v>
      </c>
      <c r="BU81" s="6">
        <f t="shared" ca="1" si="304"/>
        <v>0.02</v>
      </c>
      <c r="BV81" s="6">
        <f t="shared" ca="1" si="304"/>
        <v>0.02</v>
      </c>
      <c r="BW81" s="6">
        <f t="shared" ca="1" si="304"/>
        <v>0.02</v>
      </c>
      <c r="BX81" s="6">
        <f t="shared" ca="1" si="304"/>
        <v>0.02</v>
      </c>
      <c r="BY81" s="31">
        <f t="shared" ca="1" si="218"/>
        <v>140.36000000000001</v>
      </c>
      <c r="BZ81" s="31">
        <f t="shared" ca="1" si="219"/>
        <v>144.78</v>
      </c>
      <c r="CA81" s="31">
        <f t="shared" ca="1" si="220"/>
        <v>244.1</v>
      </c>
      <c r="CB81" s="31">
        <f t="shared" ca="1" si="221"/>
        <v>0</v>
      </c>
      <c r="CC81" s="31">
        <f t="shared" ca="1" si="222"/>
        <v>0</v>
      </c>
      <c r="CD81" s="31">
        <f t="shared" ca="1" si="223"/>
        <v>0</v>
      </c>
      <c r="CE81" s="31">
        <f t="shared" ca="1" si="224"/>
        <v>0</v>
      </c>
      <c r="CF81" s="31">
        <f t="shared" ca="1" si="225"/>
        <v>0</v>
      </c>
      <c r="CG81" s="31">
        <f t="shared" ca="1" si="226"/>
        <v>0</v>
      </c>
      <c r="CH81" s="31">
        <f t="shared" ca="1" si="227"/>
        <v>0</v>
      </c>
      <c r="CI81" s="31">
        <f t="shared" ca="1" si="228"/>
        <v>0</v>
      </c>
      <c r="CJ81" s="31">
        <f t="shared" ca="1" si="229"/>
        <v>0</v>
      </c>
      <c r="CK81" s="32">
        <f t="shared" ca="1" si="278"/>
        <v>9.1199999999999992</v>
      </c>
      <c r="CL81" s="32">
        <f t="shared" ca="1" si="279"/>
        <v>9.41</v>
      </c>
      <c r="CM81" s="32">
        <f t="shared" ca="1" si="280"/>
        <v>15.87</v>
      </c>
      <c r="CN81" s="32">
        <f t="shared" ca="1" si="281"/>
        <v>0</v>
      </c>
      <c r="CO81" s="32">
        <f t="shared" ca="1" si="282"/>
        <v>0</v>
      </c>
      <c r="CP81" s="32">
        <f t="shared" ca="1" si="283"/>
        <v>0</v>
      </c>
      <c r="CQ81" s="32">
        <f t="shared" ca="1" si="284"/>
        <v>0</v>
      </c>
      <c r="CR81" s="32">
        <f t="shared" ca="1" si="285"/>
        <v>0</v>
      </c>
      <c r="CS81" s="32">
        <f t="shared" ca="1" si="286"/>
        <v>0</v>
      </c>
      <c r="CT81" s="32">
        <f t="shared" ca="1" si="287"/>
        <v>0</v>
      </c>
      <c r="CU81" s="32">
        <f t="shared" ca="1" si="288"/>
        <v>0</v>
      </c>
      <c r="CV81" s="32">
        <f t="shared" ca="1" si="289"/>
        <v>0</v>
      </c>
      <c r="CW81" s="31">
        <f t="shared" ca="1" si="290"/>
        <v>-131.93999999999997</v>
      </c>
      <c r="CX81" s="31">
        <f t="shared" ca="1" si="291"/>
        <v>-136.10000000000002</v>
      </c>
      <c r="CY81" s="31">
        <f t="shared" ca="1" si="292"/>
        <v>-229.45000000000002</v>
      </c>
      <c r="CZ81" s="31">
        <f t="shared" ca="1" si="293"/>
        <v>0</v>
      </c>
      <c r="DA81" s="31">
        <f t="shared" ca="1" si="294"/>
        <v>0</v>
      </c>
      <c r="DB81" s="31">
        <f t="shared" ca="1" si="295"/>
        <v>0</v>
      </c>
      <c r="DC81" s="31">
        <f t="shared" ca="1" si="296"/>
        <v>0</v>
      </c>
      <c r="DD81" s="31">
        <f t="shared" ca="1" si="297"/>
        <v>0</v>
      </c>
      <c r="DE81" s="31">
        <f t="shared" ca="1" si="298"/>
        <v>0</v>
      </c>
      <c r="DF81" s="31">
        <f t="shared" ca="1" si="299"/>
        <v>0</v>
      </c>
      <c r="DG81" s="31">
        <f t="shared" ca="1" si="300"/>
        <v>0</v>
      </c>
      <c r="DH81" s="31">
        <f t="shared" ca="1" si="301"/>
        <v>0</v>
      </c>
      <c r="DI81" s="32">
        <f t="shared" ca="1" si="230"/>
        <v>-6.6</v>
      </c>
      <c r="DJ81" s="32">
        <f t="shared" ca="1" si="231"/>
        <v>-6.81</v>
      </c>
      <c r="DK81" s="32">
        <f t="shared" ca="1" si="232"/>
        <v>-11.47</v>
      </c>
      <c r="DL81" s="32">
        <f t="shared" ca="1" si="233"/>
        <v>0</v>
      </c>
      <c r="DM81" s="32">
        <f t="shared" ca="1" si="234"/>
        <v>0</v>
      </c>
      <c r="DN81" s="32">
        <f t="shared" ca="1" si="235"/>
        <v>0</v>
      </c>
      <c r="DO81" s="32">
        <f t="shared" ca="1" si="236"/>
        <v>0</v>
      </c>
      <c r="DP81" s="32">
        <f t="shared" ca="1" si="237"/>
        <v>0</v>
      </c>
      <c r="DQ81" s="32">
        <f t="shared" ca="1" si="238"/>
        <v>0</v>
      </c>
      <c r="DR81" s="32">
        <f t="shared" ca="1" si="239"/>
        <v>0</v>
      </c>
      <c r="DS81" s="32">
        <f t="shared" ca="1" si="240"/>
        <v>0</v>
      </c>
      <c r="DT81" s="32">
        <f t="shared" ca="1" si="241"/>
        <v>0</v>
      </c>
      <c r="DU81" s="31">
        <f t="shared" ca="1" si="242"/>
        <v>-56.77</v>
      </c>
      <c r="DV81" s="31">
        <f t="shared" ca="1" si="243"/>
        <v>-57.86</v>
      </c>
      <c r="DW81" s="31">
        <f t="shared" ca="1" si="244"/>
        <v>-96.5</v>
      </c>
      <c r="DX81" s="31">
        <f t="shared" ca="1" si="245"/>
        <v>0</v>
      </c>
      <c r="DY81" s="31">
        <f t="shared" ca="1" si="246"/>
        <v>0</v>
      </c>
      <c r="DZ81" s="31">
        <f t="shared" ca="1" si="247"/>
        <v>0</v>
      </c>
      <c r="EA81" s="31">
        <f t="shared" ca="1" si="248"/>
        <v>0</v>
      </c>
      <c r="EB81" s="31">
        <f t="shared" ca="1" si="249"/>
        <v>0</v>
      </c>
      <c r="EC81" s="31">
        <f t="shared" ca="1" si="250"/>
        <v>0</v>
      </c>
      <c r="ED81" s="31">
        <f t="shared" ca="1" si="251"/>
        <v>0</v>
      </c>
      <c r="EE81" s="31">
        <f t="shared" ca="1" si="252"/>
        <v>0</v>
      </c>
      <c r="EF81" s="31">
        <f t="shared" ca="1" si="253"/>
        <v>0</v>
      </c>
      <c r="EG81" s="32">
        <f t="shared" ca="1" si="254"/>
        <v>-195.30999999999997</v>
      </c>
      <c r="EH81" s="32">
        <f t="shared" ca="1" si="255"/>
        <v>-200.77000000000004</v>
      </c>
      <c r="EI81" s="32">
        <f t="shared" ca="1" si="256"/>
        <v>-337.42</v>
      </c>
      <c r="EJ81" s="32">
        <f t="shared" ca="1" si="257"/>
        <v>0</v>
      </c>
      <c r="EK81" s="32">
        <f t="shared" ca="1" si="258"/>
        <v>0</v>
      </c>
      <c r="EL81" s="32">
        <f t="shared" ca="1" si="259"/>
        <v>0</v>
      </c>
      <c r="EM81" s="32">
        <f t="shared" ca="1" si="260"/>
        <v>0</v>
      </c>
      <c r="EN81" s="32">
        <f t="shared" ca="1" si="261"/>
        <v>0</v>
      </c>
      <c r="EO81" s="32">
        <f t="shared" ca="1" si="262"/>
        <v>0</v>
      </c>
      <c r="EP81" s="32">
        <f t="shared" ca="1" si="263"/>
        <v>0</v>
      </c>
      <c r="EQ81" s="32">
        <f t="shared" ca="1" si="264"/>
        <v>0</v>
      </c>
      <c r="ER81" s="32">
        <f t="shared" ca="1" si="265"/>
        <v>0</v>
      </c>
    </row>
    <row r="82" spans="1:148">
      <c r="A82" t="s">
        <v>438</v>
      </c>
      <c r="B82" s="1" t="s">
        <v>93</v>
      </c>
      <c r="C82" t="str">
        <f t="shared" ca="1" si="302"/>
        <v>BCHIMP</v>
      </c>
      <c r="D82" t="str">
        <f t="shared" ca="1" si="303"/>
        <v>Alberta-BC Intertie - Import</v>
      </c>
      <c r="E82" s="51">
        <v>575</v>
      </c>
      <c r="F82" s="51">
        <v>3449</v>
      </c>
      <c r="G82" s="51">
        <v>2097</v>
      </c>
      <c r="H82" s="51">
        <v>274</v>
      </c>
      <c r="I82" s="51">
        <v>195</v>
      </c>
      <c r="J82" s="51">
        <v>150</v>
      </c>
      <c r="K82" s="51">
        <v>175</v>
      </c>
      <c r="L82" s="51">
        <v>100</v>
      </c>
      <c r="M82" s="51">
        <v>75</v>
      </c>
      <c r="N82" s="51">
        <v>499</v>
      </c>
      <c r="O82" s="51">
        <v>50</v>
      </c>
      <c r="P82" s="51">
        <v>75</v>
      </c>
      <c r="Q82" s="32">
        <v>28872.5</v>
      </c>
      <c r="R82" s="32">
        <v>281946.59000000003</v>
      </c>
      <c r="S82" s="32">
        <v>151099.49</v>
      </c>
      <c r="T82" s="32">
        <v>21469.37</v>
      </c>
      <c r="U82" s="32">
        <v>10735.55</v>
      </c>
      <c r="V82" s="32">
        <v>5309.75</v>
      </c>
      <c r="W82" s="32">
        <v>9688.75</v>
      </c>
      <c r="X82" s="32">
        <v>5828</v>
      </c>
      <c r="Y82" s="32">
        <v>6462.75</v>
      </c>
      <c r="Z82" s="32">
        <v>36213.980000000003</v>
      </c>
      <c r="AA82" s="32">
        <v>1726</v>
      </c>
      <c r="AB82" s="32">
        <v>4010</v>
      </c>
      <c r="AC82" s="2">
        <v>0.78</v>
      </c>
      <c r="AD82" s="2">
        <v>0.78</v>
      </c>
      <c r="AE82" s="2">
        <v>0.78</v>
      </c>
      <c r="AF82" s="2">
        <v>0.78</v>
      </c>
      <c r="AG82" s="2">
        <v>0.78</v>
      </c>
      <c r="AH82" s="2">
        <v>0.78</v>
      </c>
      <c r="AI82" s="2">
        <v>0.78</v>
      </c>
      <c r="AJ82" s="2">
        <v>0.78</v>
      </c>
      <c r="AK82" s="2">
        <v>0.78</v>
      </c>
      <c r="AL82" s="2">
        <v>0.78</v>
      </c>
      <c r="AM82" s="2">
        <v>0.78</v>
      </c>
      <c r="AN82" s="2">
        <v>0.78</v>
      </c>
      <c r="AO82" s="33">
        <v>225.21</v>
      </c>
      <c r="AP82" s="33">
        <v>2199.1799999999998</v>
      </c>
      <c r="AQ82" s="33">
        <v>1178.58</v>
      </c>
      <c r="AR82" s="33">
        <v>167.46</v>
      </c>
      <c r="AS82" s="33">
        <v>83.74</v>
      </c>
      <c r="AT82" s="33">
        <v>41.42</v>
      </c>
      <c r="AU82" s="33">
        <v>75.569999999999993</v>
      </c>
      <c r="AV82" s="33">
        <v>45.46</v>
      </c>
      <c r="AW82" s="33">
        <v>50.41</v>
      </c>
      <c r="AX82" s="33">
        <v>282.47000000000003</v>
      </c>
      <c r="AY82" s="33">
        <v>13.46</v>
      </c>
      <c r="AZ82" s="33">
        <v>31.28</v>
      </c>
      <c r="BA82" s="31">
        <f t="shared" si="266"/>
        <v>-34.65</v>
      </c>
      <c r="BB82" s="31">
        <f t="shared" si="267"/>
        <v>-338.34</v>
      </c>
      <c r="BC82" s="31">
        <f t="shared" si="268"/>
        <v>-181.32</v>
      </c>
      <c r="BD82" s="31">
        <f t="shared" si="269"/>
        <v>-103.05</v>
      </c>
      <c r="BE82" s="31">
        <f t="shared" si="270"/>
        <v>-51.53</v>
      </c>
      <c r="BF82" s="31">
        <f t="shared" si="271"/>
        <v>-25.49</v>
      </c>
      <c r="BG82" s="31">
        <f t="shared" si="272"/>
        <v>-68.790000000000006</v>
      </c>
      <c r="BH82" s="31">
        <f t="shared" si="273"/>
        <v>-41.38</v>
      </c>
      <c r="BI82" s="31">
        <f t="shared" si="274"/>
        <v>-45.89</v>
      </c>
      <c r="BJ82" s="31">
        <f t="shared" si="275"/>
        <v>-108.64</v>
      </c>
      <c r="BK82" s="31">
        <f t="shared" si="276"/>
        <v>-5.18</v>
      </c>
      <c r="BL82" s="31">
        <f t="shared" si="277"/>
        <v>-12.03</v>
      </c>
      <c r="BM82" s="6">
        <f t="shared" ca="1" si="304"/>
        <v>-2.81E-2</v>
      </c>
      <c r="BN82" s="6">
        <f t="shared" ca="1" si="304"/>
        <v>-2.81E-2</v>
      </c>
      <c r="BO82" s="6">
        <f t="shared" ca="1" si="304"/>
        <v>-2.81E-2</v>
      </c>
      <c r="BP82" s="6">
        <f t="shared" ca="1" si="304"/>
        <v>-2.81E-2</v>
      </c>
      <c r="BQ82" s="6">
        <f t="shared" ca="1" si="304"/>
        <v>-2.81E-2</v>
      </c>
      <c r="BR82" s="6">
        <f t="shared" ca="1" si="304"/>
        <v>-2.81E-2</v>
      </c>
      <c r="BS82" s="6">
        <f t="shared" ca="1" si="304"/>
        <v>-2.81E-2</v>
      </c>
      <c r="BT82" s="6">
        <f t="shared" ca="1" si="304"/>
        <v>-2.81E-2</v>
      </c>
      <c r="BU82" s="6">
        <f t="shared" ca="1" si="304"/>
        <v>-2.81E-2</v>
      </c>
      <c r="BV82" s="6">
        <f t="shared" ca="1" si="304"/>
        <v>-2.81E-2</v>
      </c>
      <c r="BW82" s="6">
        <f t="shared" ca="1" si="304"/>
        <v>-2.81E-2</v>
      </c>
      <c r="BX82" s="6">
        <f t="shared" ca="1" si="304"/>
        <v>-2.81E-2</v>
      </c>
      <c r="BY82" s="31">
        <f t="shared" ca="1" si="218"/>
        <v>-811.32</v>
      </c>
      <c r="BZ82" s="31">
        <f t="shared" ca="1" si="219"/>
        <v>-7922.7</v>
      </c>
      <c r="CA82" s="31">
        <f t="shared" ca="1" si="220"/>
        <v>-4245.8999999999996</v>
      </c>
      <c r="CB82" s="31">
        <f t="shared" ca="1" si="221"/>
        <v>-603.29</v>
      </c>
      <c r="CC82" s="31">
        <f t="shared" ca="1" si="222"/>
        <v>-301.67</v>
      </c>
      <c r="CD82" s="31">
        <f t="shared" ca="1" si="223"/>
        <v>-149.19999999999999</v>
      </c>
      <c r="CE82" s="31">
        <f t="shared" ca="1" si="224"/>
        <v>-272.25</v>
      </c>
      <c r="CF82" s="31">
        <f t="shared" ca="1" si="225"/>
        <v>-163.77000000000001</v>
      </c>
      <c r="CG82" s="31">
        <f t="shared" ca="1" si="226"/>
        <v>-181.6</v>
      </c>
      <c r="CH82" s="31">
        <f t="shared" ca="1" si="227"/>
        <v>-1017.61</v>
      </c>
      <c r="CI82" s="31">
        <f t="shared" ca="1" si="228"/>
        <v>-48.5</v>
      </c>
      <c r="CJ82" s="31">
        <f t="shared" ca="1" si="229"/>
        <v>-112.68</v>
      </c>
      <c r="CK82" s="32">
        <f t="shared" ca="1" si="278"/>
        <v>37.53</v>
      </c>
      <c r="CL82" s="32">
        <f t="shared" ca="1" si="279"/>
        <v>366.53</v>
      </c>
      <c r="CM82" s="32">
        <f t="shared" ca="1" si="280"/>
        <v>196.43</v>
      </c>
      <c r="CN82" s="32">
        <f t="shared" ca="1" si="281"/>
        <v>27.91</v>
      </c>
      <c r="CO82" s="32">
        <f t="shared" ca="1" si="282"/>
        <v>13.96</v>
      </c>
      <c r="CP82" s="32">
        <f t="shared" ca="1" si="283"/>
        <v>6.9</v>
      </c>
      <c r="CQ82" s="32">
        <f t="shared" ca="1" si="284"/>
        <v>12.6</v>
      </c>
      <c r="CR82" s="32">
        <f t="shared" ca="1" si="285"/>
        <v>7.58</v>
      </c>
      <c r="CS82" s="32">
        <f t="shared" ca="1" si="286"/>
        <v>8.4</v>
      </c>
      <c r="CT82" s="32">
        <f t="shared" ca="1" si="287"/>
        <v>47.08</v>
      </c>
      <c r="CU82" s="32">
        <f t="shared" ca="1" si="288"/>
        <v>2.2400000000000002</v>
      </c>
      <c r="CV82" s="32">
        <f t="shared" ca="1" si="289"/>
        <v>5.21</v>
      </c>
      <c r="CW82" s="31">
        <f t="shared" ca="1" si="290"/>
        <v>-964.35000000000014</v>
      </c>
      <c r="CX82" s="31">
        <f t="shared" ca="1" si="291"/>
        <v>-9417.01</v>
      </c>
      <c r="CY82" s="31">
        <f t="shared" ca="1" si="292"/>
        <v>-5046.7299999999996</v>
      </c>
      <c r="CZ82" s="31">
        <f t="shared" ca="1" si="293"/>
        <v>-639.79000000000008</v>
      </c>
      <c r="DA82" s="31">
        <f t="shared" ca="1" si="294"/>
        <v>-319.92000000000007</v>
      </c>
      <c r="DB82" s="31">
        <f t="shared" ca="1" si="295"/>
        <v>-158.22999999999996</v>
      </c>
      <c r="DC82" s="31">
        <f t="shared" ca="1" si="296"/>
        <v>-266.42999999999995</v>
      </c>
      <c r="DD82" s="31">
        <f t="shared" ca="1" si="297"/>
        <v>-160.27000000000001</v>
      </c>
      <c r="DE82" s="31">
        <f t="shared" ca="1" si="298"/>
        <v>-177.71999999999997</v>
      </c>
      <c r="DF82" s="31">
        <f t="shared" ca="1" si="299"/>
        <v>-1144.3599999999999</v>
      </c>
      <c r="DG82" s="31">
        <f t="shared" ca="1" si="300"/>
        <v>-54.54</v>
      </c>
      <c r="DH82" s="31">
        <f t="shared" ca="1" si="301"/>
        <v>-126.72</v>
      </c>
      <c r="DI82" s="32">
        <f t="shared" ca="1" si="230"/>
        <v>-48.22</v>
      </c>
      <c r="DJ82" s="32">
        <f t="shared" ca="1" si="231"/>
        <v>-470.85</v>
      </c>
      <c r="DK82" s="32">
        <f t="shared" ca="1" si="232"/>
        <v>-252.34</v>
      </c>
      <c r="DL82" s="32">
        <f t="shared" ca="1" si="233"/>
        <v>-31.99</v>
      </c>
      <c r="DM82" s="32">
        <f t="shared" ca="1" si="234"/>
        <v>-16</v>
      </c>
      <c r="DN82" s="32">
        <f t="shared" ca="1" si="235"/>
        <v>-7.91</v>
      </c>
      <c r="DO82" s="32">
        <f t="shared" ca="1" si="236"/>
        <v>-13.32</v>
      </c>
      <c r="DP82" s="32">
        <f t="shared" ca="1" si="237"/>
        <v>-8.01</v>
      </c>
      <c r="DQ82" s="32">
        <f t="shared" ca="1" si="238"/>
        <v>-8.89</v>
      </c>
      <c r="DR82" s="32">
        <f t="shared" ca="1" si="239"/>
        <v>-57.22</v>
      </c>
      <c r="DS82" s="32">
        <f t="shared" ca="1" si="240"/>
        <v>-2.73</v>
      </c>
      <c r="DT82" s="32">
        <f t="shared" ca="1" si="241"/>
        <v>-6.34</v>
      </c>
      <c r="DU82" s="31">
        <f t="shared" ca="1" si="242"/>
        <v>-414.92</v>
      </c>
      <c r="DV82" s="31">
        <f t="shared" ca="1" si="243"/>
        <v>-4003.78</v>
      </c>
      <c r="DW82" s="31">
        <f t="shared" ca="1" si="244"/>
        <v>-2122.46</v>
      </c>
      <c r="DX82" s="31">
        <f t="shared" ca="1" si="245"/>
        <v>-265.81</v>
      </c>
      <c r="DY82" s="31">
        <f t="shared" ca="1" si="246"/>
        <v>-131.34</v>
      </c>
      <c r="DZ82" s="31">
        <f t="shared" ca="1" si="247"/>
        <v>-64.150000000000006</v>
      </c>
      <c r="EA82" s="31">
        <f t="shared" ca="1" si="248"/>
        <v>-106.71</v>
      </c>
      <c r="EB82" s="31">
        <f t="shared" ca="1" si="249"/>
        <v>-63.34</v>
      </c>
      <c r="EC82" s="31">
        <f t="shared" ca="1" si="250"/>
        <v>-69.290000000000006</v>
      </c>
      <c r="ED82" s="31">
        <f t="shared" ca="1" si="251"/>
        <v>-440.3</v>
      </c>
      <c r="EE82" s="31">
        <f t="shared" ca="1" si="252"/>
        <v>-20.69</v>
      </c>
      <c r="EF82" s="31">
        <f t="shared" ca="1" si="253"/>
        <v>-47.43</v>
      </c>
      <c r="EG82" s="32">
        <f t="shared" ca="1" si="254"/>
        <v>-1427.4900000000002</v>
      </c>
      <c r="EH82" s="32">
        <f t="shared" ca="1" si="255"/>
        <v>-13891.640000000001</v>
      </c>
      <c r="EI82" s="32">
        <f t="shared" ca="1" si="256"/>
        <v>-7421.53</v>
      </c>
      <c r="EJ82" s="32">
        <f t="shared" ca="1" si="257"/>
        <v>-937.59000000000015</v>
      </c>
      <c r="EK82" s="32">
        <f t="shared" ca="1" si="258"/>
        <v>-467.2600000000001</v>
      </c>
      <c r="EL82" s="32">
        <f t="shared" ca="1" si="259"/>
        <v>-230.28999999999996</v>
      </c>
      <c r="EM82" s="32">
        <f t="shared" ca="1" si="260"/>
        <v>-386.45999999999992</v>
      </c>
      <c r="EN82" s="32">
        <f t="shared" ca="1" si="261"/>
        <v>-231.62</v>
      </c>
      <c r="EO82" s="32">
        <f t="shared" ca="1" si="262"/>
        <v>-255.89999999999998</v>
      </c>
      <c r="EP82" s="32">
        <f t="shared" ca="1" si="263"/>
        <v>-1641.8799999999999</v>
      </c>
      <c r="EQ82" s="32">
        <f t="shared" ca="1" si="264"/>
        <v>-77.959999999999994</v>
      </c>
      <c r="ER82" s="32">
        <f t="shared" ca="1" si="265"/>
        <v>-180.49</v>
      </c>
    </row>
    <row r="83" spans="1:148">
      <c r="A83" t="s">
        <v>438</v>
      </c>
      <c r="B83" s="1" t="s">
        <v>95</v>
      </c>
      <c r="C83" t="str">
        <f t="shared" ca="1" si="302"/>
        <v>BCHEXP</v>
      </c>
      <c r="D83" t="str">
        <f t="shared" ca="1" si="303"/>
        <v>Alberta-BC Intertie - Export</v>
      </c>
      <c r="F83" s="51">
        <v>50</v>
      </c>
      <c r="Q83" s="32"/>
      <c r="R83" s="32">
        <v>1209</v>
      </c>
      <c r="S83" s="32"/>
      <c r="T83" s="32"/>
      <c r="U83" s="32"/>
      <c r="V83" s="32"/>
      <c r="W83" s="32"/>
      <c r="X83" s="32"/>
      <c r="Y83" s="32"/>
      <c r="Z83" s="32"/>
      <c r="AA83" s="32"/>
      <c r="AB83" s="32"/>
      <c r="AD83" s="2">
        <v>3.19</v>
      </c>
      <c r="AO83" s="33"/>
      <c r="AP83" s="33">
        <v>38.57</v>
      </c>
      <c r="AQ83" s="33"/>
      <c r="AR83" s="33"/>
      <c r="AS83" s="33"/>
      <c r="AT83" s="33"/>
      <c r="AU83" s="33"/>
      <c r="AV83" s="33"/>
      <c r="AW83" s="33"/>
      <c r="AX83" s="33"/>
      <c r="AY83" s="33"/>
      <c r="AZ83" s="33"/>
      <c r="BA83" s="31">
        <f t="shared" si="266"/>
        <v>0</v>
      </c>
      <c r="BB83" s="31">
        <f t="shared" si="267"/>
        <v>-1.45</v>
      </c>
      <c r="BC83" s="31">
        <f t="shared" si="268"/>
        <v>0</v>
      </c>
      <c r="BD83" s="31">
        <f t="shared" si="269"/>
        <v>0</v>
      </c>
      <c r="BE83" s="31">
        <f t="shared" si="270"/>
        <v>0</v>
      </c>
      <c r="BF83" s="31">
        <f t="shared" si="271"/>
        <v>0</v>
      </c>
      <c r="BG83" s="31">
        <f t="shared" si="272"/>
        <v>0</v>
      </c>
      <c r="BH83" s="31">
        <f t="shared" si="273"/>
        <v>0</v>
      </c>
      <c r="BI83" s="31">
        <f t="shared" si="274"/>
        <v>0</v>
      </c>
      <c r="BJ83" s="31">
        <f t="shared" si="275"/>
        <v>0</v>
      </c>
      <c r="BK83" s="31">
        <f t="shared" si="276"/>
        <v>0</v>
      </c>
      <c r="BL83" s="31">
        <f t="shared" si="277"/>
        <v>0</v>
      </c>
      <c r="BM83" s="6">
        <f t="shared" ca="1" si="304"/>
        <v>6.3E-3</v>
      </c>
      <c r="BN83" s="6">
        <f t="shared" ca="1" si="304"/>
        <v>6.3E-3</v>
      </c>
      <c r="BO83" s="6">
        <f t="shared" ca="1" si="304"/>
        <v>6.3E-3</v>
      </c>
      <c r="BP83" s="6">
        <f t="shared" ca="1" si="304"/>
        <v>6.3E-3</v>
      </c>
      <c r="BQ83" s="6">
        <f t="shared" ca="1" si="304"/>
        <v>6.3E-3</v>
      </c>
      <c r="BR83" s="6">
        <f t="shared" ca="1" si="304"/>
        <v>6.3E-3</v>
      </c>
      <c r="BS83" s="6">
        <f t="shared" ca="1" si="304"/>
        <v>6.3E-3</v>
      </c>
      <c r="BT83" s="6">
        <f t="shared" ca="1" si="304"/>
        <v>6.3E-3</v>
      </c>
      <c r="BU83" s="6">
        <f t="shared" ca="1" si="304"/>
        <v>6.3E-3</v>
      </c>
      <c r="BV83" s="6">
        <f t="shared" ca="1" si="304"/>
        <v>6.3E-3</v>
      </c>
      <c r="BW83" s="6">
        <f t="shared" ca="1" si="304"/>
        <v>6.3E-3</v>
      </c>
      <c r="BX83" s="6">
        <f t="shared" ca="1" si="304"/>
        <v>6.3E-3</v>
      </c>
      <c r="BY83" s="31">
        <f t="shared" ca="1" si="218"/>
        <v>0</v>
      </c>
      <c r="BZ83" s="31">
        <f t="shared" ca="1" si="219"/>
        <v>7.62</v>
      </c>
      <c r="CA83" s="31">
        <f t="shared" ca="1" si="220"/>
        <v>0</v>
      </c>
      <c r="CB83" s="31">
        <f t="shared" ca="1" si="221"/>
        <v>0</v>
      </c>
      <c r="CC83" s="31">
        <f t="shared" ca="1" si="222"/>
        <v>0</v>
      </c>
      <c r="CD83" s="31">
        <f t="shared" ca="1" si="223"/>
        <v>0</v>
      </c>
      <c r="CE83" s="31">
        <f t="shared" ca="1" si="224"/>
        <v>0</v>
      </c>
      <c r="CF83" s="31">
        <f t="shared" ca="1" si="225"/>
        <v>0</v>
      </c>
      <c r="CG83" s="31">
        <f t="shared" ca="1" si="226"/>
        <v>0</v>
      </c>
      <c r="CH83" s="31">
        <f t="shared" ca="1" si="227"/>
        <v>0</v>
      </c>
      <c r="CI83" s="31">
        <f t="shared" ca="1" si="228"/>
        <v>0</v>
      </c>
      <c r="CJ83" s="31">
        <f t="shared" ca="1" si="229"/>
        <v>0</v>
      </c>
      <c r="CK83" s="32">
        <f t="shared" ca="1" si="278"/>
        <v>0</v>
      </c>
      <c r="CL83" s="32">
        <f t="shared" ca="1" si="279"/>
        <v>1.57</v>
      </c>
      <c r="CM83" s="32">
        <f t="shared" ca="1" si="280"/>
        <v>0</v>
      </c>
      <c r="CN83" s="32">
        <f t="shared" ca="1" si="281"/>
        <v>0</v>
      </c>
      <c r="CO83" s="32">
        <f t="shared" ca="1" si="282"/>
        <v>0</v>
      </c>
      <c r="CP83" s="32">
        <f t="shared" ca="1" si="283"/>
        <v>0</v>
      </c>
      <c r="CQ83" s="32">
        <f t="shared" ca="1" si="284"/>
        <v>0</v>
      </c>
      <c r="CR83" s="32">
        <f t="shared" ca="1" si="285"/>
        <v>0</v>
      </c>
      <c r="CS83" s="32">
        <f t="shared" ca="1" si="286"/>
        <v>0</v>
      </c>
      <c r="CT83" s="32">
        <f t="shared" ca="1" si="287"/>
        <v>0</v>
      </c>
      <c r="CU83" s="32">
        <f t="shared" ca="1" si="288"/>
        <v>0</v>
      </c>
      <c r="CV83" s="32">
        <f t="shared" ca="1" si="289"/>
        <v>0</v>
      </c>
      <c r="CW83" s="31">
        <f t="shared" ca="1" si="290"/>
        <v>0</v>
      </c>
      <c r="CX83" s="31">
        <f t="shared" ca="1" si="291"/>
        <v>-27.930000000000003</v>
      </c>
      <c r="CY83" s="31">
        <f t="shared" ca="1" si="292"/>
        <v>0</v>
      </c>
      <c r="CZ83" s="31">
        <f t="shared" ca="1" si="293"/>
        <v>0</v>
      </c>
      <c r="DA83" s="31">
        <f t="shared" ca="1" si="294"/>
        <v>0</v>
      </c>
      <c r="DB83" s="31">
        <f t="shared" ca="1" si="295"/>
        <v>0</v>
      </c>
      <c r="DC83" s="31">
        <f t="shared" ca="1" si="296"/>
        <v>0</v>
      </c>
      <c r="DD83" s="31">
        <f t="shared" ca="1" si="297"/>
        <v>0</v>
      </c>
      <c r="DE83" s="31">
        <f t="shared" ca="1" si="298"/>
        <v>0</v>
      </c>
      <c r="DF83" s="31">
        <f t="shared" ca="1" si="299"/>
        <v>0</v>
      </c>
      <c r="DG83" s="31">
        <f t="shared" ca="1" si="300"/>
        <v>0</v>
      </c>
      <c r="DH83" s="31">
        <f t="shared" ca="1" si="301"/>
        <v>0</v>
      </c>
      <c r="DI83" s="32">
        <f t="shared" ca="1" si="230"/>
        <v>0</v>
      </c>
      <c r="DJ83" s="32">
        <f t="shared" ca="1" si="231"/>
        <v>-1.4</v>
      </c>
      <c r="DK83" s="32">
        <f t="shared" ca="1" si="232"/>
        <v>0</v>
      </c>
      <c r="DL83" s="32">
        <f t="shared" ca="1" si="233"/>
        <v>0</v>
      </c>
      <c r="DM83" s="32">
        <f t="shared" ca="1" si="234"/>
        <v>0</v>
      </c>
      <c r="DN83" s="32">
        <f t="shared" ca="1" si="235"/>
        <v>0</v>
      </c>
      <c r="DO83" s="32">
        <f t="shared" ca="1" si="236"/>
        <v>0</v>
      </c>
      <c r="DP83" s="32">
        <f t="shared" ca="1" si="237"/>
        <v>0</v>
      </c>
      <c r="DQ83" s="32">
        <f t="shared" ca="1" si="238"/>
        <v>0</v>
      </c>
      <c r="DR83" s="32">
        <f t="shared" ca="1" si="239"/>
        <v>0</v>
      </c>
      <c r="DS83" s="32">
        <f t="shared" ca="1" si="240"/>
        <v>0</v>
      </c>
      <c r="DT83" s="32">
        <f t="shared" ca="1" si="241"/>
        <v>0</v>
      </c>
      <c r="DU83" s="31">
        <f t="shared" ca="1" si="242"/>
        <v>0</v>
      </c>
      <c r="DV83" s="31">
        <f t="shared" ca="1" si="243"/>
        <v>-11.87</v>
      </c>
      <c r="DW83" s="31">
        <f t="shared" ca="1" si="244"/>
        <v>0</v>
      </c>
      <c r="DX83" s="31">
        <f t="shared" ca="1" si="245"/>
        <v>0</v>
      </c>
      <c r="DY83" s="31">
        <f t="shared" ca="1" si="246"/>
        <v>0</v>
      </c>
      <c r="DZ83" s="31">
        <f t="shared" ca="1" si="247"/>
        <v>0</v>
      </c>
      <c r="EA83" s="31">
        <f t="shared" ca="1" si="248"/>
        <v>0</v>
      </c>
      <c r="EB83" s="31">
        <f t="shared" ca="1" si="249"/>
        <v>0</v>
      </c>
      <c r="EC83" s="31">
        <f t="shared" ca="1" si="250"/>
        <v>0</v>
      </c>
      <c r="ED83" s="31">
        <f t="shared" ca="1" si="251"/>
        <v>0</v>
      </c>
      <c r="EE83" s="31">
        <f t="shared" ca="1" si="252"/>
        <v>0</v>
      </c>
      <c r="EF83" s="31">
        <f t="shared" ca="1" si="253"/>
        <v>0</v>
      </c>
      <c r="EG83" s="32">
        <f t="shared" ca="1" si="254"/>
        <v>0</v>
      </c>
      <c r="EH83" s="32">
        <f t="shared" ca="1" si="255"/>
        <v>-41.2</v>
      </c>
      <c r="EI83" s="32">
        <f t="shared" ca="1" si="256"/>
        <v>0</v>
      </c>
      <c r="EJ83" s="32">
        <f t="shared" ca="1" si="257"/>
        <v>0</v>
      </c>
      <c r="EK83" s="32">
        <f t="shared" ca="1" si="258"/>
        <v>0</v>
      </c>
      <c r="EL83" s="32">
        <f t="shared" ca="1" si="259"/>
        <v>0</v>
      </c>
      <c r="EM83" s="32">
        <f t="shared" ca="1" si="260"/>
        <v>0</v>
      </c>
      <c r="EN83" s="32">
        <f t="shared" ca="1" si="261"/>
        <v>0</v>
      </c>
      <c r="EO83" s="32">
        <f t="shared" ca="1" si="262"/>
        <v>0</v>
      </c>
      <c r="EP83" s="32">
        <f t="shared" ca="1" si="263"/>
        <v>0</v>
      </c>
      <c r="EQ83" s="32">
        <f t="shared" ca="1" si="264"/>
        <v>0</v>
      </c>
      <c r="ER83" s="32">
        <f t="shared" ca="1" si="265"/>
        <v>0</v>
      </c>
    </row>
    <row r="84" spans="1:148">
      <c r="A84" t="s">
        <v>439</v>
      </c>
      <c r="B84" s="1" t="s">
        <v>22</v>
      </c>
      <c r="C84" t="str">
        <f t="shared" ca="1" si="302"/>
        <v>NOVAGEN15M</v>
      </c>
      <c r="D84" t="str">
        <f t="shared" ca="1" si="303"/>
        <v>Joffre Industrial System</v>
      </c>
      <c r="E84" s="51">
        <v>49596.819499999998</v>
      </c>
      <c r="F84" s="51">
        <v>46181.792800000003</v>
      </c>
      <c r="G84" s="51">
        <v>2712.9926999999998</v>
      </c>
      <c r="H84" s="51">
        <v>16052.223599999999</v>
      </c>
      <c r="I84" s="51">
        <v>9983.4148000000005</v>
      </c>
      <c r="J84" s="51">
        <v>56273.794699999999</v>
      </c>
      <c r="K84" s="51">
        <v>86991.986399999994</v>
      </c>
      <c r="L84" s="51">
        <v>89448.810500000007</v>
      </c>
      <c r="M84" s="51">
        <v>75317.138399999996</v>
      </c>
      <c r="N84" s="51">
        <v>76169.8897</v>
      </c>
      <c r="O84" s="51">
        <v>72342.857399999994</v>
      </c>
      <c r="P84" s="51">
        <v>87746.009000000005</v>
      </c>
      <c r="Q84" s="32">
        <v>3496238.17</v>
      </c>
      <c r="R84" s="32">
        <v>3712310.62</v>
      </c>
      <c r="S84" s="32">
        <v>249849.64</v>
      </c>
      <c r="T84" s="32">
        <v>1137934.01</v>
      </c>
      <c r="U84" s="32">
        <v>853618.59</v>
      </c>
      <c r="V84" s="32">
        <v>3276342.24</v>
      </c>
      <c r="W84" s="32">
        <v>18075183.739999998</v>
      </c>
      <c r="X84" s="32">
        <v>7409895.5499999998</v>
      </c>
      <c r="Y84" s="32">
        <v>3807000.08</v>
      </c>
      <c r="Z84" s="32">
        <v>5638086.8399999999</v>
      </c>
      <c r="AA84" s="32">
        <v>4092008.25</v>
      </c>
      <c r="AB84" s="32">
        <v>6209783.3700000001</v>
      </c>
      <c r="AC84" s="2">
        <v>2.5</v>
      </c>
      <c r="AD84" s="2">
        <v>2.5</v>
      </c>
      <c r="AE84" s="2">
        <v>2.5</v>
      </c>
      <c r="AF84" s="2">
        <v>2.5</v>
      </c>
      <c r="AG84" s="2">
        <v>2.5</v>
      </c>
      <c r="AH84" s="2">
        <v>2.5</v>
      </c>
      <c r="AI84" s="2">
        <v>2.5</v>
      </c>
      <c r="AJ84" s="2">
        <v>2.5</v>
      </c>
      <c r="AK84" s="2">
        <v>2.5</v>
      </c>
      <c r="AL84" s="2">
        <v>2.5</v>
      </c>
      <c r="AM84" s="2">
        <v>2.5</v>
      </c>
      <c r="AN84" s="2">
        <v>2.5</v>
      </c>
      <c r="AO84" s="33">
        <v>87405.95</v>
      </c>
      <c r="AP84" s="33">
        <v>92807.77</v>
      </c>
      <c r="AQ84" s="33">
        <v>6246.24</v>
      </c>
      <c r="AR84" s="33">
        <v>28448.35</v>
      </c>
      <c r="AS84" s="33">
        <v>21340.46</v>
      </c>
      <c r="AT84" s="33">
        <v>81908.56</v>
      </c>
      <c r="AU84" s="33">
        <v>451879.59</v>
      </c>
      <c r="AV84" s="33">
        <v>185247.39</v>
      </c>
      <c r="AW84" s="33">
        <v>95175</v>
      </c>
      <c r="AX84" s="33">
        <v>140952.17000000001</v>
      </c>
      <c r="AY84" s="33">
        <v>102300.21</v>
      </c>
      <c r="AZ84" s="33">
        <v>155244.57999999999</v>
      </c>
      <c r="BA84" s="31">
        <f t="shared" si="266"/>
        <v>-4195.49</v>
      </c>
      <c r="BB84" s="31">
        <f t="shared" si="267"/>
        <v>-4454.7700000000004</v>
      </c>
      <c r="BC84" s="31">
        <f t="shared" si="268"/>
        <v>-299.82</v>
      </c>
      <c r="BD84" s="31">
        <f t="shared" si="269"/>
        <v>-5462.08</v>
      </c>
      <c r="BE84" s="31">
        <f t="shared" si="270"/>
        <v>-4097.37</v>
      </c>
      <c r="BF84" s="31">
        <f t="shared" si="271"/>
        <v>-15726.44</v>
      </c>
      <c r="BG84" s="31">
        <f t="shared" si="272"/>
        <v>-128333.8</v>
      </c>
      <c r="BH84" s="31">
        <f t="shared" si="273"/>
        <v>-52610.26</v>
      </c>
      <c r="BI84" s="31">
        <f t="shared" si="274"/>
        <v>-27029.7</v>
      </c>
      <c r="BJ84" s="31">
        <f t="shared" si="275"/>
        <v>-16914.259999999998</v>
      </c>
      <c r="BK84" s="31">
        <f t="shared" si="276"/>
        <v>-12276.02</v>
      </c>
      <c r="BL84" s="31">
        <f t="shared" si="277"/>
        <v>-18629.349999999999</v>
      </c>
      <c r="BM84" s="6">
        <f t="shared" ca="1" si="304"/>
        <v>-1.04E-2</v>
      </c>
      <c r="BN84" s="6">
        <f t="shared" ca="1" si="304"/>
        <v>-1.04E-2</v>
      </c>
      <c r="BO84" s="6">
        <f t="shared" ca="1" si="304"/>
        <v>-1.04E-2</v>
      </c>
      <c r="BP84" s="6">
        <f t="shared" ca="1" si="304"/>
        <v>-1.04E-2</v>
      </c>
      <c r="BQ84" s="6">
        <f t="shared" ca="1" si="304"/>
        <v>-1.04E-2</v>
      </c>
      <c r="BR84" s="6">
        <f t="shared" ca="1" si="304"/>
        <v>-1.04E-2</v>
      </c>
      <c r="BS84" s="6">
        <f t="shared" ca="1" si="304"/>
        <v>-1.04E-2</v>
      </c>
      <c r="BT84" s="6">
        <f t="shared" ca="1" si="304"/>
        <v>-1.04E-2</v>
      </c>
      <c r="BU84" s="6">
        <f t="shared" ca="1" si="304"/>
        <v>-1.04E-2</v>
      </c>
      <c r="BV84" s="6">
        <f t="shared" ca="1" si="304"/>
        <v>-1.04E-2</v>
      </c>
      <c r="BW84" s="6">
        <f t="shared" ca="1" si="304"/>
        <v>-1.04E-2</v>
      </c>
      <c r="BX84" s="6">
        <f t="shared" ca="1" si="304"/>
        <v>-1.04E-2</v>
      </c>
      <c r="BY84" s="31">
        <f t="shared" ca="1" si="218"/>
        <v>-36360.879999999997</v>
      </c>
      <c r="BZ84" s="31">
        <f t="shared" ca="1" si="219"/>
        <v>-38608.03</v>
      </c>
      <c r="CA84" s="31">
        <f t="shared" ca="1" si="220"/>
        <v>-2598.44</v>
      </c>
      <c r="CB84" s="31">
        <f t="shared" ca="1" si="221"/>
        <v>-11834.51</v>
      </c>
      <c r="CC84" s="31">
        <f t="shared" ca="1" si="222"/>
        <v>-8877.6299999999992</v>
      </c>
      <c r="CD84" s="31">
        <f t="shared" ca="1" si="223"/>
        <v>-34073.96</v>
      </c>
      <c r="CE84" s="31">
        <f t="shared" ca="1" si="224"/>
        <v>-187981.91</v>
      </c>
      <c r="CF84" s="31">
        <f t="shared" ca="1" si="225"/>
        <v>-77062.91</v>
      </c>
      <c r="CG84" s="31">
        <f t="shared" ca="1" si="226"/>
        <v>-39592.800000000003</v>
      </c>
      <c r="CH84" s="31">
        <f t="shared" ca="1" si="227"/>
        <v>-58636.1</v>
      </c>
      <c r="CI84" s="31">
        <f t="shared" ca="1" si="228"/>
        <v>-42556.89</v>
      </c>
      <c r="CJ84" s="31">
        <f t="shared" ca="1" si="229"/>
        <v>-64581.75</v>
      </c>
      <c r="CK84" s="32">
        <f t="shared" ca="1" si="278"/>
        <v>4545.1099999999997</v>
      </c>
      <c r="CL84" s="32">
        <f t="shared" ca="1" si="279"/>
        <v>4826</v>
      </c>
      <c r="CM84" s="32">
        <f t="shared" ca="1" si="280"/>
        <v>324.8</v>
      </c>
      <c r="CN84" s="32">
        <f t="shared" ca="1" si="281"/>
        <v>1479.31</v>
      </c>
      <c r="CO84" s="32">
        <f t="shared" ca="1" si="282"/>
        <v>1109.7</v>
      </c>
      <c r="CP84" s="32">
        <f t="shared" ca="1" si="283"/>
        <v>4259.24</v>
      </c>
      <c r="CQ84" s="32">
        <f t="shared" ca="1" si="284"/>
        <v>23497.74</v>
      </c>
      <c r="CR84" s="32">
        <f t="shared" ca="1" si="285"/>
        <v>9632.86</v>
      </c>
      <c r="CS84" s="32">
        <f t="shared" ca="1" si="286"/>
        <v>4949.1000000000004</v>
      </c>
      <c r="CT84" s="32">
        <f t="shared" ca="1" si="287"/>
        <v>7329.51</v>
      </c>
      <c r="CU84" s="32">
        <f t="shared" ca="1" si="288"/>
        <v>5319.61</v>
      </c>
      <c r="CV84" s="32">
        <f t="shared" ca="1" si="289"/>
        <v>8072.72</v>
      </c>
      <c r="CW84" s="31">
        <f t="shared" ca="1" si="290"/>
        <v>-115026.23</v>
      </c>
      <c r="CX84" s="31">
        <f t="shared" ca="1" si="291"/>
        <v>-122135.03</v>
      </c>
      <c r="CY84" s="31">
        <f t="shared" ca="1" si="292"/>
        <v>-8220.06</v>
      </c>
      <c r="CZ84" s="31">
        <f t="shared" ca="1" si="293"/>
        <v>-33341.47</v>
      </c>
      <c r="DA84" s="31">
        <f t="shared" ca="1" si="294"/>
        <v>-25011.02</v>
      </c>
      <c r="DB84" s="31">
        <f t="shared" ca="1" si="295"/>
        <v>-95996.84</v>
      </c>
      <c r="DC84" s="31">
        <f t="shared" ca="1" si="296"/>
        <v>-488029.96</v>
      </c>
      <c r="DD84" s="31">
        <f t="shared" ca="1" si="297"/>
        <v>-200067.18</v>
      </c>
      <c r="DE84" s="31">
        <f t="shared" ca="1" si="298"/>
        <v>-102789.00000000001</v>
      </c>
      <c r="DF84" s="31">
        <f t="shared" ca="1" si="299"/>
        <v>-175344.5</v>
      </c>
      <c r="DG84" s="31">
        <f t="shared" ca="1" si="300"/>
        <v>-127261.46999999999</v>
      </c>
      <c r="DH84" s="31">
        <f t="shared" ca="1" si="301"/>
        <v>-193124.25999999998</v>
      </c>
      <c r="DI84" s="32">
        <f t="shared" ca="1" si="230"/>
        <v>-5751.31</v>
      </c>
      <c r="DJ84" s="32">
        <f t="shared" ca="1" si="231"/>
        <v>-6106.75</v>
      </c>
      <c r="DK84" s="32">
        <f t="shared" ca="1" si="232"/>
        <v>-411</v>
      </c>
      <c r="DL84" s="32">
        <f t="shared" ca="1" si="233"/>
        <v>-1667.07</v>
      </c>
      <c r="DM84" s="32">
        <f t="shared" ca="1" si="234"/>
        <v>-1250.55</v>
      </c>
      <c r="DN84" s="32">
        <f t="shared" ca="1" si="235"/>
        <v>-4799.84</v>
      </c>
      <c r="DO84" s="32">
        <f t="shared" ca="1" si="236"/>
        <v>-24401.5</v>
      </c>
      <c r="DP84" s="32">
        <f t="shared" ca="1" si="237"/>
        <v>-10003.36</v>
      </c>
      <c r="DQ84" s="32">
        <f t="shared" ca="1" si="238"/>
        <v>-5139.45</v>
      </c>
      <c r="DR84" s="32">
        <f t="shared" ca="1" si="239"/>
        <v>-8767.23</v>
      </c>
      <c r="DS84" s="32">
        <f t="shared" ca="1" si="240"/>
        <v>-6363.07</v>
      </c>
      <c r="DT84" s="32">
        <f t="shared" ca="1" si="241"/>
        <v>-9656.2099999999991</v>
      </c>
      <c r="DU84" s="31">
        <f t="shared" ca="1" si="242"/>
        <v>-49491.24</v>
      </c>
      <c r="DV84" s="31">
        <f t="shared" ca="1" si="243"/>
        <v>-51927.49</v>
      </c>
      <c r="DW84" s="31">
        <f t="shared" ca="1" si="244"/>
        <v>-3457.04</v>
      </c>
      <c r="DX84" s="31">
        <f t="shared" ca="1" si="245"/>
        <v>-13852.25</v>
      </c>
      <c r="DY84" s="31">
        <f t="shared" ca="1" si="246"/>
        <v>-10267.89</v>
      </c>
      <c r="DZ84" s="31">
        <f t="shared" ca="1" si="247"/>
        <v>-38920.82</v>
      </c>
      <c r="EA84" s="31">
        <f t="shared" ca="1" si="248"/>
        <v>-195459.44</v>
      </c>
      <c r="EB84" s="31">
        <f t="shared" ca="1" si="249"/>
        <v>-79066.320000000007</v>
      </c>
      <c r="EC84" s="31">
        <f t="shared" ca="1" si="250"/>
        <v>-40076.47</v>
      </c>
      <c r="ED84" s="31">
        <f t="shared" ca="1" si="251"/>
        <v>-67464.429999999993</v>
      </c>
      <c r="EE84" s="31">
        <f t="shared" ca="1" si="252"/>
        <v>-48288.78</v>
      </c>
      <c r="EF84" s="31">
        <f t="shared" ca="1" si="253"/>
        <v>-72288.039999999994</v>
      </c>
      <c r="EG84" s="32">
        <f t="shared" ca="1" si="254"/>
        <v>-170268.78</v>
      </c>
      <c r="EH84" s="32">
        <f t="shared" ca="1" si="255"/>
        <v>-180169.27</v>
      </c>
      <c r="EI84" s="32">
        <f t="shared" ca="1" si="256"/>
        <v>-12088.099999999999</v>
      </c>
      <c r="EJ84" s="32">
        <f t="shared" ca="1" si="257"/>
        <v>-48860.79</v>
      </c>
      <c r="EK84" s="32">
        <f t="shared" ca="1" si="258"/>
        <v>-36529.46</v>
      </c>
      <c r="EL84" s="32">
        <f t="shared" ca="1" si="259"/>
        <v>-139717.5</v>
      </c>
      <c r="EM84" s="32">
        <f t="shared" ca="1" si="260"/>
        <v>-707890.9</v>
      </c>
      <c r="EN84" s="32">
        <f t="shared" ca="1" si="261"/>
        <v>-289136.86</v>
      </c>
      <c r="EO84" s="32">
        <f t="shared" ca="1" si="262"/>
        <v>-148004.92000000001</v>
      </c>
      <c r="EP84" s="32">
        <f t="shared" ca="1" si="263"/>
        <v>-251576.16</v>
      </c>
      <c r="EQ84" s="32">
        <f t="shared" ca="1" si="264"/>
        <v>-181913.31999999998</v>
      </c>
      <c r="ER84" s="32">
        <f t="shared" ca="1" si="265"/>
        <v>-275068.50999999995</v>
      </c>
    </row>
    <row r="85" spans="1:148">
      <c r="A85" t="s">
        <v>440</v>
      </c>
      <c r="B85" s="1" t="s">
        <v>101</v>
      </c>
      <c r="C85" t="str">
        <f t="shared" ca="1" si="302"/>
        <v>NPC1</v>
      </c>
      <c r="D85" t="str">
        <f t="shared" ca="1" si="303"/>
        <v>Northstone Power</v>
      </c>
      <c r="E85" s="51">
        <v>613.46389999999997</v>
      </c>
      <c r="F85" s="51">
        <v>383.10359999999997</v>
      </c>
      <c r="G85" s="51">
        <v>556.05769999999995</v>
      </c>
      <c r="H85" s="51">
        <v>469.07440000000003</v>
      </c>
      <c r="I85" s="51">
        <v>355.6105</v>
      </c>
      <c r="J85" s="51">
        <v>249.48419999999999</v>
      </c>
      <c r="K85" s="51">
        <v>1230.2511999999999</v>
      </c>
      <c r="L85" s="51">
        <v>261.82440000000003</v>
      </c>
      <c r="M85" s="51">
        <v>31.698599999999999</v>
      </c>
      <c r="N85" s="51">
        <v>289.97620000000001</v>
      </c>
      <c r="O85" s="51">
        <v>168.8836</v>
      </c>
      <c r="P85" s="51">
        <v>355.33420000000001</v>
      </c>
      <c r="Q85" s="32">
        <v>90916.82</v>
      </c>
      <c r="R85" s="32">
        <v>54471.05</v>
      </c>
      <c r="S85" s="32">
        <v>71243.58</v>
      </c>
      <c r="T85" s="32">
        <v>64804.86</v>
      </c>
      <c r="U85" s="32">
        <v>54125.47</v>
      </c>
      <c r="V85" s="32">
        <v>44520.21</v>
      </c>
      <c r="W85" s="32">
        <v>650130.47</v>
      </c>
      <c r="X85" s="32">
        <v>73903.59</v>
      </c>
      <c r="Y85" s="32">
        <v>3994.05</v>
      </c>
      <c r="Z85" s="32">
        <v>60125.56</v>
      </c>
      <c r="AA85" s="32">
        <v>27482.73</v>
      </c>
      <c r="AB85" s="32">
        <v>83843.87</v>
      </c>
      <c r="AC85" s="2">
        <v>-5.2</v>
      </c>
      <c r="AD85" s="2">
        <v>-5.2</v>
      </c>
      <c r="AE85" s="2">
        <v>-5.2</v>
      </c>
      <c r="AF85" s="2">
        <v>-5.2</v>
      </c>
      <c r="AG85" s="2">
        <v>-5.2</v>
      </c>
      <c r="AH85" s="2">
        <v>-5.2</v>
      </c>
      <c r="AI85" s="2">
        <v>-5.2</v>
      </c>
      <c r="AJ85" s="2">
        <v>-5.2</v>
      </c>
      <c r="AK85" s="2">
        <v>-5.2</v>
      </c>
      <c r="AL85" s="2">
        <v>-5.2</v>
      </c>
      <c r="AM85" s="2">
        <v>-5.2</v>
      </c>
      <c r="AN85" s="2">
        <v>-5.2</v>
      </c>
      <c r="AO85" s="33">
        <v>-4727.67</v>
      </c>
      <c r="AP85" s="33">
        <v>-2832.49</v>
      </c>
      <c r="AQ85" s="33">
        <v>-3704.67</v>
      </c>
      <c r="AR85" s="33">
        <v>-3369.85</v>
      </c>
      <c r="AS85" s="33">
        <v>-2814.52</v>
      </c>
      <c r="AT85" s="33">
        <v>-2315.0500000000002</v>
      </c>
      <c r="AU85" s="33">
        <v>-33806.78</v>
      </c>
      <c r="AV85" s="33">
        <v>-3842.99</v>
      </c>
      <c r="AW85" s="33">
        <v>-207.69</v>
      </c>
      <c r="AX85" s="33">
        <v>-3126.53</v>
      </c>
      <c r="AY85" s="33">
        <v>-1429.1</v>
      </c>
      <c r="AZ85" s="33">
        <v>-4359.88</v>
      </c>
      <c r="BA85" s="31">
        <f t="shared" si="266"/>
        <v>-109.1</v>
      </c>
      <c r="BB85" s="31">
        <f t="shared" si="267"/>
        <v>-65.37</v>
      </c>
      <c r="BC85" s="31">
        <f t="shared" si="268"/>
        <v>-85.49</v>
      </c>
      <c r="BD85" s="31">
        <f t="shared" si="269"/>
        <v>-311.06</v>
      </c>
      <c r="BE85" s="31">
        <f t="shared" si="270"/>
        <v>-259.8</v>
      </c>
      <c r="BF85" s="31">
        <f t="shared" si="271"/>
        <v>-213.7</v>
      </c>
      <c r="BG85" s="31">
        <f t="shared" si="272"/>
        <v>-4615.93</v>
      </c>
      <c r="BH85" s="31">
        <f t="shared" si="273"/>
        <v>-524.72</v>
      </c>
      <c r="BI85" s="31">
        <f t="shared" si="274"/>
        <v>-28.36</v>
      </c>
      <c r="BJ85" s="31">
        <f t="shared" si="275"/>
        <v>-180.38</v>
      </c>
      <c r="BK85" s="31">
        <f t="shared" si="276"/>
        <v>-82.45</v>
      </c>
      <c r="BL85" s="31">
        <f t="shared" si="277"/>
        <v>-251.53</v>
      </c>
      <c r="BM85" s="6">
        <f t="shared" ca="1" si="304"/>
        <v>-4.9399999999999999E-2</v>
      </c>
      <c r="BN85" s="6">
        <f t="shared" ca="1" si="304"/>
        <v>-4.9399999999999999E-2</v>
      </c>
      <c r="BO85" s="6">
        <f t="shared" ca="1" si="304"/>
        <v>-4.9399999999999999E-2</v>
      </c>
      <c r="BP85" s="6">
        <f t="shared" ca="1" si="304"/>
        <v>-4.9399999999999999E-2</v>
      </c>
      <c r="BQ85" s="6">
        <f t="shared" ca="1" si="304"/>
        <v>-4.9399999999999999E-2</v>
      </c>
      <c r="BR85" s="6">
        <f t="shared" ca="1" si="304"/>
        <v>-4.9399999999999999E-2</v>
      </c>
      <c r="BS85" s="6">
        <f t="shared" ca="1" si="304"/>
        <v>-4.9399999999999999E-2</v>
      </c>
      <c r="BT85" s="6">
        <f t="shared" ca="1" si="304"/>
        <v>-4.9399999999999999E-2</v>
      </c>
      <c r="BU85" s="6">
        <f t="shared" ca="1" si="304"/>
        <v>-4.9399999999999999E-2</v>
      </c>
      <c r="BV85" s="6">
        <f t="shared" ca="1" si="304"/>
        <v>-4.9399999999999999E-2</v>
      </c>
      <c r="BW85" s="6">
        <f t="shared" ca="1" si="304"/>
        <v>-4.9399999999999999E-2</v>
      </c>
      <c r="BX85" s="6">
        <f t="shared" ca="1" si="304"/>
        <v>-4.9399999999999999E-2</v>
      </c>
      <c r="BY85" s="31">
        <f t="shared" ca="1" si="218"/>
        <v>-4491.29</v>
      </c>
      <c r="BZ85" s="31">
        <f t="shared" ca="1" si="219"/>
        <v>-2690.87</v>
      </c>
      <c r="CA85" s="31">
        <f t="shared" ca="1" si="220"/>
        <v>-3519.43</v>
      </c>
      <c r="CB85" s="31">
        <f t="shared" ca="1" si="221"/>
        <v>-3201.36</v>
      </c>
      <c r="CC85" s="31">
        <f t="shared" ca="1" si="222"/>
        <v>-2673.8</v>
      </c>
      <c r="CD85" s="31">
        <f t="shared" ca="1" si="223"/>
        <v>-2199.3000000000002</v>
      </c>
      <c r="CE85" s="31">
        <f t="shared" ca="1" si="224"/>
        <v>-32116.45</v>
      </c>
      <c r="CF85" s="31">
        <f t="shared" ca="1" si="225"/>
        <v>-3650.84</v>
      </c>
      <c r="CG85" s="31">
        <f t="shared" ca="1" si="226"/>
        <v>-197.31</v>
      </c>
      <c r="CH85" s="31">
        <f t="shared" ca="1" si="227"/>
        <v>-2970.2</v>
      </c>
      <c r="CI85" s="31">
        <f t="shared" ca="1" si="228"/>
        <v>-1357.65</v>
      </c>
      <c r="CJ85" s="31">
        <f t="shared" ca="1" si="229"/>
        <v>-4141.8900000000003</v>
      </c>
      <c r="CK85" s="32">
        <f t="shared" ca="1" si="278"/>
        <v>118.19</v>
      </c>
      <c r="CL85" s="32">
        <f t="shared" ca="1" si="279"/>
        <v>70.81</v>
      </c>
      <c r="CM85" s="32">
        <f t="shared" ca="1" si="280"/>
        <v>92.62</v>
      </c>
      <c r="CN85" s="32">
        <f t="shared" ca="1" si="281"/>
        <v>84.25</v>
      </c>
      <c r="CO85" s="32">
        <f t="shared" ca="1" si="282"/>
        <v>70.36</v>
      </c>
      <c r="CP85" s="32">
        <f t="shared" ca="1" si="283"/>
        <v>57.88</v>
      </c>
      <c r="CQ85" s="32">
        <f t="shared" ca="1" si="284"/>
        <v>845.17</v>
      </c>
      <c r="CR85" s="32">
        <f t="shared" ca="1" si="285"/>
        <v>96.07</v>
      </c>
      <c r="CS85" s="32">
        <f t="shared" ca="1" si="286"/>
        <v>5.19</v>
      </c>
      <c r="CT85" s="32">
        <f t="shared" ca="1" si="287"/>
        <v>78.16</v>
      </c>
      <c r="CU85" s="32">
        <f t="shared" ca="1" si="288"/>
        <v>35.729999999999997</v>
      </c>
      <c r="CV85" s="32">
        <f t="shared" ca="1" si="289"/>
        <v>109</v>
      </c>
      <c r="CW85" s="31">
        <f t="shared" ca="1" si="290"/>
        <v>463.66999999999973</v>
      </c>
      <c r="CX85" s="31">
        <f t="shared" ca="1" si="291"/>
        <v>277.79999999999984</v>
      </c>
      <c r="CY85" s="31">
        <f t="shared" ca="1" si="292"/>
        <v>363.35000000000014</v>
      </c>
      <c r="CZ85" s="31">
        <f t="shared" ca="1" si="293"/>
        <v>563.79999999999973</v>
      </c>
      <c r="DA85" s="31">
        <f t="shared" ca="1" si="294"/>
        <v>470.87999999999994</v>
      </c>
      <c r="DB85" s="31">
        <f t="shared" ca="1" si="295"/>
        <v>387.3300000000001</v>
      </c>
      <c r="DC85" s="31">
        <f t="shared" ca="1" si="296"/>
        <v>7151.4299999999967</v>
      </c>
      <c r="DD85" s="31">
        <f t="shared" ca="1" si="297"/>
        <v>812.93999999999983</v>
      </c>
      <c r="DE85" s="31">
        <f t="shared" ca="1" si="298"/>
        <v>43.929999999999993</v>
      </c>
      <c r="DF85" s="31">
        <f t="shared" ca="1" si="299"/>
        <v>414.87000000000023</v>
      </c>
      <c r="DG85" s="31">
        <f t="shared" ca="1" si="300"/>
        <v>189.62999999999982</v>
      </c>
      <c r="DH85" s="31">
        <f t="shared" ca="1" si="301"/>
        <v>578.51999999999975</v>
      </c>
      <c r="DI85" s="32">
        <f t="shared" ca="1" si="230"/>
        <v>23.18</v>
      </c>
      <c r="DJ85" s="32">
        <f t="shared" ca="1" si="231"/>
        <v>13.89</v>
      </c>
      <c r="DK85" s="32">
        <f t="shared" ca="1" si="232"/>
        <v>18.170000000000002</v>
      </c>
      <c r="DL85" s="32">
        <f t="shared" ca="1" si="233"/>
        <v>28.19</v>
      </c>
      <c r="DM85" s="32">
        <f t="shared" ca="1" si="234"/>
        <v>23.54</v>
      </c>
      <c r="DN85" s="32">
        <f t="shared" ca="1" si="235"/>
        <v>19.37</v>
      </c>
      <c r="DO85" s="32">
        <f t="shared" ca="1" si="236"/>
        <v>357.57</v>
      </c>
      <c r="DP85" s="32">
        <f t="shared" ca="1" si="237"/>
        <v>40.65</v>
      </c>
      <c r="DQ85" s="32">
        <f t="shared" ca="1" si="238"/>
        <v>2.2000000000000002</v>
      </c>
      <c r="DR85" s="32">
        <f t="shared" ca="1" si="239"/>
        <v>20.74</v>
      </c>
      <c r="DS85" s="32">
        <f t="shared" ca="1" si="240"/>
        <v>9.48</v>
      </c>
      <c r="DT85" s="32">
        <f t="shared" ca="1" si="241"/>
        <v>28.93</v>
      </c>
      <c r="DU85" s="31">
        <f t="shared" ca="1" si="242"/>
        <v>199.5</v>
      </c>
      <c r="DV85" s="31">
        <f t="shared" ca="1" si="243"/>
        <v>118.11</v>
      </c>
      <c r="DW85" s="31">
        <f t="shared" ca="1" si="244"/>
        <v>152.81</v>
      </c>
      <c r="DX85" s="31">
        <f t="shared" ca="1" si="245"/>
        <v>234.24</v>
      </c>
      <c r="DY85" s="31">
        <f t="shared" ca="1" si="246"/>
        <v>193.31</v>
      </c>
      <c r="DZ85" s="31">
        <f t="shared" ca="1" si="247"/>
        <v>157.04</v>
      </c>
      <c r="EA85" s="31">
        <f t="shared" ca="1" si="248"/>
        <v>2864.2</v>
      </c>
      <c r="EB85" s="31">
        <f t="shared" ca="1" si="249"/>
        <v>321.27</v>
      </c>
      <c r="EC85" s="31">
        <f t="shared" ca="1" si="250"/>
        <v>17.13</v>
      </c>
      <c r="ED85" s="31">
        <f t="shared" ca="1" si="251"/>
        <v>159.62</v>
      </c>
      <c r="EE85" s="31">
        <f t="shared" ca="1" si="252"/>
        <v>71.95</v>
      </c>
      <c r="EF85" s="31">
        <f t="shared" ca="1" si="253"/>
        <v>216.54</v>
      </c>
      <c r="EG85" s="32">
        <f t="shared" ca="1" si="254"/>
        <v>686.34999999999968</v>
      </c>
      <c r="EH85" s="32">
        <f t="shared" ca="1" si="255"/>
        <v>409.79999999999984</v>
      </c>
      <c r="EI85" s="32">
        <f t="shared" ca="1" si="256"/>
        <v>534.33000000000015</v>
      </c>
      <c r="EJ85" s="32">
        <f t="shared" ca="1" si="257"/>
        <v>826.22999999999979</v>
      </c>
      <c r="EK85" s="32">
        <f t="shared" ca="1" si="258"/>
        <v>687.73</v>
      </c>
      <c r="EL85" s="32">
        <f t="shared" ca="1" si="259"/>
        <v>563.74000000000012</v>
      </c>
      <c r="EM85" s="32">
        <f t="shared" ca="1" si="260"/>
        <v>10373.199999999997</v>
      </c>
      <c r="EN85" s="32">
        <f t="shared" ca="1" si="261"/>
        <v>1174.8599999999997</v>
      </c>
      <c r="EO85" s="32">
        <f t="shared" ca="1" si="262"/>
        <v>63.259999999999991</v>
      </c>
      <c r="EP85" s="32">
        <f t="shared" ca="1" si="263"/>
        <v>595.23000000000025</v>
      </c>
      <c r="EQ85" s="32">
        <f t="shared" ca="1" si="264"/>
        <v>271.05999999999983</v>
      </c>
      <c r="ER85" s="32">
        <f t="shared" ca="1" si="265"/>
        <v>823.98999999999967</v>
      </c>
    </row>
    <row r="86" spans="1:148">
      <c r="A86" t="s">
        <v>441</v>
      </c>
      <c r="B86" s="1" t="s">
        <v>103</v>
      </c>
      <c r="C86" t="str">
        <f t="shared" ca="1" si="302"/>
        <v>NX01</v>
      </c>
      <c r="D86" t="str">
        <f t="shared" ca="1" si="303"/>
        <v>Nexen Balzac</v>
      </c>
      <c r="E86" s="51">
        <v>35247.948199999999</v>
      </c>
      <c r="F86" s="51">
        <v>38425.562299999998</v>
      </c>
      <c r="G86" s="51">
        <v>21717.955300000001</v>
      </c>
      <c r="H86" s="51">
        <v>871.75990000000002</v>
      </c>
      <c r="I86" s="51">
        <v>1326.2818</v>
      </c>
      <c r="J86" s="51">
        <v>13005.087600000001</v>
      </c>
      <c r="K86" s="51">
        <v>43707.705999999998</v>
      </c>
      <c r="L86" s="51">
        <v>36317.383500000004</v>
      </c>
      <c r="M86" s="51">
        <v>3950.7260000000001</v>
      </c>
      <c r="N86" s="51">
        <v>17818.3462</v>
      </c>
      <c r="O86" s="51">
        <v>26482.693500000001</v>
      </c>
      <c r="P86" s="51">
        <v>21468.3511</v>
      </c>
      <c r="Q86" s="32">
        <v>2752427.02</v>
      </c>
      <c r="R86" s="32">
        <v>3104935.63</v>
      </c>
      <c r="S86" s="32">
        <v>1588109</v>
      </c>
      <c r="T86" s="32">
        <v>125196.7</v>
      </c>
      <c r="U86" s="32">
        <v>113686.5</v>
      </c>
      <c r="V86" s="32">
        <v>809453.97</v>
      </c>
      <c r="W86" s="32">
        <v>9204819.4700000007</v>
      </c>
      <c r="X86" s="32">
        <v>3061884.72</v>
      </c>
      <c r="Y86" s="32">
        <v>324818.82</v>
      </c>
      <c r="Z86" s="32">
        <v>1794245.85</v>
      </c>
      <c r="AA86" s="32">
        <v>1948311.12</v>
      </c>
      <c r="AB86" s="32">
        <v>2234975.7999999998</v>
      </c>
      <c r="AC86" s="2">
        <v>0.77</v>
      </c>
      <c r="AD86" s="2">
        <v>0.77</v>
      </c>
      <c r="AE86" s="2">
        <v>0.77</v>
      </c>
      <c r="AF86" s="2">
        <v>0.77</v>
      </c>
      <c r="AG86" s="2">
        <v>0.77</v>
      </c>
      <c r="AH86" s="2">
        <v>0.77</v>
      </c>
      <c r="AI86" s="2">
        <v>0.77</v>
      </c>
      <c r="AJ86" s="2">
        <v>0.77</v>
      </c>
      <c r="AK86" s="2">
        <v>0.77</v>
      </c>
      <c r="AL86" s="2">
        <v>0.77</v>
      </c>
      <c r="AM86" s="2">
        <v>0.77</v>
      </c>
      <c r="AN86" s="2">
        <v>0.77</v>
      </c>
      <c r="AO86" s="33">
        <v>21193.69</v>
      </c>
      <c r="AP86" s="33">
        <v>23908</v>
      </c>
      <c r="AQ86" s="33">
        <v>12228.44</v>
      </c>
      <c r="AR86" s="33">
        <v>964.01</v>
      </c>
      <c r="AS86" s="33">
        <v>875.39</v>
      </c>
      <c r="AT86" s="33">
        <v>6232.8</v>
      </c>
      <c r="AU86" s="33">
        <v>70877.11</v>
      </c>
      <c r="AV86" s="33">
        <v>23576.51</v>
      </c>
      <c r="AW86" s="33">
        <v>2501.1</v>
      </c>
      <c r="AX86" s="33">
        <v>13815.69</v>
      </c>
      <c r="AY86" s="33">
        <v>15002</v>
      </c>
      <c r="AZ86" s="33">
        <v>17209.310000000001</v>
      </c>
      <c r="BA86" s="31">
        <f t="shared" si="266"/>
        <v>-3302.91</v>
      </c>
      <c r="BB86" s="31">
        <f t="shared" si="267"/>
        <v>-3725.92</v>
      </c>
      <c r="BC86" s="31">
        <f t="shared" si="268"/>
        <v>-1905.73</v>
      </c>
      <c r="BD86" s="31">
        <f t="shared" si="269"/>
        <v>-600.94000000000005</v>
      </c>
      <c r="BE86" s="31">
        <f t="shared" si="270"/>
        <v>-545.70000000000005</v>
      </c>
      <c r="BF86" s="31">
        <f t="shared" si="271"/>
        <v>-3885.38</v>
      </c>
      <c r="BG86" s="31">
        <f t="shared" si="272"/>
        <v>-65354.22</v>
      </c>
      <c r="BH86" s="31">
        <f t="shared" si="273"/>
        <v>-21739.38</v>
      </c>
      <c r="BI86" s="31">
        <f t="shared" si="274"/>
        <v>-2306.21</v>
      </c>
      <c r="BJ86" s="31">
        <f t="shared" si="275"/>
        <v>-5382.74</v>
      </c>
      <c r="BK86" s="31">
        <f t="shared" si="276"/>
        <v>-5844.93</v>
      </c>
      <c r="BL86" s="31">
        <f t="shared" si="277"/>
        <v>-6704.93</v>
      </c>
      <c r="BM86" s="6">
        <f t="shared" ca="1" si="304"/>
        <v>-4.9399999999999999E-2</v>
      </c>
      <c r="BN86" s="6">
        <f t="shared" ca="1" si="304"/>
        <v>-4.9399999999999999E-2</v>
      </c>
      <c r="BO86" s="6">
        <f t="shared" ca="1" si="304"/>
        <v>-4.9399999999999999E-2</v>
      </c>
      <c r="BP86" s="6">
        <f t="shared" ca="1" si="304"/>
        <v>-4.9399999999999999E-2</v>
      </c>
      <c r="BQ86" s="6">
        <f t="shared" ca="1" si="304"/>
        <v>-4.9399999999999999E-2</v>
      </c>
      <c r="BR86" s="6">
        <f t="shared" ca="1" si="304"/>
        <v>-4.9399999999999999E-2</v>
      </c>
      <c r="BS86" s="6">
        <f t="shared" ca="1" si="304"/>
        <v>-4.9399999999999999E-2</v>
      </c>
      <c r="BT86" s="6">
        <f t="shared" ca="1" si="304"/>
        <v>-4.9399999999999999E-2</v>
      </c>
      <c r="BU86" s="6">
        <f t="shared" ca="1" si="304"/>
        <v>-4.9399999999999999E-2</v>
      </c>
      <c r="BV86" s="6">
        <f t="shared" ca="1" si="304"/>
        <v>-4.9399999999999999E-2</v>
      </c>
      <c r="BW86" s="6">
        <f t="shared" ca="1" si="304"/>
        <v>-4.9399999999999999E-2</v>
      </c>
      <c r="BX86" s="6">
        <f t="shared" ca="1" si="304"/>
        <v>-4.9399999999999999E-2</v>
      </c>
      <c r="BY86" s="31">
        <f t="shared" ca="1" si="218"/>
        <v>-135969.89000000001</v>
      </c>
      <c r="BZ86" s="31">
        <f t="shared" ca="1" si="219"/>
        <v>-153383.82</v>
      </c>
      <c r="CA86" s="31">
        <f t="shared" ca="1" si="220"/>
        <v>-78452.58</v>
      </c>
      <c r="CB86" s="31">
        <f t="shared" ca="1" si="221"/>
        <v>-6184.72</v>
      </c>
      <c r="CC86" s="31">
        <f t="shared" ca="1" si="222"/>
        <v>-5616.11</v>
      </c>
      <c r="CD86" s="31">
        <f t="shared" ca="1" si="223"/>
        <v>-39987.03</v>
      </c>
      <c r="CE86" s="31">
        <f t="shared" ca="1" si="224"/>
        <v>-454718.08</v>
      </c>
      <c r="CF86" s="31">
        <f t="shared" ca="1" si="225"/>
        <v>-151257.10999999999</v>
      </c>
      <c r="CG86" s="31">
        <f t="shared" ca="1" si="226"/>
        <v>-16046.05</v>
      </c>
      <c r="CH86" s="31">
        <f t="shared" ca="1" si="227"/>
        <v>-88635.74</v>
      </c>
      <c r="CI86" s="31">
        <f t="shared" ca="1" si="228"/>
        <v>-96246.57</v>
      </c>
      <c r="CJ86" s="31">
        <f t="shared" ca="1" si="229"/>
        <v>-110407.8</v>
      </c>
      <c r="CK86" s="32">
        <f t="shared" ca="1" si="278"/>
        <v>3578.16</v>
      </c>
      <c r="CL86" s="32">
        <f t="shared" ca="1" si="279"/>
        <v>4036.42</v>
      </c>
      <c r="CM86" s="32">
        <f t="shared" ca="1" si="280"/>
        <v>2064.54</v>
      </c>
      <c r="CN86" s="32">
        <f t="shared" ca="1" si="281"/>
        <v>162.76</v>
      </c>
      <c r="CO86" s="32">
        <f t="shared" ca="1" si="282"/>
        <v>147.79</v>
      </c>
      <c r="CP86" s="32">
        <f t="shared" ca="1" si="283"/>
        <v>1052.29</v>
      </c>
      <c r="CQ86" s="32">
        <f t="shared" ca="1" si="284"/>
        <v>11966.27</v>
      </c>
      <c r="CR86" s="32">
        <f t="shared" ca="1" si="285"/>
        <v>3980.45</v>
      </c>
      <c r="CS86" s="32">
        <f t="shared" ca="1" si="286"/>
        <v>422.26</v>
      </c>
      <c r="CT86" s="32">
        <f t="shared" ca="1" si="287"/>
        <v>2332.52</v>
      </c>
      <c r="CU86" s="32">
        <f t="shared" ca="1" si="288"/>
        <v>2532.8000000000002</v>
      </c>
      <c r="CV86" s="32">
        <f t="shared" ca="1" si="289"/>
        <v>2905.47</v>
      </c>
      <c r="CW86" s="31">
        <f t="shared" ca="1" si="290"/>
        <v>-150282.51</v>
      </c>
      <c r="CX86" s="31">
        <f t="shared" ca="1" si="291"/>
        <v>-169529.47999999998</v>
      </c>
      <c r="CY86" s="31">
        <f t="shared" ca="1" si="292"/>
        <v>-86710.750000000015</v>
      </c>
      <c r="CZ86" s="31">
        <f t="shared" ca="1" si="293"/>
        <v>-6385.0300000000007</v>
      </c>
      <c r="DA86" s="31">
        <f t="shared" ca="1" si="294"/>
        <v>-5798.01</v>
      </c>
      <c r="DB86" s="31">
        <f t="shared" ca="1" si="295"/>
        <v>-41282.160000000003</v>
      </c>
      <c r="DC86" s="31">
        <f t="shared" ca="1" si="296"/>
        <v>-448274.69999999995</v>
      </c>
      <c r="DD86" s="31">
        <f t="shared" ca="1" si="297"/>
        <v>-149113.78999999998</v>
      </c>
      <c r="DE86" s="31">
        <f t="shared" ca="1" si="298"/>
        <v>-15818.68</v>
      </c>
      <c r="DF86" s="31">
        <f t="shared" ca="1" si="299"/>
        <v>-94736.17</v>
      </c>
      <c r="DG86" s="31">
        <f t="shared" ca="1" si="300"/>
        <v>-102870.84</v>
      </c>
      <c r="DH86" s="31">
        <f t="shared" ca="1" si="301"/>
        <v>-118006.70999999999</v>
      </c>
      <c r="DI86" s="32">
        <f t="shared" ca="1" si="230"/>
        <v>-7514.13</v>
      </c>
      <c r="DJ86" s="32">
        <f t="shared" ca="1" si="231"/>
        <v>-8476.4699999999993</v>
      </c>
      <c r="DK86" s="32">
        <f t="shared" ca="1" si="232"/>
        <v>-4335.54</v>
      </c>
      <c r="DL86" s="32">
        <f t="shared" ca="1" si="233"/>
        <v>-319.25</v>
      </c>
      <c r="DM86" s="32">
        <f t="shared" ca="1" si="234"/>
        <v>-289.89999999999998</v>
      </c>
      <c r="DN86" s="32">
        <f t="shared" ca="1" si="235"/>
        <v>-2064.11</v>
      </c>
      <c r="DO86" s="32">
        <f t="shared" ca="1" si="236"/>
        <v>-22413.74</v>
      </c>
      <c r="DP86" s="32">
        <f t="shared" ca="1" si="237"/>
        <v>-7455.69</v>
      </c>
      <c r="DQ86" s="32">
        <f t="shared" ca="1" si="238"/>
        <v>-790.93</v>
      </c>
      <c r="DR86" s="32">
        <f t="shared" ca="1" si="239"/>
        <v>-4736.8100000000004</v>
      </c>
      <c r="DS86" s="32">
        <f t="shared" ca="1" si="240"/>
        <v>-5143.54</v>
      </c>
      <c r="DT86" s="32">
        <f t="shared" ca="1" si="241"/>
        <v>-5900.34</v>
      </c>
      <c r="DU86" s="31">
        <f t="shared" ca="1" si="242"/>
        <v>-64660.62</v>
      </c>
      <c r="DV86" s="31">
        <f t="shared" ca="1" si="243"/>
        <v>-72077.929999999993</v>
      </c>
      <c r="DW86" s="31">
        <f t="shared" ca="1" si="244"/>
        <v>-36467.230000000003</v>
      </c>
      <c r="DX86" s="31">
        <f t="shared" ca="1" si="245"/>
        <v>-2652.76</v>
      </c>
      <c r="DY86" s="31">
        <f t="shared" ca="1" si="246"/>
        <v>-2380.2800000000002</v>
      </c>
      <c r="DZ86" s="31">
        <f t="shared" ca="1" si="247"/>
        <v>-16737.38</v>
      </c>
      <c r="EA86" s="31">
        <f t="shared" ca="1" si="248"/>
        <v>-179537.18</v>
      </c>
      <c r="EB86" s="31">
        <f t="shared" ca="1" si="249"/>
        <v>-58929.599999999999</v>
      </c>
      <c r="EC86" s="31">
        <f t="shared" ca="1" si="250"/>
        <v>-6167.55</v>
      </c>
      <c r="ED86" s="31">
        <f t="shared" ca="1" si="251"/>
        <v>-36450.089999999997</v>
      </c>
      <c r="EE86" s="31">
        <f t="shared" ca="1" si="252"/>
        <v>-39033.870000000003</v>
      </c>
      <c r="EF86" s="31">
        <f t="shared" ca="1" si="253"/>
        <v>-44170.91</v>
      </c>
      <c r="EG86" s="32">
        <f t="shared" ca="1" si="254"/>
        <v>-222457.26</v>
      </c>
      <c r="EH86" s="32">
        <f t="shared" ca="1" si="255"/>
        <v>-250083.87999999998</v>
      </c>
      <c r="EI86" s="32">
        <f t="shared" ca="1" si="256"/>
        <v>-127513.52000000002</v>
      </c>
      <c r="EJ86" s="32">
        <f t="shared" ca="1" si="257"/>
        <v>-9357.0400000000009</v>
      </c>
      <c r="EK86" s="32">
        <f t="shared" ca="1" si="258"/>
        <v>-8468.19</v>
      </c>
      <c r="EL86" s="32">
        <f t="shared" ca="1" si="259"/>
        <v>-60083.650000000009</v>
      </c>
      <c r="EM86" s="32">
        <f t="shared" ca="1" si="260"/>
        <v>-650225.61999999988</v>
      </c>
      <c r="EN86" s="32">
        <f t="shared" ca="1" si="261"/>
        <v>-215499.08</v>
      </c>
      <c r="EO86" s="32">
        <f t="shared" ca="1" si="262"/>
        <v>-22777.16</v>
      </c>
      <c r="EP86" s="32">
        <f t="shared" ca="1" si="263"/>
        <v>-135923.07</v>
      </c>
      <c r="EQ86" s="32">
        <f t="shared" ca="1" si="264"/>
        <v>-147048.25</v>
      </c>
      <c r="ER86" s="32">
        <f t="shared" ca="1" si="265"/>
        <v>-168077.96</v>
      </c>
    </row>
    <row r="87" spans="1:148">
      <c r="A87" t="s">
        <v>441</v>
      </c>
      <c r="B87" s="1" t="s">
        <v>104</v>
      </c>
      <c r="C87" t="str">
        <f t="shared" ca="1" si="302"/>
        <v>NX02</v>
      </c>
      <c r="D87" t="str">
        <f t="shared" ca="1" si="303"/>
        <v>Nexen Long Lake Industrial System</v>
      </c>
      <c r="J87" s="51">
        <v>0</v>
      </c>
      <c r="K87" s="51">
        <v>0</v>
      </c>
      <c r="L87" s="51">
        <v>0</v>
      </c>
      <c r="M87" s="51">
        <v>0</v>
      </c>
      <c r="N87" s="51">
        <v>0</v>
      </c>
      <c r="O87" s="51">
        <v>0</v>
      </c>
      <c r="P87" s="51">
        <v>0</v>
      </c>
      <c r="Q87" s="32"/>
      <c r="R87" s="32"/>
      <c r="S87" s="32"/>
      <c r="T87" s="32"/>
      <c r="U87" s="32"/>
      <c r="V87" s="32">
        <v>0</v>
      </c>
      <c r="W87" s="32">
        <v>0</v>
      </c>
      <c r="X87" s="32">
        <v>0</v>
      </c>
      <c r="Y87" s="32">
        <v>0</v>
      </c>
      <c r="Z87" s="32">
        <v>0</v>
      </c>
      <c r="AA87" s="32">
        <v>0</v>
      </c>
      <c r="AB87" s="32">
        <v>0</v>
      </c>
      <c r="AH87" s="2">
        <v>5.16</v>
      </c>
      <c r="AI87" s="2">
        <v>5.16</v>
      </c>
      <c r="AJ87" s="2">
        <v>5.16</v>
      </c>
      <c r="AK87" s="2">
        <v>5.16</v>
      </c>
      <c r="AL87" s="2">
        <v>5.16</v>
      </c>
      <c r="AM87" s="2">
        <v>5.16</v>
      </c>
      <c r="AN87" s="2">
        <v>5.16</v>
      </c>
      <c r="AO87" s="33"/>
      <c r="AP87" s="33"/>
      <c r="AQ87" s="33"/>
      <c r="AR87" s="33"/>
      <c r="AS87" s="33"/>
      <c r="AT87" s="33">
        <v>0</v>
      </c>
      <c r="AU87" s="33">
        <v>0</v>
      </c>
      <c r="AV87" s="33">
        <v>0</v>
      </c>
      <c r="AW87" s="33">
        <v>0</v>
      </c>
      <c r="AX87" s="33">
        <v>0</v>
      </c>
      <c r="AY87" s="33">
        <v>0</v>
      </c>
      <c r="AZ87" s="33">
        <v>0</v>
      </c>
      <c r="BA87" s="31">
        <f t="shared" si="266"/>
        <v>0</v>
      </c>
      <c r="BB87" s="31">
        <f t="shared" si="267"/>
        <v>0</v>
      </c>
      <c r="BC87" s="31">
        <f t="shared" si="268"/>
        <v>0</v>
      </c>
      <c r="BD87" s="31">
        <f t="shared" si="269"/>
        <v>0</v>
      </c>
      <c r="BE87" s="31">
        <f t="shared" si="270"/>
        <v>0</v>
      </c>
      <c r="BF87" s="31">
        <f t="shared" si="271"/>
        <v>0</v>
      </c>
      <c r="BG87" s="31">
        <f t="shared" si="272"/>
        <v>0</v>
      </c>
      <c r="BH87" s="31">
        <f t="shared" si="273"/>
        <v>0</v>
      </c>
      <c r="BI87" s="31">
        <f t="shared" si="274"/>
        <v>0</v>
      </c>
      <c r="BJ87" s="31">
        <f t="shared" si="275"/>
        <v>0</v>
      </c>
      <c r="BK87" s="31">
        <f t="shared" si="276"/>
        <v>0</v>
      </c>
      <c r="BL87" s="31">
        <f t="shared" si="277"/>
        <v>0</v>
      </c>
      <c r="BM87" s="6">
        <f t="shared" ca="1" si="304"/>
        <v>7.4700000000000003E-2</v>
      </c>
      <c r="BN87" s="6">
        <f t="shared" ca="1" si="304"/>
        <v>7.4700000000000003E-2</v>
      </c>
      <c r="BO87" s="6">
        <f t="shared" ca="1" si="304"/>
        <v>7.4700000000000003E-2</v>
      </c>
      <c r="BP87" s="6">
        <f t="shared" ca="1" si="304"/>
        <v>7.4700000000000003E-2</v>
      </c>
      <c r="BQ87" s="6">
        <f t="shared" ca="1" si="304"/>
        <v>7.4700000000000003E-2</v>
      </c>
      <c r="BR87" s="6">
        <f t="shared" ca="1" si="304"/>
        <v>7.4700000000000003E-2</v>
      </c>
      <c r="BS87" s="6">
        <f t="shared" ca="1" si="304"/>
        <v>7.4700000000000003E-2</v>
      </c>
      <c r="BT87" s="6">
        <f t="shared" ca="1" si="304"/>
        <v>7.4700000000000003E-2</v>
      </c>
      <c r="BU87" s="6">
        <f t="shared" ca="1" si="304"/>
        <v>7.4700000000000003E-2</v>
      </c>
      <c r="BV87" s="6">
        <f t="shared" ca="1" si="304"/>
        <v>7.4700000000000003E-2</v>
      </c>
      <c r="BW87" s="6">
        <f t="shared" ca="1" si="304"/>
        <v>7.4700000000000003E-2</v>
      </c>
      <c r="BX87" s="6">
        <f t="shared" ca="1" si="304"/>
        <v>7.4700000000000003E-2</v>
      </c>
      <c r="BY87" s="31">
        <f t="shared" ca="1" si="218"/>
        <v>0</v>
      </c>
      <c r="BZ87" s="31">
        <f t="shared" ca="1" si="219"/>
        <v>0</v>
      </c>
      <c r="CA87" s="31">
        <f t="shared" ca="1" si="220"/>
        <v>0</v>
      </c>
      <c r="CB87" s="31">
        <f t="shared" ca="1" si="221"/>
        <v>0</v>
      </c>
      <c r="CC87" s="31">
        <f t="shared" ca="1" si="222"/>
        <v>0</v>
      </c>
      <c r="CD87" s="31">
        <f t="shared" ca="1" si="223"/>
        <v>0</v>
      </c>
      <c r="CE87" s="31">
        <f t="shared" ca="1" si="224"/>
        <v>0</v>
      </c>
      <c r="CF87" s="31">
        <f t="shared" ca="1" si="225"/>
        <v>0</v>
      </c>
      <c r="CG87" s="31">
        <f t="shared" ca="1" si="226"/>
        <v>0</v>
      </c>
      <c r="CH87" s="31">
        <f t="shared" ca="1" si="227"/>
        <v>0</v>
      </c>
      <c r="CI87" s="31">
        <f t="shared" ca="1" si="228"/>
        <v>0</v>
      </c>
      <c r="CJ87" s="31">
        <f t="shared" ca="1" si="229"/>
        <v>0</v>
      </c>
      <c r="CK87" s="32">
        <f t="shared" ca="1" si="278"/>
        <v>0</v>
      </c>
      <c r="CL87" s="32">
        <f t="shared" ca="1" si="279"/>
        <v>0</v>
      </c>
      <c r="CM87" s="32">
        <f t="shared" ca="1" si="280"/>
        <v>0</v>
      </c>
      <c r="CN87" s="32">
        <f t="shared" ca="1" si="281"/>
        <v>0</v>
      </c>
      <c r="CO87" s="32">
        <f t="shared" ca="1" si="282"/>
        <v>0</v>
      </c>
      <c r="CP87" s="32">
        <f t="shared" ca="1" si="283"/>
        <v>0</v>
      </c>
      <c r="CQ87" s="32">
        <f t="shared" ca="1" si="284"/>
        <v>0</v>
      </c>
      <c r="CR87" s="32">
        <f t="shared" ca="1" si="285"/>
        <v>0</v>
      </c>
      <c r="CS87" s="32">
        <f t="shared" ca="1" si="286"/>
        <v>0</v>
      </c>
      <c r="CT87" s="32">
        <f t="shared" ca="1" si="287"/>
        <v>0</v>
      </c>
      <c r="CU87" s="32">
        <f t="shared" ca="1" si="288"/>
        <v>0</v>
      </c>
      <c r="CV87" s="32">
        <f t="shared" ca="1" si="289"/>
        <v>0</v>
      </c>
      <c r="CW87" s="31">
        <f t="shared" ca="1" si="290"/>
        <v>0</v>
      </c>
      <c r="CX87" s="31">
        <f t="shared" ca="1" si="291"/>
        <v>0</v>
      </c>
      <c r="CY87" s="31">
        <f t="shared" ca="1" si="292"/>
        <v>0</v>
      </c>
      <c r="CZ87" s="31">
        <f t="shared" ca="1" si="293"/>
        <v>0</v>
      </c>
      <c r="DA87" s="31">
        <f t="shared" ca="1" si="294"/>
        <v>0</v>
      </c>
      <c r="DB87" s="31">
        <f t="shared" ca="1" si="295"/>
        <v>0</v>
      </c>
      <c r="DC87" s="31">
        <f t="shared" ca="1" si="296"/>
        <v>0</v>
      </c>
      <c r="DD87" s="31">
        <f t="shared" ca="1" si="297"/>
        <v>0</v>
      </c>
      <c r="DE87" s="31">
        <f t="shared" ca="1" si="298"/>
        <v>0</v>
      </c>
      <c r="DF87" s="31">
        <f t="shared" ca="1" si="299"/>
        <v>0</v>
      </c>
      <c r="DG87" s="31">
        <f t="shared" ca="1" si="300"/>
        <v>0</v>
      </c>
      <c r="DH87" s="31">
        <f t="shared" ca="1" si="301"/>
        <v>0</v>
      </c>
      <c r="DI87" s="32">
        <f t="shared" ca="1" si="230"/>
        <v>0</v>
      </c>
      <c r="DJ87" s="32">
        <f t="shared" ca="1" si="231"/>
        <v>0</v>
      </c>
      <c r="DK87" s="32">
        <f t="shared" ca="1" si="232"/>
        <v>0</v>
      </c>
      <c r="DL87" s="32">
        <f t="shared" ca="1" si="233"/>
        <v>0</v>
      </c>
      <c r="DM87" s="32">
        <f t="shared" ca="1" si="234"/>
        <v>0</v>
      </c>
      <c r="DN87" s="32">
        <f t="shared" ca="1" si="235"/>
        <v>0</v>
      </c>
      <c r="DO87" s="32">
        <f t="shared" ca="1" si="236"/>
        <v>0</v>
      </c>
      <c r="DP87" s="32">
        <f t="shared" ca="1" si="237"/>
        <v>0</v>
      </c>
      <c r="DQ87" s="32">
        <f t="shared" ca="1" si="238"/>
        <v>0</v>
      </c>
      <c r="DR87" s="32">
        <f t="shared" ca="1" si="239"/>
        <v>0</v>
      </c>
      <c r="DS87" s="32">
        <f t="shared" ca="1" si="240"/>
        <v>0</v>
      </c>
      <c r="DT87" s="32">
        <f t="shared" ca="1" si="241"/>
        <v>0</v>
      </c>
      <c r="DU87" s="31">
        <f t="shared" ca="1" si="242"/>
        <v>0</v>
      </c>
      <c r="DV87" s="31">
        <f t="shared" ca="1" si="243"/>
        <v>0</v>
      </c>
      <c r="DW87" s="31">
        <f t="shared" ca="1" si="244"/>
        <v>0</v>
      </c>
      <c r="DX87" s="31">
        <f t="shared" ca="1" si="245"/>
        <v>0</v>
      </c>
      <c r="DY87" s="31">
        <f t="shared" ca="1" si="246"/>
        <v>0</v>
      </c>
      <c r="DZ87" s="31">
        <f t="shared" ca="1" si="247"/>
        <v>0</v>
      </c>
      <c r="EA87" s="31">
        <f t="shared" ca="1" si="248"/>
        <v>0</v>
      </c>
      <c r="EB87" s="31">
        <f t="shared" ca="1" si="249"/>
        <v>0</v>
      </c>
      <c r="EC87" s="31">
        <f t="shared" ca="1" si="250"/>
        <v>0</v>
      </c>
      <c r="ED87" s="31">
        <f t="shared" ca="1" si="251"/>
        <v>0</v>
      </c>
      <c r="EE87" s="31">
        <f t="shared" ca="1" si="252"/>
        <v>0</v>
      </c>
      <c r="EF87" s="31">
        <f t="shared" ca="1" si="253"/>
        <v>0</v>
      </c>
      <c r="EG87" s="32">
        <f t="shared" ca="1" si="254"/>
        <v>0</v>
      </c>
      <c r="EH87" s="32">
        <f t="shared" ca="1" si="255"/>
        <v>0</v>
      </c>
      <c r="EI87" s="32">
        <f t="shared" ca="1" si="256"/>
        <v>0</v>
      </c>
      <c r="EJ87" s="32">
        <f t="shared" ca="1" si="257"/>
        <v>0</v>
      </c>
      <c r="EK87" s="32">
        <f t="shared" ca="1" si="258"/>
        <v>0</v>
      </c>
      <c r="EL87" s="32">
        <f t="shared" ca="1" si="259"/>
        <v>0</v>
      </c>
      <c r="EM87" s="32">
        <f t="shared" ca="1" si="260"/>
        <v>0</v>
      </c>
      <c r="EN87" s="32">
        <f t="shared" ca="1" si="261"/>
        <v>0</v>
      </c>
      <c r="EO87" s="32">
        <f t="shared" ca="1" si="262"/>
        <v>0</v>
      </c>
      <c r="EP87" s="32">
        <f t="shared" ca="1" si="263"/>
        <v>0</v>
      </c>
      <c r="EQ87" s="32">
        <f t="shared" ca="1" si="264"/>
        <v>0</v>
      </c>
      <c r="ER87" s="32">
        <f t="shared" ca="1" si="265"/>
        <v>0</v>
      </c>
    </row>
    <row r="88" spans="1:148">
      <c r="A88" t="s">
        <v>442</v>
      </c>
      <c r="B88" s="1" t="s">
        <v>49</v>
      </c>
      <c r="C88" t="str">
        <f t="shared" ca="1" si="302"/>
        <v>OMRH</v>
      </c>
      <c r="D88" t="str">
        <f t="shared" ca="1" si="303"/>
        <v>Oldman River Hydro Facility</v>
      </c>
      <c r="E88" s="51">
        <v>3313.8350999999998</v>
      </c>
      <c r="F88" s="51">
        <v>1851.1161999999999</v>
      </c>
      <c r="G88" s="51">
        <v>9006.9236000000001</v>
      </c>
      <c r="H88" s="51">
        <v>13021.039000000001</v>
      </c>
      <c r="I88" s="51">
        <v>23037.117699999999</v>
      </c>
      <c r="J88" s="51">
        <v>22196.3887</v>
      </c>
      <c r="K88" s="51">
        <v>22292.991300000002</v>
      </c>
      <c r="L88" s="51">
        <v>12291.7572</v>
      </c>
      <c r="M88" s="51">
        <v>9937.1047999999992</v>
      </c>
      <c r="N88" s="51">
        <v>5200.4133000000002</v>
      </c>
      <c r="O88" s="51">
        <v>2519.6577000000002</v>
      </c>
      <c r="P88" s="51">
        <v>1370.0921000000001</v>
      </c>
      <c r="Q88" s="32">
        <v>202501.59</v>
      </c>
      <c r="R88" s="32">
        <v>133900.96</v>
      </c>
      <c r="S88" s="32">
        <v>494184.78</v>
      </c>
      <c r="T88" s="32">
        <v>660157.41</v>
      </c>
      <c r="U88" s="32">
        <v>1113573.47</v>
      </c>
      <c r="V88" s="32">
        <v>1103240.02</v>
      </c>
      <c r="W88" s="32">
        <v>3423768.11</v>
      </c>
      <c r="X88" s="32">
        <v>884873.78</v>
      </c>
      <c r="Y88" s="32">
        <v>491902.38</v>
      </c>
      <c r="Z88" s="32">
        <v>347799.93</v>
      </c>
      <c r="AA88" s="32">
        <v>134728.91</v>
      </c>
      <c r="AB88" s="32">
        <v>90810.47</v>
      </c>
      <c r="AC88" s="2">
        <v>3.48</v>
      </c>
      <c r="AD88" s="2">
        <v>3.48</v>
      </c>
      <c r="AE88" s="2">
        <v>3.48</v>
      </c>
      <c r="AF88" s="2">
        <v>3.48</v>
      </c>
      <c r="AG88" s="2">
        <v>3.48</v>
      </c>
      <c r="AH88" s="2">
        <v>3.48</v>
      </c>
      <c r="AI88" s="2">
        <v>3.48</v>
      </c>
      <c r="AJ88" s="2">
        <v>3.48</v>
      </c>
      <c r="AK88" s="2">
        <v>3.48</v>
      </c>
      <c r="AL88" s="2">
        <v>3.48</v>
      </c>
      <c r="AM88" s="2">
        <v>3.48</v>
      </c>
      <c r="AN88" s="2">
        <v>3.48</v>
      </c>
      <c r="AO88" s="33">
        <v>7047.06</v>
      </c>
      <c r="AP88" s="33">
        <v>4659.75</v>
      </c>
      <c r="AQ88" s="33">
        <v>17197.63</v>
      </c>
      <c r="AR88" s="33">
        <v>22973.48</v>
      </c>
      <c r="AS88" s="33">
        <v>38752.36</v>
      </c>
      <c r="AT88" s="33">
        <v>38392.75</v>
      </c>
      <c r="AU88" s="33">
        <v>119147.13</v>
      </c>
      <c r="AV88" s="33">
        <v>30793.61</v>
      </c>
      <c r="AW88" s="33">
        <v>17118.2</v>
      </c>
      <c r="AX88" s="33">
        <v>12103.44</v>
      </c>
      <c r="AY88" s="33">
        <v>4688.57</v>
      </c>
      <c r="AZ88" s="33">
        <v>3160.2</v>
      </c>
      <c r="BA88" s="31">
        <f t="shared" si="266"/>
        <v>-243</v>
      </c>
      <c r="BB88" s="31">
        <f t="shared" si="267"/>
        <v>-160.68</v>
      </c>
      <c r="BC88" s="31">
        <f t="shared" si="268"/>
        <v>-593.02</v>
      </c>
      <c r="BD88" s="31">
        <f t="shared" si="269"/>
        <v>-3168.76</v>
      </c>
      <c r="BE88" s="31">
        <f t="shared" si="270"/>
        <v>-5345.15</v>
      </c>
      <c r="BF88" s="31">
        <f t="shared" si="271"/>
        <v>-5295.55</v>
      </c>
      <c r="BG88" s="31">
        <f t="shared" si="272"/>
        <v>-24308.75</v>
      </c>
      <c r="BH88" s="31">
        <f t="shared" si="273"/>
        <v>-6282.6</v>
      </c>
      <c r="BI88" s="31">
        <f t="shared" si="274"/>
        <v>-3492.51</v>
      </c>
      <c r="BJ88" s="31">
        <f t="shared" si="275"/>
        <v>-1043.4000000000001</v>
      </c>
      <c r="BK88" s="31">
        <f t="shared" si="276"/>
        <v>-404.19</v>
      </c>
      <c r="BL88" s="31">
        <f t="shared" si="277"/>
        <v>-272.43</v>
      </c>
      <c r="BM88" s="6">
        <f t="shared" ca="1" si="304"/>
        <v>-2.3400000000000001E-2</v>
      </c>
      <c r="BN88" s="6">
        <f t="shared" ca="1" si="304"/>
        <v>-2.3400000000000001E-2</v>
      </c>
      <c r="BO88" s="6">
        <f t="shared" ca="1" si="304"/>
        <v>-2.3400000000000001E-2</v>
      </c>
      <c r="BP88" s="6">
        <f t="shared" ca="1" si="304"/>
        <v>-2.3400000000000001E-2</v>
      </c>
      <c r="BQ88" s="6">
        <f t="shared" ca="1" si="304"/>
        <v>-2.3400000000000001E-2</v>
      </c>
      <c r="BR88" s="6">
        <f t="shared" ca="1" si="304"/>
        <v>-2.3400000000000001E-2</v>
      </c>
      <c r="BS88" s="6">
        <f t="shared" ca="1" si="304"/>
        <v>-2.3400000000000001E-2</v>
      </c>
      <c r="BT88" s="6">
        <f t="shared" ca="1" si="304"/>
        <v>-2.3400000000000001E-2</v>
      </c>
      <c r="BU88" s="6">
        <f t="shared" ca="1" si="304"/>
        <v>-2.3400000000000001E-2</v>
      </c>
      <c r="BV88" s="6">
        <f t="shared" ca="1" si="304"/>
        <v>-2.3400000000000001E-2</v>
      </c>
      <c r="BW88" s="6">
        <f t="shared" ca="1" si="304"/>
        <v>-2.3400000000000001E-2</v>
      </c>
      <c r="BX88" s="6">
        <f t="shared" ca="1" si="304"/>
        <v>-2.3400000000000001E-2</v>
      </c>
      <c r="BY88" s="31">
        <f t="shared" ca="1" si="218"/>
        <v>-4738.54</v>
      </c>
      <c r="BZ88" s="31">
        <f t="shared" ca="1" si="219"/>
        <v>-3133.28</v>
      </c>
      <c r="CA88" s="31">
        <f t="shared" ca="1" si="220"/>
        <v>-11563.92</v>
      </c>
      <c r="CB88" s="31">
        <f t="shared" ca="1" si="221"/>
        <v>-15447.68</v>
      </c>
      <c r="CC88" s="31">
        <f t="shared" ca="1" si="222"/>
        <v>-26057.62</v>
      </c>
      <c r="CD88" s="31">
        <f t="shared" ca="1" si="223"/>
        <v>-25815.82</v>
      </c>
      <c r="CE88" s="31">
        <f t="shared" ca="1" si="224"/>
        <v>-80116.17</v>
      </c>
      <c r="CF88" s="31">
        <f t="shared" ca="1" si="225"/>
        <v>-20706.05</v>
      </c>
      <c r="CG88" s="31">
        <f t="shared" ca="1" si="226"/>
        <v>-11510.52</v>
      </c>
      <c r="CH88" s="31">
        <f t="shared" ca="1" si="227"/>
        <v>-8138.52</v>
      </c>
      <c r="CI88" s="31">
        <f t="shared" ca="1" si="228"/>
        <v>-3152.66</v>
      </c>
      <c r="CJ88" s="31">
        <f t="shared" ca="1" si="229"/>
        <v>-2124.96</v>
      </c>
      <c r="CK88" s="32">
        <f t="shared" ca="1" si="278"/>
        <v>263.25</v>
      </c>
      <c r="CL88" s="32">
        <f t="shared" ca="1" si="279"/>
        <v>174.07</v>
      </c>
      <c r="CM88" s="32">
        <f t="shared" ca="1" si="280"/>
        <v>642.44000000000005</v>
      </c>
      <c r="CN88" s="32">
        <f t="shared" ca="1" si="281"/>
        <v>858.2</v>
      </c>
      <c r="CO88" s="32">
        <f t="shared" ca="1" si="282"/>
        <v>1447.65</v>
      </c>
      <c r="CP88" s="32">
        <f t="shared" ca="1" si="283"/>
        <v>1434.21</v>
      </c>
      <c r="CQ88" s="32">
        <f t="shared" ca="1" si="284"/>
        <v>4450.8999999999996</v>
      </c>
      <c r="CR88" s="32">
        <f t="shared" ca="1" si="285"/>
        <v>1150.3399999999999</v>
      </c>
      <c r="CS88" s="32">
        <f t="shared" ca="1" si="286"/>
        <v>639.47</v>
      </c>
      <c r="CT88" s="32">
        <f t="shared" ca="1" si="287"/>
        <v>452.14</v>
      </c>
      <c r="CU88" s="32">
        <f t="shared" ca="1" si="288"/>
        <v>175.15</v>
      </c>
      <c r="CV88" s="32">
        <f t="shared" ca="1" si="289"/>
        <v>118.05</v>
      </c>
      <c r="CW88" s="31">
        <f t="shared" ca="1" si="290"/>
        <v>-11279.35</v>
      </c>
      <c r="CX88" s="31">
        <f t="shared" ca="1" si="291"/>
        <v>-7458.28</v>
      </c>
      <c r="CY88" s="31">
        <f t="shared" ca="1" si="292"/>
        <v>-27526.09</v>
      </c>
      <c r="CZ88" s="31">
        <f t="shared" ca="1" si="293"/>
        <v>-34394.199999999997</v>
      </c>
      <c r="DA88" s="31">
        <f t="shared" ca="1" si="294"/>
        <v>-58017.18</v>
      </c>
      <c r="DB88" s="31">
        <f t="shared" ca="1" si="295"/>
        <v>-57478.81</v>
      </c>
      <c r="DC88" s="31">
        <f t="shared" ca="1" si="296"/>
        <v>-170503.65000000002</v>
      </c>
      <c r="DD88" s="31">
        <f t="shared" ca="1" si="297"/>
        <v>-44066.720000000001</v>
      </c>
      <c r="DE88" s="31">
        <f t="shared" ca="1" si="298"/>
        <v>-24496.739999999998</v>
      </c>
      <c r="DF88" s="31">
        <f t="shared" ca="1" si="299"/>
        <v>-18746.419999999998</v>
      </c>
      <c r="DG88" s="31">
        <f t="shared" ca="1" si="300"/>
        <v>-7261.89</v>
      </c>
      <c r="DH88" s="31">
        <f t="shared" ca="1" si="301"/>
        <v>-4894.6799999999994</v>
      </c>
      <c r="DI88" s="32">
        <f t="shared" ca="1" si="230"/>
        <v>-563.97</v>
      </c>
      <c r="DJ88" s="32">
        <f t="shared" ca="1" si="231"/>
        <v>-372.91</v>
      </c>
      <c r="DK88" s="32">
        <f t="shared" ca="1" si="232"/>
        <v>-1376.3</v>
      </c>
      <c r="DL88" s="32">
        <f t="shared" ca="1" si="233"/>
        <v>-1719.71</v>
      </c>
      <c r="DM88" s="32">
        <f t="shared" ca="1" si="234"/>
        <v>-2900.86</v>
      </c>
      <c r="DN88" s="32">
        <f t="shared" ca="1" si="235"/>
        <v>-2873.94</v>
      </c>
      <c r="DO88" s="32">
        <f t="shared" ca="1" si="236"/>
        <v>-8525.18</v>
      </c>
      <c r="DP88" s="32">
        <f t="shared" ca="1" si="237"/>
        <v>-2203.34</v>
      </c>
      <c r="DQ88" s="32">
        <f t="shared" ca="1" si="238"/>
        <v>-1224.8399999999999</v>
      </c>
      <c r="DR88" s="32">
        <f t="shared" ca="1" si="239"/>
        <v>-937.32</v>
      </c>
      <c r="DS88" s="32">
        <f t="shared" ca="1" si="240"/>
        <v>-363.09</v>
      </c>
      <c r="DT88" s="32">
        <f t="shared" ca="1" si="241"/>
        <v>-244.73</v>
      </c>
      <c r="DU88" s="31">
        <f t="shared" ca="1" si="242"/>
        <v>-4853.0600000000004</v>
      </c>
      <c r="DV88" s="31">
        <f t="shared" ca="1" si="243"/>
        <v>-3171</v>
      </c>
      <c r="DW88" s="31">
        <f t="shared" ca="1" si="244"/>
        <v>-11576.42</v>
      </c>
      <c r="DX88" s="31">
        <f t="shared" ca="1" si="245"/>
        <v>-14289.62</v>
      </c>
      <c r="DY88" s="31">
        <f t="shared" ca="1" si="246"/>
        <v>-23818.05</v>
      </c>
      <c r="DZ88" s="31">
        <f t="shared" ca="1" si="247"/>
        <v>-23304.13</v>
      </c>
      <c r="EA88" s="31">
        <f t="shared" ca="1" si="248"/>
        <v>-68287.91</v>
      </c>
      <c r="EB88" s="31">
        <f t="shared" ca="1" si="249"/>
        <v>-17415.12</v>
      </c>
      <c r="EC88" s="31">
        <f t="shared" ca="1" si="250"/>
        <v>-9551.0499999999993</v>
      </c>
      <c r="ED88" s="31">
        <f t="shared" ca="1" si="251"/>
        <v>-7212.75</v>
      </c>
      <c r="EE88" s="31">
        <f t="shared" ca="1" si="252"/>
        <v>-2755.49</v>
      </c>
      <c r="EF88" s="31">
        <f t="shared" ca="1" si="253"/>
        <v>-1832.12</v>
      </c>
      <c r="EG88" s="32">
        <f t="shared" ca="1" si="254"/>
        <v>-16696.38</v>
      </c>
      <c r="EH88" s="32">
        <f t="shared" ca="1" si="255"/>
        <v>-11002.189999999999</v>
      </c>
      <c r="EI88" s="32">
        <f t="shared" ca="1" si="256"/>
        <v>-40478.81</v>
      </c>
      <c r="EJ88" s="32">
        <f t="shared" ca="1" si="257"/>
        <v>-50403.53</v>
      </c>
      <c r="EK88" s="32">
        <f t="shared" ca="1" si="258"/>
        <v>-84736.09</v>
      </c>
      <c r="EL88" s="32">
        <f t="shared" ca="1" si="259"/>
        <v>-83656.88</v>
      </c>
      <c r="EM88" s="32">
        <f t="shared" ca="1" si="260"/>
        <v>-247316.74000000002</v>
      </c>
      <c r="EN88" s="32">
        <f t="shared" ca="1" si="261"/>
        <v>-63685.179999999993</v>
      </c>
      <c r="EO88" s="32">
        <f t="shared" ca="1" si="262"/>
        <v>-35272.629999999997</v>
      </c>
      <c r="EP88" s="32">
        <f t="shared" ca="1" si="263"/>
        <v>-26896.489999999998</v>
      </c>
      <c r="EQ88" s="32">
        <f t="shared" ca="1" si="264"/>
        <v>-10380.470000000001</v>
      </c>
      <c r="ER88" s="32">
        <f t="shared" ca="1" si="265"/>
        <v>-6971.5299999999988</v>
      </c>
    </row>
    <row r="89" spans="1:148">
      <c r="A89" t="s">
        <v>442</v>
      </c>
      <c r="B89" s="1" t="s">
        <v>50</v>
      </c>
      <c r="C89" t="str">
        <f t="shared" ca="1" si="302"/>
        <v>PH1</v>
      </c>
      <c r="D89" t="str">
        <f t="shared" ca="1" si="303"/>
        <v>Poplar Hill #1</v>
      </c>
      <c r="E89" s="51">
        <v>1798.1880000000001</v>
      </c>
      <c r="F89" s="51">
        <v>1079.54</v>
      </c>
      <c r="G89" s="51">
        <v>3405.2759999999998</v>
      </c>
      <c r="H89" s="51">
        <v>849.8</v>
      </c>
      <c r="I89" s="51">
        <v>862.17600000000004</v>
      </c>
      <c r="J89" s="51">
        <v>1047.788</v>
      </c>
      <c r="K89" s="51">
        <v>1598.912</v>
      </c>
      <c r="L89" s="51">
        <v>1416.7159999999999</v>
      </c>
      <c r="M89" s="51">
        <v>2007.376</v>
      </c>
      <c r="N89" s="51">
        <v>6229.8879999999999</v>
      </c>
      <c r="O89" s="51">
        <v>5376.42</v>
      </c>
      <c r="P89" s="51">
        <v>2996.672</v>
      </c>
      <c r="Q89" s="32">
        <v>133580.51</v>
      </c>
      <c r="R89" s="32">
        <v>92691.839999999997</v>
      </c>
      <c r="S89" s="32">
        <v>239002.74</v>
      </c>
      <c r="T89" s="32">
        <v>66982.12</v>
      </c>
      <c r="U89" s="32">
        <v>87238.56</v>
      </c>
      <c r="V89" s="32">
        <v>75771.320000000007</v>
      </c>
      <c r="W89" s="32">
        <v>561742.55000000005</v>
      </c>
      <c r="X89" s="32">
        <v>141806.42000000001</v>
      </c>
      <c r="Y89" s="32">
        <v>140900.87</v>
      </c>
      <c r="Z89" s="32">
        <v>508209.77</v>
      </c>
      <c r="AA89" s="32">
        <v>325253.42</v>
      </c>
      <c r="AB89" s="32">
        <v>283314.84000000003</v>
      </c>
      <c r="AC89" s="2">
        <v>-5.2</v>
      </c>
      <c r="AD89" s="2">
        <v>-5.2</v>
      </c>
      <c r="AE89" s="2">
        <v>-5.2</v>
      </c>
      <c r="AF89" s="2">
        <v>-5.2</v>
      </c>
      <c r="AG89" s="2">
        <v>-5.2</v>
      </c>
      <c r="AH89" s="2">
        <v>-5.2</v>
      </c>
      <c r="AI89" s="2">
        <v>-5.2</v>
      </c>
      <c r="AJ89" s="2">
        <v>-5.2</v>
      </c>
      <c r="AK89" s="2">
        <v>-5.2</v>
      </c>
      <c r="AL89" s="2">
        <v>-5.2</v>
      </c>
      <c r="AM89" s="2">
        <v>-5.2</v>
      </c>
      <c r="AN89" s="2">
        <v>-5.2</v>
      </c>
      <c r="AO89" s="33">
        <v>-6946.19</v>
      </c>
      <c r="AP89" s="33">
        <v>-4819.9799999999996</v>
      </c>
      <c r="AQ89" s="33">
        <v>-12428.14</v>
      </c>
      <c r="AR89" s="33">
        <v>-3483.07</v>
      </c>
      <c r="AS89" s="33">
        <v>-4536.41</v>
      </c>
      <c r="AT89" s="33">
        <v>-3940.11</v>
      </c>
      <c r="AU89" s="33">
        <v>-29210.61</v>
      </c>
      <c r="AV89" s="33">
        <v>-7373.93</v>
      </c>
      <c r="AW89" s="33">
        <v>-7326.85</v>
      </c>
      <c r="AX89" s="33">
        <v>-26426.91</v>
      </c>
      <c r="AY89" s="33">
        <v>-16913.18</v>
      </c>
      <c r="AZ89" s="33">
        <v>-14732.37</v>
      </c>
      <c r="BA89" s="31">
        <f t="shared" si="266"/>
        <v>-160.30000000000001</v>
      </c>
      <c r="BB89" s="31">
        <f t="shared" si="267"/>
        <v>-111.23</v>
      </c>
      <c r="BC89" s="31">
        <f t="shared" si="268"/>
        <v>-286.8</v>
      </c>
      <c r="BD89" s="31">
        <f t="shared" si="269"/>
        <v>-321.51</v>
      </c>
      <c r="BE89" s="31">
        <f t="shared" si="270"/>
        <v>-418.75</v>
      </c>
      <c r="BF89" s="31">
        <f t="shared" si="271"/>
        <v>-363.7</v>
      </c>
      <c r="BG89" s="31">
        <f t="shared" si="272"/>
        <v>-3988.37</v>
      </c>
      <c r="BH89" s="31">
        <f t="shared" si="273"/>
        <v>-1006.83</v>
      </c>
      <c r="BI89" s="31">
        <f t="shared" si="274"/>
        <v>-1000.4</v>
      </c>
      <c r="BJ89" s="31">
        <f t="shared" si="275"/>
        <v>-1524.63</v>
      </c>
      <c r="BK89" s="31">
        <f t="shared" si="276"/>
        <v>-975.76</v>
      </c>
      <c r="BL89" s="31">
        <f t="shared" si="277"/>
        <v>-849.94</v>
      </c>
      <c r="BM89" s="6">
        <f t="shared" ca="1" si="304"/>
        <v>-4.9399999999999999E-2</v>
      </c>
      <c r="BN89" s="6">
        <f t="shared" ca="1" si="304"/>
        <v>-4.9399999999999999E-2</v>
      </c>
      <c r="BO89" s="6">
        <f t="shared" ca="1" si="304"/>
        <v>-4.9399999999999999E-2</v>
      </c>
      <c r="BP89" s="6">
        <f t="shared" ca="1" si="304"/>
        <v>-4.9399999999999999E-2</v>
      </c>
      <c r="BQ89" s="6">
        <f t="shared" ca="1" si="304"/>
        <v>-4.9399999999999999E-2</v>
      </c>
      <c r="BR89" s="6">
        <f t="shared" ca="1" si="304"/>
        <v>-4.9399999999999999E-2</v>
      </c>
      <c r="BS89" s="6">
        <f t="shared" ca="1" si="304"/>
        <v>-4.9399999999999999E-2</v>
      </c>
      <c r="BT89" s="6">
        <f t="shared" ca="1" si="304"/>
        <v>-4.9399999999999999E-2</v>
      </c>
      <c r="BU89" s="6">
        <f t="shared" ca="1" si="304"/>
        <v>-4.9399999999999999E-2</v>
      </c>
      <c r="BV89" s="6">
        <f t="shared" ca="1" si="304"/>
        <v>-4.9399999999999999E-2</v>
      </c>
      <c r="BW89" s="6">
        <f t="shared" ca="1" si="304"/>
        <v>-4.9399999999999999E-2</v>
      </c>
      <c r="BX89" s="6">
        <f t="shared" ca="1" si="304"/>
        <v>-4.9399999999999999E-2</v>
      </c>
      <c r="BY89" s="31">
        <f t="shared" ca="1" si="218"/>
        <v>-6598.88</v>
      </c>
      <c r="BZ89" s="31">
        <f t="shared" ca="1" si="219"/>
        <v>-4578.9799999999996</v>
      </c>
      <c r="CA89" s="31">
        <f t="shared" ca="1" si="220"/>
        <v>-11806.74</v>
      </c>
      <c r="CB89" s="31">
        <f t="shared" ca="1" si="221"/>
        <v>-3308.92</v>
      </c>
      <c r="CC89" s="31">
        <f t="shared" ca="1" si="222"/>
        <v>-4309.58</v>
      </c>
      <c r="CD89" s="31">
        <f t="shared" ca="1" si="223"/>
        <v>-3743.1</v>
      </c>
      <c r="CE89" s="31">
        <f t="shared" ca="1" si="224"/>
        <v>-27750.080000000002</v>
      </c>
      <c r="CF89" s="31">
        <f t="shared" ca="1" si="225"/>
        <v>-7005.24</v>
      </c>
      <c r="CG89" s="31">
        <f t="shared" ca="1" si="226"/>
        <v>-6960.5</v>
      </c>
      <c r="CH89" s="31">
        <f t="shared" ca="1" si="227"/>
        <v>-25105.56</v>
      </c>
      <c r="CI89" s="31">
        <f t="shared" ca="1" si="228"/>
        <v>-16067.52</v>
      </c>
      <c r="CJ89" s="31">
        <f t="shared" ca="1" si="229"/>
        <v>-13995.75</v>
      </c>
      <c r="CK89" s="32">
        <f t="shared" ca="1" si="278"/>
        <v>173.65</v>
      </c>
      <c r="CL89" s="32">
        <f t="shared" ca="1" si="279"/>
        <v>120.5</v>
      </c>
      <c r="CM89" s="32">
        <f t="shared" ca="1" si="280"/>
        <v>310.7</v>
      </c>
      <c r="CN89" s="32">
        <f t="shared" ca="1" si="281"/>
        <v>87.08</v>
      </c>
      <c r="CO89" s="32">
        <f t="shared" ca="1" si="282"/>
        <v>113.41</v>
      </c>
      <c r="CP89" s="32">
        <f t="shared" ca="1" si="283"/>
        <v>98.5</v>
      </c>
      <c r="CQ89" s="32">
        <f t="shared" ca="1" si="284"/>
        <v>730.27</v>
      </c>
      <c r="CR89" s="32">
        <f t="shared" ca="1" si="285"/>
        <v>184.35</v>
      </c>
      <c r="CS89" s="32">
        <f t="shared" ca="1" si="286"/>
        <v>183.17</v>
      </c>
      <c r="CT89" s="32">
        <f t="shared" ca="1" si="287"/>
        <v>660.67</v>
      </c>
      <c r="CU89" s="32">
        <f t="shared" ca="1" si="288"/>
        <v>422.83</v>
      </c>
      <c r="CV89" s="32">
        <f t="shared" ca="1" si="289"/>
        <v>368.31</v>
      </c>
      <c r="CW89" s="31">
        <f t="shared" ca="1" si="290"/>
        <v>681.25999999999908</v>
      </c>
      <c r="CX89" s="31">
        <f t="shared" ca="1" si="291"/>
        <v>472.73</v>
      </c>
      <c r="CY89" s="31">
        <f t="shared" ca="1" si="292"/>
        <v>1218.9000000000003</v>
      </c>
      <c r="CZ89" s="31">
        <f t="shared" ca="1" si="293"/>
        <v>582.74</v>
      </c>
      <c r="DA89" s="31">
        <f t="shared" ca="1" si="294"/>
        <v>758.98999999999978</v>
      </c>
      <c r="DB89" s="31">
        <f t="shared" ca="1" si="295"/>
        <v>659.21000000000026</v>
      </c>
      <c r="DC89" s="31">
        <f t="shared" ca="1" si="296"/>
        <v>6179.1699999999992</v>
      </c>
      <c r="DD89" s="31">
        <f t="shared" ca="1" si="297"/>
        <v>1559.8700000000008</v>
      </c>
      <c r="DE89" s="31">
        <f t="shared" ca="1" si="298"/>
        <v>1549.9200000000005</v>
      </c>
      <c r="DF89" s="31">
        <f t="shared" ca="1" si="299"/>
        <v>3506.6499999999969</v>
      </c>
      <c r="DG89" s="31">
        <f t="shared" ca="1" si="300"/>
        <v>2244.25</v>
      </c>
      <c r="DH89" s="31">
        <f t="shared" ca="1" si="301"/>
        <v>1954.8700000000003</v>
      </c>
      <c r="DI89" s="32">
        <f t="shared" ca="1" si="230"/>
        <v>34.06</v>
      </c>
      <c r="DJ89" s="32">
        <f t="shared" ca="1" si="231"/>
        <v>23.64</v>
      </c>
      <c r="DK89" s="32">
        <f t="shared" ca="1" si="232"/>
        <v>60.95</v>
      </c>
      <c r="DL89" s="32">
        <f t="shared" ca="1" si="233"/>
        <v>29.14</v>
      </c>
      <c r="DM89" s="32">
        <f t="shared" ca="1" si="234"/>
        <v>37.950000000000003</v>
      </c>
      <c r="DN89" s="32">
        <f t="shared" ca="1" si="235"/>
        <v>32.96</v>
      </c>
      <c r="DO89" s="32">
        <f t="shared" ca="1" si="236"/>
        <v>308.95999999999998</v>
      </c>
      <c r="DP89" s="32">
        <f t="shared" ca="1" si="237"/>
        <v>77.989999999999995</v>
      </c>
      <c r="DQ89" s="32">
        <f t="shared" ca="1" si="238"/>
        <v>77.5</v>
      </c>
      <c r="DR89" s="32">
        <f t="shared" ca="1" si="239"/>
        <v>175.33</v>
      </c>
      <c r="DS89" s="32">
        <f t="shared" ca="1" si="240"/>
        <v>112.21</v>
      </c>
      <c r="DT89" s="32">
        <f t="shared" ca="1" si="241"/>
        <v>97.74</v>
      </c>
      <c r="DU89" s="31">
        <f t="shared" ca="1" si="242"/>
        <v>293.12</v>
      </c>
      <c r="DV89" s="31">
        <f t="shared" ca="1" si="243"/>
        <v>200.99</v>
      </c>
      <c r="DW89" s="31">
        <f t="shared" ca="1" si="244"/>
        <v>512.62</v>
      </c>
      <c r="DX89" s="31">
        <f t="shared" ca="1" si="245"/>
        <v>242.11</v>
      </c>
      <c r="DY89" s="31">
        <f t="shared" ca="1" si="246"/>
        <v>311.58999999999997</v>
      </c>
      <c r="DZ89" s="31">
        <f t="shared" ca="1" si="247"/>
        <v>267.27</v>
      </c>
      <c r="EA89" s="31">
        <f t="shared" ca="1" si="248"/>
        <v>2474.8000000000002</v>
      </c>
      <c r="EB89" s="31">
        <f t="shared" ca="1" si="249"/>
        <v>616.46</v>
      </c>
      <c r="EC89" s="31">
        <f t="shared" ca="1" si="250"/>
        <v>604.29999999999995</v>
      </c>
      <c r="ED89" s="31">
        <f t="shared" ca="1" si="251"/>
        <v>1349.2</v>
      </c>
      <c r="EE89" s="31">
        <f t="shared" ca="1" si="252"/>
        <v>851.57</v>
      </c>
      <c r="EF89" s="31">
        <f t="shared" ca="1" si="253"/>
        <v>731.72</v>
      </c>
      <c r="EG89" s="32">
        <f t="shared" ca="1" si="254"/>
        <v>1008.439999999999</v>
      </c>
      <c r="EH89" s="32">
        <f t="shared" ca="1" si="255"/>
        <v>697.36</v>
      </c>
      <c r="EI89" s="32">
        <f t="shared" ca="1" si="256"/>
        <v>1792.4700000000003</v>
      </c>
      <c r="EJ89" s="32">
        <f t="shared" ca="1" si="257"/>
        <v>853.99</v>
      </c>
      <c r="EK89" s="32">
        <f t="shared" ca="1" si="258"/>
        <v>1108.5299999999997</v>
      </c>
      <c r="EL89" s="32">
        <f t="shared" ca="1" si="259"/>
        <v>959.44000000000028</v>
      </c>
      <c r="EM89" s="32">
        <f t="shared" ca="1" si="260"/>
        <v>8962.93</v>
      </c>
      <c r="EN89" s="32">
        <f t="shared" ca="1" si="261"/>
        <v>2254.3200000000006</v>
      </c>
      <c r="EO89" s="32">
        <f t="shared" ca="1" si="262"/>
        <v>2231.7200000000003</v>
      </c>
      <c r="EP89" s="32">
        <f t="shared" ca="1" si="263"/>
        <v>5031.1799999999967</v>
      </c>
      <c r="EQ89" s="32">
        <f t="shared" ca="1" si="264"/>
        <v>3208.03</v>
      </c>
      <c r="ER89" s="32">
        <f t="shared" ca="1" si="265"/>
        <v>2784.33</v>
      </c>
    </row>
    <row r="90" spans="1:148">
      <c r="A90" t="s">
        <v>423</v>
      </c>
      <c r="B90" s="1" t="s">
        <v>131</v>
      </c>
      <c r="C90" t="str">
        <f t="shared" ca="1" si="302"/>
        <v>POC</v>
      </c>
      <c r="D90" t="str">
        <f t="shared" ca="1" si="303"/>
        <v>Pocaterra Hydro Facility</v>
      </c>
      <c r="E90" s="51">
        <v>4048.5092</v>
      </c>
      <c r="F90" s="51">
        <v>3385.2687999999998</v>
      </c>
      <c r="G90" s="51">
        <v>3072.3712999999998</v>
      </c>
      <c r="H90" s="51">
        <v>2070.3000000000002</v>
      </c>
      <c r="I90" s="51">
        <v>2304.6923000000002</v>
      </c>
      <c r="J90" s="51">
        <v>476.45350000000002</v>
      </c>
      <c r="K90" s="51">
        <v>1863.8732</v>
      </c>
      <c r="L90" s="51">
        <v>2411.4690000000001</v>
      </c>
      <c r="M90" s="51">
        <v>1680.4340999999999</v>
      </c>
      <c r="N90" s="51">
        <v>1566.8511000000001</v>
      </c>
      <c r="O90" s="51">
        <v>3393.5985000000001</v>
      </c>
      <c r="P90" s="51">
        <v>3279.2972</v>
      </c>
      <c r="Q90" s="32">
        <v>345973.78</v>
      </c>
      <c r="R90" s="32">
        <v>279019.83</v>
      </c>
      <c r="S90" s="32">
        <v>213897.57</v>
      </c>
      <c r="T90" s="32">
        <v>157245.85999999999</v>
      </c>
      <c r="U90" s="32">
        <v>198092.35</v>
      </c>
      <c r="V90" s="32">
        <v>40589.54</v>
      </c>
      <c r="W90" s="32">
        <v>553893.62</v>
      </c>
      <c r="X90" s="32">
        <v>300764.52</v>
      </c>
      <c r="Y90" s="32">
        <v>102568.88</v>
      </c>
      <c r="Z90" s="32">
        <v>147662.99</v>
      </c>
      <c r="AA90" s="32">
        <v>252169.52</v>
      </c>
      <c r="AB90" s="32">
        <v>319279.45</v>
      </c>
      <c r="AC90" s="2">
        <v>0.02</v>
      </c>
      <c r="AD90" s="2">
        <v>0.02</v>
      </c>
      <c r="AE90" s="2">
        <v>0.02</v>
      </c>
      <c r="AF90" s="2">
        <v>0.02</v>
      </c>
      <c r="AG90" s="2">
        <v>0.02</v>
      </c>
      <c r="AH90" s="2">
        <v>0.02</v>
      </c>
      <c r="AI90" s="2">
        <v>0.02</v>
      </c>
      <c r="AJ90" s="2">
        <v>0.02</v>
      </c>
      <c r="AK90" s="2">
        <v>0.02</v>
      </c>
      <c r="AL90" s="2">
        <v>0.02</v>
      </c>
      <c r="AM90" s="2">
        <v>0.02</v>
      </c>
      <c r="AN90" s="2">
        <v>0.02</v>
      </c>
      <c r="AO90" s="33">
        <v>69.19</v>
      </c>
      <c r="AP90" s="33">
        <v>55.8</v>
      </c>
      <c r="AQ90" s="33">
        <v>42.78</v>
      </c>
      <c r="AR90" s="33">
        <v>31.45</v>
      </c>
      <c r="AS90" s="33">
        <v>39.619999999999997</v>
      </c>
      <c r="AT90" s="33">
        <v>8.1199999999999992</v>
      </c>
      <c r="AU90" s="33">
        <v>110.78</v>
      </c>
      <c r="AV90" s="33">
        <v>60.15</v>
      </c>
      <c r="AW90" s="33">
        <v>20.51</v>
      </c>
      <c r="AX90" s="33">
        <v>29.53</v>
      </c>
      <c r="AY90" s="33">
        <v>50.43</v>
      </c>
      <c r="AZ90" s="33">
        <v>63.86</v>
      </c>
      <c r="BA90" s="31">
        <f t="shared" si="266"/>
        <v>-415.17</v>
      </c>
      <c r="BB90" s="31">
        <f t="shared" si="267"/>
        <v>-334.82</v>
      </c>
      <c r="BC90" s="31">
        <f t="shared" si="268"/>
        <v>-256.68</v>
      </c>
      <c r="BD90" s="31">
        <f t="shared" si="269"/>
        <v>-754.78</v>
      </c>
      <c r="BE90" s="31">
        <f t="shared" si="270"/>
        <v>-950.84</v>
      </c>
      <c r="BF90" s="31">
        <f t="shared" si="271"/>
        <v>-194.83</v>
      </c>
      <c r="BG90" s="31">
        <f t="shared" si="272"/>
        <v>-3932.64</v>
      </c>
      <c r="BH90" s="31">
        <f t="shared" si="273"/>
        <v>-2135.4299999999998</v>
      </c>
      <c r="BI90" s="31">
        <f t="shared" si="274"/>
        <v>-728.24</v>
      </c>
      <c r="BJ90" s="31">
        <f t="shared" si="275"/>
        <v>-442.99</v>
      </c>
      <c r="BK90" s="31">
        <f t="shared" si="276"/>
        <v>-756.51</v>
      </c>
      <c r="BL90" s="31">
        <f t="shared" si="277"/>
        <v>-957.84</v>
      </c>
      <c r="BM90" s="6">
        <f t="shared" ca="1" si="304"/>
        <v>-4.9399999999999999E-2</v>
      </c>
      <c r="BN90" s="6">
        <f t="shared" ca="1" si="304"/>
        <v>-4.9399999999999999E-2</v>
      </c>
      <c r="BO90" s="6">
        <f t="shared" ca="1" si="304"/>
        <v>-4.9399999999999999E-2</v>
      </c>
      <c r="BP90" s="6">
        <f t="shared" ca="1" si="304"/>
        <v>-4.9399999999999999E-2</v>
      </c>
      <c r="BQ90" s="6">
        <f t="shared" ca="1" si="304"/>
        <v>-4.9399999999999999E-2</v>
      </c>
      <c r="BR90" s="6">
        <f t="shared" ca="1" si="304"/>
        <v>-4.9399999999999999E-2</v>
      </c>
      <c r="BS90" s="6">
        <f t="shared" ca="1" si="304"/>
        <v>-4.9399999999999999E-2</v>
      </c>
      <c r="BT90" s="6">
        <f t="shared" ca="1" si="304"/>
        <v>-4.9399999999999999E-2</v>
      </c>
      <c r="BU90" s="6">
        <f t="shared" ca="1" si="304"/>
        <v>-4.9399999999999999E-2</v>
      </c>
      <c r="BV90" s="6">
        <f t="shared" ca="1" si="304"/>
        <v>-4.9399999999999999E-2</v>
      </c>
      <c r="BW90" s="6">
        <f t="shared" ca="1" si="304"/>
        <v>-4.9399999999999999E-2</v>
      </c>
      <c r="BX90" s="6">
        <f t="shared" ca="1" si="304"/>
        <v>-4.9399999999999999E-2</v>
      </c>
      <c r="BY90" s="31">
        <f t="shared" ca="1" si="218"/>
        <v>-17091.099999999999</v>
      </c>
      <c r="BZ90" s="31">
        <f t="shared" ca="1" si="219"/>
        <v>-13783.58</v>
      </c>
      <c r="CA90" s="31">
        <f t="shared" ca="1" si="220"/>
        <v>-10566.54</v>
      </c>
      <c r="CB90" s="31">
        <f t="shared" ca="1" si="221"/>
        <v>-7767.95</v>
      </c>
      <c r="CC90" s="31">
        <f t="shared" ca="1" si="222"/>
        <v>-9785.76</v>
      </c>
      <c r="CD90" s="31">
        <f t="shared" ca="1" si="223"/>
        <v>-2005.12</v>
      </c>
      <c r="CE90" s="31">
        <f t="shared" ca="1" si="224"/>
        <v>-27362.34</v>
      </c>
      <c r="CF90" s="31">
        <f t="shared" ca="1" si="225"/>
        <v>-14857.77</v>
      </c>
      <c r="CG90" s="31">
        <f t="shared" ca="1" si="226"/>
        <v>-5066.8999999999996</v>
      </c>
      <c r="CH90" s="31">
        <f t="shared" ca="1" si="227"/>
        <v>-7294.55</v>
      </c>
      <c r="CI90" s="31">
        <f t="shared" ca="1" si="228"/>
        <v>-12457.17</v>
      </c>
      <c r="CJ90" s="31">
        <f t="shared" ca="1" si="229"/>
        <v>-15772.4</v>
      </c>
      <c r="CK90" s="32">
        <f t="shared" ca="1" si="278"/>
        <v>449.77</v>
      </c>
      <c r="CL90" s="32">
        <f t="shared" ca="1" si="279"/>
        <v>362.73</v>
      </c>
      <c r="CM90" s="32">
        <f t="shared" ca="1" si="280"/>
        <v>278.07</v>
      </c>
      <c r="CN90" s="32">
        <f t="shared" ca="1" si="281"/>
        <v>204.42</v>
      </c>
      <c r="CO90" s="32">
        <f t="shared" ca="1" si="282"/>
        <v>257.52</v>
      </c>
      <c r="CP90" s="32">
        <f t="shared" ca="1" si="283"/>
        <v>52.77</v>
      </c>
      <c r="CQ90" s="32">
        <f t="shared" ca="1" si="284"/>
        <v>720.06</v>
      </c>
      <c r="CR90" s="32">
        <f t="shared" ca="1" si="285"/>
        <v>390.99</v>
      </c>
      <c r="CS90" s="32">
        <f t="shared" ca="1" si="286"/>
        <v>133.34</v>
      </c>
      <c r="CT90" s="32">
        <f t="shared" ca="1" si="287"/>
        <v>191.96</v>
      </c>
      <c r="CU90" s="32">
        <f t="shared" ca="1" si="288"/>
        <v>327.82</v>
      </c>
      <c r="CV90" s="32">
        <f t="shared" ca="1" si="289"/>
        <v>415.06</v>
      </c>
      <c r="CW90" s="31">
        <f t="shared" ca="1" si="290"/>
        <v>-16295.349999999997</v>
      </c>
      <c r="CX90" s="31">
        <f t="shared" ca="1" si="291"/>
        <v>-13141.83</v>
      </c>
      <c r="CY90" s="31">
        <f t="shared" ca="1" si="292"/>
        <v>-10074.570000000002</v>
      </c>
      <c r="CZ90" s="31">
        <f t="shared" ca="1" si="293"/>
        <v>-6840.2</v>
      </c>
      <c r="DA90" s="31">
        <f t="shared" ca="1" si="294"/>
        <v>-8617.02</v>
      </c>
      <c r="DB90" s="31">
        <f t="shared" ca="1" si="295"/>
        <v>-1765.6399999999999</v>
      </c>
      <c r="DC90" s="31">
        <f t="shared" ca="1" si="296"/>
        <v>-22820.42</v>
      </c>
      <c r="DD90" s="31">
        <f t="shared" ca="1" si="297"/>
        <v>-12391.5</v>
      </c>
      <c r="DE90" s="31">
        <f t="shared" ca="1" si="298"/>
        <v>-4225.83</v>
      </c>
      <c r="DF90" s="31">
        <f t="shared" ca="1" si="299"/>
        <v>-6689.13</v>
      </c>
      <c r="DG90" s="31">
        <f t="shared" ca="1" si="300"/>
        <v>-11423.27</v>
      </c>
      <c r="DH90" s="31">
        <f t="shared" ca="1" si="301"/>
        <v>-14463.36</v>
      </c>
      <c r="DI90" s="32">
        <f t="shared" ca="1" si="230"/>
        <v>-814.77</v>
      </c>
      <c r="DJ90" s="32">
        <f t="shared" ca="1" si="231"/>
        <v>-657.09</v>
      </c>
      <c r="DK90" s="32">
        <f t="shared" ca="1" si="232"/>
        <v>-503.73</v>
      </c>
      <c r="DL90" s="32">
        <f t="shared" ca="1" si="233"/>
        <v>-342.01</v>
      </c>
      <c r="DM90" s="32">
        <f t="shared" ca="1" si="234"/>
        <v>-430.85</v>
      </c>
      <c r="DN90" s="32">
        <f t="shared" ca="1" si="235"/>
        <v>-88.28</v>
      </c>
      <c r="DO90" s="32">
        <f t="shared" ca="1" si="236"/>
        <v>-1141.02</v>
      </c>
      <c r="DP90" s="32">
        <f t="shared" ca="1" si="237"/>
        <v>-619.58000000000004</v>
      </c>
      <c r="DQ90" s="32">
        <f t="shared" ca="1" si="238"/>
        <v>-211.29</v>
      </c>
      <c r="DR90" s="32">
        <f t="shared" ca="1" si="239"/>
        <v>-334.46</v>
      </c>
      <c r="DS90" s="32">
        <f t="shared" ca="1" si="240"/>
        <v>-571.16</v>
      </c>
      <c r="DT90" s="32">
        <f t="shared" ca="1" si="241"/>
        <v>-723.17</v>
      </c>
      <c r="DU90" s="31">
        <f t="shared" ca="1" si="242"/>
        <v>-7011.25</v>
      </c>
      <c r="DV90" s="31">
        <f t="shared" ca="1" si="243"/>
        <v>-5587.44</v>
      </c>
      <c r="DW90" s="31">
        <f t="shared" ca="1" si="244"/>
        <v>-4236.9799999999996</v>
      </c>
      <c r="DX90" s="31">
        <f t="shared" ca="1" si="245"/>
        <v>-2841.87</v>
      </c>
      <c r="DY90" s="31">
        <f t="shared" ca="1" si="246"/>
        <v>-3537.58</v>
      </c>
      <c r="DZ90" s="31">
        <f t="shared" ca="1" si="247"/>
        <v>-715.86</v>
      </c>
      <c r="EA90" s="31">
        <f t="shared" ca="1" si="248"/>
        <v>-9139.74</v>
      </c>
      <c r="EB90" s="31">
        <f t="shared" ca="1" si="249"/>
        <v>-4897.1099999999997</v>
      </c>
      <c r="EC90" s="31">
        <f t="shared" ca="1" si="250"/>
        <v>-1647.61</v>
      </c>
      <c r="ED90" s="31">
        <f t="shared" ca="1" si="251"/>
        <v>-2573.67</v>
      </c>
      <c r="EE90" s="31">
        <f t="shared" ca="1" si="252"/>
        <v>-4334.51</v>
      </c>
      <c r="EF90" s="31">
        <f t="shared" ca="1" si="253"/>
        <v>-5413.76</v>
      </c>
      <c r="EG90" s="32">
        <f t="shared" ca="1" si="254"/>
        <v>-24121.369999999995</v>
      </c>
      <c r="EH90" s="32">
        <f t="shared" ca="1" si="255"/>
        <v>-19386.36</v>
      </c>
      <c r="EI90" s="32">
        <f t="shared" ca="1" si="256"/>
        <v>-14815.28</v>
      </c>
      <c r="EJ90" s="32">
        <f t="shared" ca="1" si="257"/>
        <v>-10024.08</v>
      </c>
      <c r="EK90" s="32">
        <f t="shared" ca="1" si="258"/>
        <v>-12585.45</v>
      </c>
      <c r="EL90" s="32">
        <f t="shared" ca="1" si="259"/>
        <v>-2569.7799999999997</v>
      </c>
      <c r="EM90" s="32">
        <f t="shared" ca="1" si="260"/>
        <v>-33101.18</v>
      </c>
      <c r="EN90" s="32">
        <f t="shared" ca="1" si="261"/>
        <v>-17908.189999999999</v>
      </c>
      <c r="EO90" s="32">
        <f t="shared" ca="1" si="262"/>
        <v>-6084.73</v>
      </c>
      <c r="EP90" s="32">
        <f t="shared" ca="1" si="263"/>
        <v>-9597.26</v>
      </c>
      <c r="EQ90" s="32">
        <f t="shared" ca="1" si="264"/>
        <v>-16328.94</v>
      </c>
      <c r="ER90" s="32">
        <f t="shared" ca="1" si="265"/>
        <v>-20600.29</v>
      </c>
    </row>
    <row r="91" spans="1:148">
      <c r="A91" t="s">
        <v>443</v>
      </c>
      <c r="B91" s="1" t="s">
        <v>11</v>
      </c>
      <c r="C91" t="str">
        <f t="shared" ca="1" si="302"/>
        <v>PR1</v>
      </c>
      <c r="D91" t="str">
        <f t="shared" ca="1" si="303"/>
        <v>Primrose #1</v>
      </c>
      <c r="E91" s="51">
        <v>25635.202300000001</v>
      </c>
      <c r="F91" s="51">
        <v>25120.7827</v>
      </c>
      <c r="G91" s="51">
        <v>21786.948400000001</v>
      </c>
      <c r="H91" s="51">
        <v>19338.331600000001</v>
      </c>
      <c r="I91" s="51">
        <v>13429.810799999999</v>
      </c>
      <c r="J91" s="51">
        <v>16442.549500000001</v>
      </c>
      <c r="K91" s="51">
        <v>14320.279</v>
      </c>
      <c r="L91" s="51">
        <v>18950.719700000001</v>
      </c>
      <c r="M91" s="51">
        <v>16959.847900000001</v>
      </c>
      <c r="N91" s="51">
        <v>16135.5527</v>
      </c>
      <c r="O91" s="51">
        <v>17449.143700000001</v>
      </c>
      <c r="P91" s="51">
        <v>18456.048299999999</v>
      </c>
      <c r="Q91" s="32">
        <v>1591910.3999999999</v>
      </c>
      <c r="R91" s="32">
        <v>1863387.55</v>
      </c>
      <c r="S91" s="32">
        <v>1238333.51</v>
      </c>
      <c r="T91" s="32">
        <v>993120.88</v>
      </c>
      <c r="U91" s="32">
        <v>572191.16</v>
      </c>
      <c r="V91" s="32">
        <v>766077.7</v>
      </c>
      <c r="W91" s="32">
        <v>1859082.11</v>
      </c>
      <c r="X91" s="32">
        <v>1339098.07</v>
      </c>
      <c r="Y91" s="32">
        <v>841031.37</v>
      </c>
      <c r="Z91" s="32">
        <v>1074687.3700000001</v>
      </c>
      <c r="AA91" s="32">
        <v>970680.74</v>
      </c>
      <c r="AB91" s="32">
        <v>1239082.45</v>
      </c>
      <c r="AC91" s="2">
        <v>5.6</v>
      </c>
      <c r="AD91" s="2">
        <v>5.6</v>
      </c>
      <c r="AE91" s="2">
        <v>5.6</v>
      </c>
      <c r="AF91" s="2">
        <v>5.6</v>
      </c>
      <c r="AG91" s="2">
        <v>5.6</v>
      </c>
      <c r="AH91" s="2">
        <v>5.6</v>
      </c>
      <c r="AI91" s="2">
        <v>5.6</v>
      </c>
      <c r="AJ91" s="2">
        <v>5.6</v>
      </c>
      <c r="AK91" s="2">
        <v>5.6</v>
      </c>
      <c r="AL91" s="2">
        <v>5.6</v>
      </c>
      <c r="AM91" s="2">
        <v>5.6</v>
      </c>
      <c r="AN91" s="2">
        <v>5.6</v>
      </c>
      <c r="AO91" s="33">
        <v>89146.98</v>
      </c>
      <c r="AP91" s="33">
        <v>104349.7</v>
      </c>
      <c r="AQ91" s="33">
        <v>69346.679999999993</v>
      </c>
      <c r="AR91" s="33">
        <v>55614.77</v>
      </c>
      <c r="AS91" s="33">
        <v>32042.7</v>
      </c>
      <c r="AT91" s="33">
        <v>42900.35</v>
      </c>
      <c r="AU91" s="33">
        <v>104108.6</v>
      </c>
      <c r="AV91" s="33">
        <v>74989.490000000005</v>
      </c>
      <c r="AW91" s="33">
        <v>47097.760000000002</v>
      </c>
      <c r="AX91" s="33">
        <v>60182.49</v>
      </c>
      <c r="AY91" s="33">
        <v>54358.12</v>
      </c>
      <c r="AZ91" s="33">
        <v>69388.62</v>
      </c>
      <c r="BA91" s="31">
        <f t="shared" si="266"/>
        <v>-1910.29</v>
      </c>
      <c r="BB91" s="31">
        <f t="shared" si="267"/>
        <v>-2236.0700000000002</v>
      </c>
      <c r="BC91" s="31">
        <f t="shared" si="268"/>
        <v>-1486</v>
      </c>
      <c r="BD91" s="31">
        <f t="shared" si="269"/>
        <v>-4766.9799999999996</v>
      </c>
      <c r="BE91" s="31">
        <f t="shared" si="270"/>
        <v>-2746.52</v>
      </c>
      <c r="BF91" s="31">
        <f t="shared" si="271"/>
        <v>-3677.17</v>
      </c>
      <c r="BG91" s="31">
        <f t="shared" si="272"/>
        <v>-13199.48</v>
      </c>
      <c r="BH91" s="31">
        <f t="shared" si="273"/>
        <v>-9507.6</v>
      </c>
      <c r="BI91" s="31">
        <f t="shared" si="274"/>
        <v>-5971.32</v>
      </c>
      <c r="BJ91" s="31">
        <f t="shared" si="275"/>
        <v>-3224.06</v>
      </c>
      <c r="BK91" s="31">
        <f t="shared" si="276"/>
        <v>-2912.04</v>
      </c>
      <c r="BL91" s="31">
        <f t="shared" si="277"/>
        <v>-3717.25</v>
      </c>
      <c r="BM91" s="6">
        <f t="shared" ca="1" si="304"/>
        <v>7.17E-2</v>
      </c>
      <c r="BN91" s="6">
        <f t="shared" ca="1" si="304"/>
        <v>7.17E-2</v>
      </c>
      <c r="BO91" s="6">
        <f t="shared" ca="1" si="304"/>
        <v>7.17E-2</v>
      </c>
      <c r="BP91" s="6">
        <f t="shared" ca="1" si="304"/>
        <v>7.17E-2</v>
      </c>
      <c r="BQ91" s="6">
        <f t="shared" ca="1" si="304"/>
        <v>7.17E-2</v>
      </c>
      <c r="BR91" s="6">
        <f t="shared" ca="1" si="304"/>
        <v>7.17E-2</v>
      </c>
      <c r="BS91" s="6">
        <f t="shared" ca="1" si="304"/>
        <v>7.17E-2</v>
      </c>
      <c r="BT91" s="6">
        <f t="shared" ca="1" si="304"/>
        <v>7.17E-2</v>
      </c>
      <c r="BU91" s="6">
        <f t="shared" ca="1" si="304"/>
        <v>7.17E-2</v>
      </c>
      <c r="BV91" s="6">
        <f t="shared" ca="1" si="304"/>
        <v>7.17E-2</v>
      </c>
      <c r="BW91" s="6">
        <f t="shared" ca="1" si="304"/>
        <v>7.17E-2</v>
      </c>
      <c r="BX91" s="6">
        <f t="shared" ca="1" si="304"/>
        <v>7.17E-2</v>
      </c>
      <c r="BY91" s="31">
        <f t="shared" ca="1" si="218"/>
        <v>114139.98</v>
      </c>
      <c r="BZ91" s="31">
        <f t="shared" ca="1" si="219"/>
        <v>133604.89000000001</v>
      </c>
      <c r="CA91" s="31">
        <f t="shared" ca="1" si="220"/>
        <v>88788.51</v>
      </c>
      <c r="CB91" s="31">
        <f t="shared" ca="1" si="221"/>
        <v>71206.77</v>
      </c>
      <c r="CC91" s="31">
        <f t="shared" ca="1" si="222"/>
        <v>41026.11</v>
      </c>
      <c r="CD91" s="31">
        <f t="shared" ca="1" si="223"/>
        <v>54927.77</v>
      </c>
      <c r="CE91" s="31">
        <f t="shared" ca="1" si="224"/>
        <v>133296.19</v>
      </c>
      <c r="CF91" s="31">
        <f t="shared" ca="1" si="225"/>
        <v>96013.33</v>
      </c>
      <c r="CG91" s="31">
        <f t="shared" ca="1" si="226"/>
        <v>60301.95</v>
      </c>
      <c r="CH91" s="31">
        <f t="shared" ca="1" si="227"/>
        <v>77055.08</v>
      </c>
      <c r="CI91" s="31">
        <f t="shared" ca="1" si="228"/>
        <v>69597.81</v>
      </c>
      <c r="CJ91" s="31">
        <f t="shared" ca="1" si="229"/>
        <v>88842.21</v>
      </c>
      <c r="CK91" s="32">
        <f t="shared" ca="1" si="278"/>
        <v>2069.48</v>
      </c>
      <c r="CL91" s="32">
        <f t="shared" ca="1" si="279"/>
        <v>2422.4</v>
      </c>
      <c r="CM91" s="32">
        <f t="shared" ca="1" si="280"/>
        <v>1609.83</v>
      </c>
      <c r="CN91" s="32">
        <f t="shared" ca="1" si="281"/>
        <v>1291.06</v>
      </c>
      <c r="CO91" s="32">
        <f t="shared" ca="1" si="282"/>
        <v>743.85</v>
      </c>
      <c r="CP91" s="32">
        <f t="shared" ca="1" si="283"/>
        <v>995.9</v>
      </c>
      <c r="CQ91" s="32">
        <f t="shared" ca="1" si="284"/>
        <v>2416.81</v>
      </c>
      <c r="CR91" s="32">
        <f t="shared" ca="1" si="285"/>
        <v>1740.83</v>
      </c>
      <c r="CS91" s="32">
        <f t="shared" ca="1" si="286"/>
        <v>1093.3399999999999</v>
      </c>
      <c r="CT91" s="32">
        <f t="shared" ca="1" si="287"/>
        <v>1397.09</v>
      </c>
      <c r="CU91" s="32">
        <f t="shared" ca="1" si="288"/>
        <v>1261.8800000000001</v>
      </c>
      <c r="CV91" s="32">
        <f t="shared" ca="1" si="289"/>
        <v>1610.81</v>
      </c>
      <c r="CW91" s="31">
        <f t="shared" ca="1" si="290"/>
        <v>28972.769999999997</v>
      </c>
      <c r="CX91" s="31">
        <f t="shared" ca="1" si="291"/>
        <v>33913.660000000011</v>
      </c>
      <c r="CY91" s="31">
        <f t="shared" ca="1" si="292"/>
        <v>22537.660000000003</v>
      </c>
      <c r="CZ91" s="31">
        <f t="shared" ca="1" si="293"/>
        <v>21650.040000000005</v>
      </c>
      <c r="DA91" s="31">
        <f t="shared" ca="1" si="294"/>
        <v>12473.779999999999</v>
      </c>
      <c r="DB91" s="31">
        <f t="shared" ca="1" si="295"/>
        <v>16700.489999999998</v>
      </c>
      <c r="DC91" s="31">
        <f t="shared" ca="1" si="296"/>
        <v>44803.87999999999</v>
      </c>
      <c r="DD91" s="31">
        <f t="shared" ca="1" si="297"/>
        <v>32272.269999999997</v>
      </c>
      <c r="DE91" s="31">
        <f t="shared" ca="1" si="298"/>
        <v>20268.849999999991</v>
      </c>
      <c r="DF91" s="31">
        <f t="shared" ca="1" si="299"/>
        <v>21493.74</v>
      </c>
      <c r="DG91" s="31">
        <f t="shared" ca="1" si="300"/>
        <v>19413.61</v>
      </c>
      <c r="DH91" s="31">
        <f t="shared" ca="1" si="301"/>
        <v>24781.650000000009</v>
      </c>
      <c r="DI91" s="32">
        <f t="shared" ca="1" si="230"/>
        <v>1448.64</v>
      </c>
      <c r="DJ91" s="32">
        <f t="shared" ca="1" si="231"/>
        <v>1695.68</v>
      </c>
      <c r="DK91" s="32">
        <f t="shared" ca="1" si="232"/>
        <v>1126.8800000000001</v>
      </c>
      <c r="DL91" s="32">
        <f t="shared" ca="1" si="233"/>
        <v>1082.5</v>
      </c>
      <c r="DM91" s="32">
        <f t="shared" ca="1" si="234"/>
        <v>623.69000000000005</v>
      </c>
      <c r="DN91" s="32">
        <f t="shared" ca="1" si="235"/>
        <v>835.02</v>
      </c>
      <c r="DO91" s="32">
        <f t="shared" ca="1" si="236"/>
        <v>2240.19</v>
      </c>
      <c r="DP91" s="32">
        <f t="shared" ca="1" si="237"/>
        <v>1613.61</v>
      </c>
      <c r="DQ91" s="32">
        <f t="shared" ca="1" si="238"/>
        <v>1013.44</v>
      </c>
      <c r="DR91" s="32">
        <f t="shared" ca="1" si="239"/>
        <v>1074.69</v>
      </c>
      <c r="DS91" s="32">
        <f t="shared" ca="1" si="240"/>
        <v>970.68</v>
      </c>
      <c r="DT91" s="32">
        <f t="shared" ca="1" si="241"/>
        <v>1239.08</v>
      </c>
      <c r="DU91" s="31">
        <f t="shared" ca="1" si="242"/>
        <v>12465.84</v>
      </c>
      <c r="DV91" s="31">
        <f t="shared" ca="1" si="243"/>
        <v>14418.89</v>
      </c>
      <c r="DW91" s="31">
        <f t="shared" ca="1" si="244"/>
        <v>9478.48</v>
      </c>
      <c r="DX91" s="31">
        <f t="shared" ca="1" si="245"/>
        <v>8994.85</v>
      </c>
      <c r="DY91" s="31">
        <f t="shared" ca="1" si="246"/>
        <v>5120.92</v>
      </c>
      <c r="DZ91" s="31">
        <f t="shared" ca="1" si="247"/>
        <v>6771.02</v>
      </c>
      <c r="EA91" s="31">
        <f t="shared" ca="1" si="248"/>
        <v>17944.27</v>
      </c>
      <c r="EB91" s="31">
        <f t="shared" ca="1" si="249"/>
        <v>12753.96</v>
      </c>
      <c r="EC91" s="31">
        <f t="shared" ca="1" si="250"/>
        <v>7902.63</v>
      </c>
      <c r="ED91" s="31">
        <f t="shared" ca="1" si="251"/>
        <v>8269.7900000000009</v>
      </c>
      <c r="EE91" s="31">
        <f t="shared" ca="1" si="252"/>
        <v>7366.41</v>
      </c>
      <c r="EF91" s="31">
        <f t="shared" ca="1" si="253"/>
        <v>9275.98</v>
      </c>
      <c r="EG91" s="32">
        <f t="shared" ca="1" si="254"/>
        <v>42887.25</v>
      </c>
      <c r="EH91" s="32">
        <f t="shared" ca="1" si="255"/>
        <v>50028.23000000001</v>
      </c>
      <c r="EI91" s="32">
        <f t="shared" ca="1" si="256"/>
        <v>33143.020000000004</v>
      </c>
      <c r="EJ91" s="32">
        <f t="shared" ca="1" si="257"/>
        <v>31727.390000000007</v>
      </c>
      <c r="EK91" s="32">
        <f t="shared" ca="1" si="258"/>
        <v>18218.39</v>
      </c>
      <c r="EL91" s="32">
        <f t="shared" ca="1" si="259"/>
        <v>24306.53</v>
      </c>
      <c r="EM91" s="32">
        <f t="shared" ca="1" si="260"/>
        <v>64988.34</v>
      </c>
      <c r="EN91" s="32">
        <f t="shared" ca="1" si="261"/>
        <v>46639.839999999997</v>
      </c>
      <c r="EO91" s="32">
        <f t="shared" ca="1" si="262"/>
        <v>29184.919999999991</v>
      </c>
      <c r="EP91" s="32">
        <f t="shared" ca="1" si="263"/>
        <v>30838.22</v>
      </c>
      <c r="EQ91" s="32">
        <f t="shared" ca="1" si="264"/>
        <v>27750.7</v>
      </c>
      <c r="ER91" s="32">
        <f t="shared" ca="1" si="265"/>
        <v>35296.710000000006</v>
      </c>
    </row>
    <row r="92" spans="1:148">
      <c r="A92" t="s">
        <v>433</v>
      </c>
      <c r="B92" s="1" t="s">
        <v>107</v>
      </c>
      <c r="C92" t="str">
        <f t="shared" ca="1" si="302"/>
        <v>BCHEXP</v>
      </c>
      <c r="D92" t="str">
        <f t="shared" ca="1" si="303"/>
        <v>Alberta-BC Intertie - Export</v>
      </c>
      <c r="E92" s="51">
        <v>117763</v>
      </c>
      <c r="F92" s="51">
        <v>110668.25</v>
      </c>
      <c r="G92" s="51">
        <v>18051</v>
      </c>
      <c r="H92" s="51">
        <v>25348</v>
      </c>
      <c r="I92" s="51">
        <v>44255.5</v>
      </c>
      <c r="J92" s="51">
        <v>37394.25</v>
      </c>
      <c r="K92" s="51">
        <v>16944.75</v>
      </c>
      <c r="L92" s="51">
        <v>26497.25</v>
      </c>
      <c r="M92" s="51">
        <v>68365</v>
      </c>
      <c r="N92" s="51">
        <v>48435.25</v>
      </c>
      <c r="O92" s="51">
        <v>93298</v>
      </c>
      <c r="P92" s="51">
        <v>75617.5</v>
      </c>
      <c r="Q92" s="32">
        <v>4553371.66</v>
      </c>
      <c r="R92" s="32">
        <v>6279162.6500000004</v>
      </c>
      <c r="S92" s="32">
        <v>637612.14</v>
      </c>
      <c r="T92" s="32">
        <v>702108.14</v>
      </c>
      <c r="U92" s="32">
        <v>758113.41</v>
      </c>
      <c r="V92" s="32">
        <v>734174.44</v>
      </c>
      <c r="W92" s="32">
        <v>392021.36</v>
      </c>
      <c r="X92" s="32">
        <v>720226.97</v>
      </c>
      <c r="Y92" s="32">
        <v>2034189.46</v>
      </c>
      <c r="Z92" s="32">
        <v>1227594.5</v>
      </c>
      <c r="AA92" s="32">
        <v>2470246.9900000002</v>
      </c>
      <c r="AB92" s="32">
        <v>2946290.55</v>
      </c>
      <c r="AC92" s="2">
        <v>3.19</v>
      </c>
      <c r="AD92" s="2">
        <v>3.19</v>
      </c>
      <c r="AE92" s="2">
        <v>3.19</v>
      </c>
      <c r="AF92" s="2">
        <v>3.19</v>
      </c>
      <c r="AG92" s="2">
        <v>3.19</v>
      </c>
      <c r="AH92" s="2">
        <v>3.19</v>
      </c>
      <c r="AI92" s="2">
        <v>3.19</v>
      </c>
      <c r="AJ92" s="2">
        <v>3.19</v>
      </c>
      <c r="AK92" s="2">
        <v>3.19</v>
      </c>
      <c r="AL92" s="2">
        <v>3.19</v>
      </c>
      <c r="AM92" s="2">
        <v>3.19</v>
      </c>
      <c r="AN92" s="2">
        <v>3.19</v>
      </c>
      <c r="AO92" s="33">
        <v>145252.56</v>
      </c>
      <c r="AP92" s="33">
        <v>200305.29</v>
      </c>
      <c r="AQ92" s="33">
        <v>20339.830000000002</v>
      </c>
      <c r="AR92" s="33">
        <v>22397.25</v>
      </c>
      <c r="AS92" s="33">
        <v>24183.82</v>
      </c>
      <c r="AT92" s="33">
        <v>23420.16</v>
      </c>
      <c r="AU92" s="33">
        <v>12505.48</v>
      </c>
      <c r="AV92" s="33">
        <v>22975.24</v>
      </c>
      <c r="AW92" s="33">
        <v>64890.64</v>
      </c>
      <c r="AX92" s="33">
        <v>39160.26</v>
      </c>
      <c r="AY92" s="33">
        <v>78800.88</v>
      </c>
      <c r="AZ92" s="33">
        <v>93986.67</v>
      </c>
      <c r="BA92" s="31">
        <f t="shared" si="266"/>
        <v>-5464.05</v>
      </c>
      <c r="BB92" s="31">
        <f t="shared" si="267"/>
        <v>-7535</v>
      </c>
      <c r="BC92" s="31">
        <f t="shared" si="268"/>
        <v>-765.13</v>
      </c>
      <c r="BD92" s="31">
        <f t="shared" si="269"/>
        <v>-3370.12</v>
      </c>
      <c r="BE92" s="31">
        <f t="shared" si="270"/>
        <v>-3638.94</v>
      </c>
      <c r="BF92" s="31">
        <f t="shared" si="271"/>
        <v>-3524.04</v>
      </c>
      <c r="BG92" s="31">
        <f t="shared" si="272"/>
        <v>-2783.35</v>
      </c>
      <c r="BH92" s="31">
        <f t="shared" si="273"/>
        <v>-5113.6099999999997</v>
      </c>
      <c r="BI92" s="31">
        <f t="shared" si="274"/>
        <v>-14442.75</v>
      </c>
      <c r="BJ92" s="31">
        <f t="shared" si="275"/>
        <v>-3682.78</v>
      </c>
      <c r="BK92" s="31">
        <f t="shared" si="276"/>
        <v>-7410.74</v>
      </c>
      <c r="BL92" s="31">
        <f t="shared" si="277"/>
        <v>-8838.8700000000008</v>
      </c>
      <c r="BM92" s="6">
        <f t="shared" ca="1" si="304"/>
        <v>6.3E-3</v>
      </c>
      <c r="BN92" s="6">
        <f t="shared" ca="1" si="304"/>
        <v>6.3E-3</v>
      </c>
      <c r="BO92" s="6">
        <f t="shared" ca="1" si="304"/>
        <v>6.3E-3</v>
      </c>
      <c r="BP92" s="6">
        <f t="shared" ca="1" si="304"/>
        <v>6.3E-3</v>
      </c>
      <c r="BQ92" s="6">
        <f t="shared" ca="1" si="304"/>
        <v>6.3E-3</v>
      </c>
      <c r="BR92" s="6">
        <f t="shared" ca="1" si="304"/>
        <v>6.3E-3</v>
      </c>
      <c r="BS92" s="6">
        <f t="shared" ca="1" si="304"/>
        <v>6.3E-3</v>
      </c>
      <c r="BT92" s="6">
        <f t="shared" ca="1" si="304"/>
        <v>6.3E-3</v>
      </c>
      <c r="BU92" s="6">
        <f t="shared" ca="1" si="304"/>
        <v>6.3E-3</v>
      </c>
      <c r="BV92" s="6">
        <f t="shared" ca="1" si="304"/>
        <v>6.3E-3</v>
      </c>
      <c r="BW92" s="6">
        <f t="shared" ca="1" si="304"/>
        <v>6.3E-3</v>
      </c>
      <c r="BX92" s="6">
        <f t="shared" ca="1" si="304"/>
        <v>6.3E-3</v>
      </c>
      <c r="BY92" s="31">
        <f t="shared" ca="1" si="218"/>
        <v>28686.240000000002</v>
      </c>
      <c r="BZ92" s="31">
        <f t="shared" ca="1" si="219"/>
        <v>39558.720000000001</v>
      </c>
      <c r="CA92" s="31">
        <f t="shared" ca="1" si="220"/>
        <v>4016.96</v>
      </c>
      <c r="CB92" s="31">
        <f t="shared" ca="1" si="221"/>
        <v>4423.28</v>
      </c>
      <c r="CC92" s="31">
        <f t="shared" ca="1" si="222"/>
        <v>4776.1099999999997</v>
      </c>
      <c r="CD92" s="31">
        <f t="shared" ca="1" si="223"/>
        <v>4625.3</v>
      </c>
      <c r="CE92" s="31">
        <f t="shared" ca="1" si="224"/>
        <v>2469.73</v>
      </c>
      <c r="CF92" s="31">
        <f t="shared" ca="1" si="225"/>
        <v>4537.43</v>
      </c>
      <c r="CG92" s="31">
        <f t="shared" ca="1" si="226"/>
        <v>12815.39</v>
      </c>
      <c r="CH92" s="31">
        <f t="shared" ca="1" si="227"/>
        <v>7733.85</v>
      </c>
      <c r="CI92" s="31">
        <f t="shared" ca="1" si="228"/>
        <v>15562.56</v>
      </c>
      <c r="CJ92" s="31">
        <f t="shared" ca="1" si="229"/>
        <v>18561.63</v>
      </c>
      <c r="CK92" s="32">
        <f t="shared" ca="1" si="278"/>
        <v>5919.38</v>
      </c>
      <c r="CL92" s="32">
        <f t="shared" ca="1" si="279"/>
        <v>8162.91</v>
      </c>
      <c r="CM92" s="32">
        <f t="shared" ca="1" si="280"/>
        <v>828.9</v>
      </c>
      <c r="CN92" s="32">
        <f t="shared" ca="1" si="281"/>
        <v>912.74</v>
      </c>
      <c r="CO92" s="32">
        <f t="shared" ca="1" si="282"/>
        <v>985.55</v>
      </c>
      <c r="CP92" s="32">
        <f t="shared" ca="1" si="283"/>
        <v>954.43</v>
      </c>
      <c r="CQ92" s="32">
        <f t="shared" ca="1" si="284"/>
        <v>509.63</v>
      </c>
      <c r="CR92" s="32">
        <f t="shared" ca="1" si="285"/>
        <v>936.3</v>
      </c>
      <c r="CS92" s="32">
        <f t="shared" ca="1" si="286"/>
        <v>2644.45</v>
      </c>
      <c r="CT92" s="32">
        <f t="shared" ca="1" si="287"/>
        <v>1595.87</v>
      </c>
      <c r="CU92" s="32">
        <f t="shared" ca="1" si="288"/>
        <v>3211.32</v>
      </c>
      <c r="CV92" s="32">
        <f t="shared" ca="1" si="289"/>
        <v>3830.18</v>
      </c>
      <c r="CW92" s="31">
        <f t="shared" ca="1" si="290"/>
        <v>-105182.89</v>
      </c>
      <c r="CX92" s="31">
        <f t="shared" ca="1" si="291"/>
        <v>-145048.66</v>
      </c>
      <c r="CY92" s="31">
        <f t="shared" ca="1" si="292"/>
        <v>-14728.840000000002</v>
      </c>
      <c r="CZ92" s="31">
        <f t="shared" ca="1" si="293"/>
        <v>-13691.11</v>
      </c>
      <c r="DA92" s="31">
        <f t="shared" ca="1" si="294"/>
        <v>-14783.22</v>
      </c>
      <c r="DB92" s="31">
        <f t="shared" ca="1" si="295"/>
        <v>-14316.39</v>
      </c>
      <c r="DC92" s="31">
        <f t="shared" ca="1" si="296"/>
        <v>-6742.7699999999986</v>
      </c>
      <c r="DD92" s="31">
        <f t="shared" ca="1" si="297"/>
        <v>-12387.900000000001</v>
      </c>
      <c r="DE92" s="31">
        <f t="shared" ca="1" si="298"/>
        <v>-34988.050000000003</v>
      </c>
      <c r="DF92" s="31">
        <f t="shared" ca="1" si="299"/>
        <v>-26147.760000000002</v>
      </c>
      <c r="DG92" s="31">
        <f t="shared" ca="1" si="300"/>
        <v>-52616.26</v>
      </c>
      <c r="DH92" s="31">
        <f t="shared" ca="1" si="301"/>
        <v>-62755.99</v>
      </c>
      <c r="DI92" s="32">
        <f t="shared" ca="1" si="230"/>
        <v>-5259.14</v>
      </c>
      <c r="DJ92" s="32">
        <f t="shared" ca="1" si="231"/>
        <v>-7252.43</v>
      </c>
      <c r="DK92" s="32">
        <f t="shared" ca="1" si="232"/>
        <v>-736.44</v>
      </c>
      <c r="DL92" s="32">
        <f t="shared" ca="1" si="233"/>
        <v>-684.56</v>
      </c>
      <c r="DM92" s="32">
        <f t="shared" ca="1" si="234"/>
        <v>-739.16</v>
      </c>
      <c r="DN92" s="32">
        <f t="shared" ca="1" si="235"/>
        <v>-715.82</v>
      </c>
      <c r="DO92" s="32">
        <f t="shared" ca="1" si="236"/>
        <v>-337.14</v>
      </c>
      <c r="DP92" s="32">
        <f t="shared" ca="1" si="237"/>
        <v>-619.4</v>
      </c>
      <c r="DQ92" s="32">
        <f t="shared" ca="1" si="238"/>
        <v>-1749.4</v>
      </c>
      <c r="DR92" s="32">
        <f t="shared" ca="1" si="239"/>
        <v>-1307.3900000000001</v>
      </c>
      <c r="DS92" s="32">
        <f t="shared" ca="1" si="240"/>
        <v>-2630.81</v>
      </c>
      <c r="DT92" s="32">
        <f t="shared" ca="1" si="241"/>
        <v>-3137.8</v>
      </c>
      <c r="DU92" s="31">
        <f t="shared" ca="1" si="242"/>
        <v>-45256.04</v>
      </c>
      <c r="DV92" s="31">
        <f t="shared" ca="1" si="243"/>
        <v>-61669.55</v>
      </c>
      <c r="DW92" s="31">
        <f t="shared" ca="1" si="244"/>
        <v>-6194.39</v>
      </c>
      <c r="DX92" s="31">
        <f t="shared" ca="1" si="245"/>
        <v>-5688.19</v>
      </c>
      <c r="DY92" s="31">
        <f t="shared" ca="1" si="246"/>
        <v>-6069.02</v>
      </c>
      <c r="DZ92" s="31">
        <f t="shared" ca="1" si="247"/>
        <v>-5804.42</v>
      </c>
      <c r="EA92" s="31">
        <f t="shared" ca="1" si="248"/>
        <v>-2700.53</v>
      </c>
      <c r="EB92" s="31">
        <f t="shared" ca="1" si="249"/>
        <v>-4895.68</v>
      </c>
      <c r="EC92" s="31">
        <f t="shared" ca="1" si="250"/>
        <v>-13641.51</v>
      </c>
      <c r="ED92" s="31">
        <f t="shared" ca="1" si="251"/>
        <v>-10060.450000000001</v>
      </c>
      <c r="EE92" s="31">
        <f t="shared" ca="1" si="252"/>
        <v>-19965</v>
      </c>
      <c r="EF92" s="31">
        <f t="shared" ca="1" si="253"/>
        <v>-23490.1</v>
      </c>
      <c r="EG92" s="32">
        <f t="shared" ca="1" si="254"/>
        <v>-155698.07</v>
      </c>
      <c r="EH92" s="32">
        <f t="shared" ca="1" si="255"/>
        <v>-213970.64</v>
      </c>
      <c r="EI92" s="32">
        <f t="shared" ca="1" si="256"/>
        <v>-21659.670000000002</v>
      </c>
      <c r="EJ92" s="32">
        <f t="shared" ca="1" si="257"/>
        <v>-20063.86</v>
      </c>
      <c r="EK92" s="32">
        <f t="shared" ca="1" si="258"/>
        <v>-21591.4</v>
      </c>
      <c r="EL92" s="32">
        <f t="shared" ca="1" si="259"/>
        <v>-20836.629999999997</v>
      </c>
      <c r="EM92" s="32">
        <f t="shared" ca="1" si="260"/>
        <v>-9780.4399999999987</v>
      </c>
      <c r="EN92" s="32">
        <f t="shared" ca="1" si="261"/>
        <v>-17902.980000000003</v>
      </c>
      <c r="EO92" s="32">
        <f t="shared" ca="1" si="262"/>
        <v>-50378.960000000006</v>
      </c>
      <c r="EP92" s="32">
        <f t="shared" ca="1" si="263"/>
        <v>-37515.600000000006</v>
      </c>
      <c r="EQ92" s="32">
        <f t="shared" ca="1" si="264"/>
        <v>-75212.070000000007</v>
      </c>
      <c r="ER92" s="32">
        <f t="shared" ca="1" si="265"/>
        <v>-89383.889999999985</v>
      </c>
    </row>
    <row r="93" spans="1:148">
      <c r="A93" t="s">
        <v>433</v>
      </c>
      <c r="B93" s="1" t="s">
        <v>326</v>
      </c>
      <c r="C93" t="str">
        <f t="shared" ca="1" si="302"/>
        <v>SPCEXP</v>
      </c>
      <c r="D93" t="str">
        <f t="shared" ca="1" si="303"/>
        <v>Alberta-Saskatchewan Intertie - Export</v>
      </c>
      <c r="E93" s="51">
        <v>1059.5</v>
      </c>
      <c r="F93" s="51">
        <v>802.25</v>
      </c>
      <c r="G93" s="51">
        <v>4891.5</v>
      </c>
      <c r="H93" s="51">
        <v>9615.25</v>
      </c>
      <c r="I93" s="51">
        <v>3274.5</v>
      </c>
      <c r="J93" s="51">
        <v>138</v>
      </c>
      <c r="K93" s="51">
        <v>1501.5</v>
      </c>
      <c r="L93" s="51">
        <v>642</v>
      </c>
      <c r="M93" s="51">
        <v>846.75</v>
      </c>
      <c r="N93" s="51">
        <v>1883</v>
      </c>
      <c r="O93" s="51">
        <v>2085</v>
      </c>
      <c r="P93" s="51">
        <v>1967.5</v>
      </c>
      <c r="Q93" s="32">
        <v>51227.040000000001</v>
      </c>
      <c r="R93" s="32">
        <v>59828.86</v>
      </c>
      <c r="S93" s="32">
        <v>202680.08</v>
      </c>
      <c r="T93" s="32">
        <v>460823.86</v>
      </c>
      <c r="U93" s="32">
        <v>165285.92000000001</v>
      </c>
      <c r="V93" s="32">
        <v>20507.560000000001</v>
      </c>
      <c r="W93" s="32">
        <v>138525.26</v>
      </c>
      <c r="X93" s="32">
        <v>43722.21</v>
      </c>
      <c r="Y93" s="32">
        <v>45241.04</v>
      </c>
      <c r="Z93" s="32">
        <v>151729.06</v>
      </c>
      <c r="AA93" s="32">
        <v>147303.1</v>
      </c>
      <c r="AB93" s="32">
        <v>232125.21</v>
      </c>
      <c r="AC93" s="2">
        <v>4.13</v>
      </c>
      <c r="AD93" s="2">
        <v>4.13</v>
      </c>
      <c r="AE93" s="2">
        <v>4.13</v>
      </c>
      <c r="AF93" s="2">
        <v>4.13</v>
      </c>
      <c r="AG93" s="2">
        <v>4.13</v>
      </c>
      <c r="AH93" s="2">
        <v>4.13</v>
      </c>
      <c r="AI93" s="2">
        <v>4.13</v>
      </c>
      <c r="AJ93" s="2">
        <v>4.13</v>
      </c>
      <c r="AK93" s="2">
        <v>4.13</v>
      </c>
      <c r="AL93" s="2">
        <v>4.13</v>
      </c>
      <c r="AM93" s="2">
        <v>4.13</v>
      </c>
      <c r="AN93" s="2">
        <v>4.13</v>
      </c>
      <c r="AO93" s="33">
        <v>2115.6799999999998</v>
      </c>
      <c r="AP93" s="33">
        <v>2470.9299999999998</v>
      </c>
      <c r="AQ93" s="33">
        <v>8370.69</v>
      </c>
      <c r="AR93" s="33">
        <v>19032.03</v>
      </c>
      <c r="AS93" s="33">
        <v>6826.31</v>
      </c>
      <c r="AT93" s="33">
        <v>846.96</v>
      </c>
      <c r="AU93" s="33">
        <v>5721.09</v>
      </c>
      <c r="AV93" s="33">
        <v>1805.73</v>
      </c>
      <c r="AW93" s="33">
        <v>1868.45</v>
      </c>
      <c r="AX93" s="33">
        <v>6266.41</v>
      </c>
      <c r="AY93" s="33">
        <v>6083.62</v>
      </c>
      <c r="AZ93" s="33">
        <v>9586.77</v>
      </c>
      <c r="BA93" s="31">
        <f t="shared" si="266"/>
        <v>-61.47</v>
      </c>
      <c r="BB93" s="31">
        <f t="shared" si="267"/>
        <v>-71.790000000000006</v>
      </c>
      <c r="BC93" s="31">
        <f t="shared" si="268"/>
        <v>-243.22</v>
      </c>
      <c r="BD93" s="31">
        <f t="shared" si="269"/>
        <v>-2211.9499999999998</v>
      </c>
      <c r="BE93" s="31">
        <f t="shared" si="270"/>
        <v>-793.37</v>
      </c>
      <c r="BF93" s="31">
        <f t="shared" si="271"/>
        <v>-98.44</v>
      </c>
      <c r="BG93" s="31">
        <f t="shared" si="272"/>
        <v>-983.53</v>
      </c>
      <c r="BH93" s="31">
        <f t="shared" si="273"/>
        <v>-310.43</v>
      </c>
      <c r="BI93" s="31">
        <f t="shared" si="274"/>
        <v>-321.20999999999998</v>
      </c>
      <c r="BJ93" s="31">
        <f t="shared" si="275"/>
        <v>-455.19</v>
      </c>
      <c r="BK93" s="31">
        <f t="shared" si="276"/>
        <v>-441.91</v>
      </c>
      <c r="BL93" s="31">
        <f t="shared" si="277"/>
        <v>-696.38</v>
      </c>
      <c r="BM93" s="6">
        <f t="shared" ca="1" si="304"/>
        <v>0.02</v>
      </c>
      <c r="BN93" s="6">
        <f t="shared" ca="1" si="304"/>
        <v>0.02</v>
      </c>
      <c r="BO93" s="6">
        <f t="shared" ca="1" si="304"/>
        <v>0.02</v>
      </c>
      <c r="BP93" s="6">
        <f t="shared" ca="1" si="304"/>
        <v>0.02</v>
      </c>
      <c r="BQ93" s="6">
        <f t="shared" ca="1" si="304"/>
        <v>0.02</v>
      </c>
      <c r="BR93" s="6">
        <f t="shared" ca="1" si="304"/>
        <v>0.02</v>
      </c>
      <c r="BS93" s="6">
        <f t="shared" ca="1" si="304"/>
        <v>0.02</v>
      </c>
      <c r="BT93" s="6">
        <f t="shared" ca="1" si="304"/>
        <v>0.02</v>
      </c>
      <c r="BU93" s="6">
        <f t="shared" ca="1" si="304"/>
        <v>0.02</v>
      </c>
      <c r="BV93" s="6">
        <f t="shared" ca="1" si="304"/>
        <v>0.02</v>
      </c>
      <c r="BW93" s="6">
        <f t="shared" ca="1" si="304"/>
        <v>0.02</v>
      </c>
      <c r="BX93" s="6">
        <f t="shared" ca="1" si="304"/>
        <v>0.02</v>
      </c>
      <c r="BY93" s="31">
        <f t="shared" ca="1" si="218"/>
        <v>1024.54</v>
      </c>
      <c r="BZ93" s="31">
        <f t="shared" ca="1" si="219"/>
        <v>1196.58</v>
      </c>
      <c r="CA93" s="31">
        <f t="shared" ca="1" si="220"/>
        <v>4053.6</v>
      </c>
      <c r="CB93" s="31">
        <f t="shared" ca="1" si="221"/>
        <v>9216.48</v>
      </c>
      <c r="CC93" s="31">
        <f t="shared" ca="1" si="222"/>
        <v>3305.72</v>
      </c>
      <c r="CD93" s="31">
        <f t="shared" ca="1" si="223"/>
        <v>410.15</v>
      </c>
      <c r="CE93" s="31">
        <f t="shared" ca="1" si="224"/>
        <v>2770.51</v>
      </c>
      <c r="CF93" s="31">
        <f t="shared" ca="1" si="225"/>
        <v>874.44</v>
      </c>
      <c r="CG93" s="31">
        <f t="shared" ca="1" si="226"/>
        <v>904.82</v>
      </c>
      <c r="CH93" s="31">
        <f t="shared" ca="1" si="227"/>
        <v>3034.58</v>
      </c>
      <c r="CI93" s="31">
        <f t="shared" ca="1" si="228"/>
        <v>2946.06</v>
      </c>
      <c r="CJ93" s="31">
        <f t="shared" ca="1" si="229"/>
        <v>4642.5</v>
      </c>
      <c r="CK93" s="32">
        <f t="shared" ca="1" si="278"/>
        <v>66.599999999999994</v>
      </c>
      <c r="CL93" s="32">
        <f t="shared" ca="1" si="279"/>
        <v>77.78</v>
      </c>
      <c r="CM93" s="32">
        <f t="shared" ca="1" si="280"/>
        <v>263.48</v>
      </c>
      <c r="CN93" s="32">
        <f t="shared" ca="1" si="281"/>
        <v>599.07000000000005</v>
      </c>
      <c r="CO93" s="32">
        <f t="shared" ca="1" si="282"/>
        <v>214.87</v>
      </c>
      <c r="CP93" s="32">
        <f t="shared" ca="1" si="283"/>
        <v>26.66</v>
      </c>
      <c r="CQ93" s="32">
        <f t="shared" ca="1" si="284"/>
        <v>180.08</v>
      </c>
      <c r="CR93" s="32">
        <f t="shared" ca="1" si="285"/>
        <v>56.84</v>
      </c>
      <c r="CS93" s="32">
        <f t="shared" ca="1" si="286"/>
        <v>58.81</v>
      </c>
      <c r="CT93" s="32">
        <f t="shared" ca="1" si="287"/>
        <v>197.25</v>
      </c>
      <c r="CU93" s="32">
        <f t="shared" ca="1" si="288"/>
        <v>191.49</v>
      </c>
      <c r="CV93" s="32">
        <f t="shared" ca="1" si="289"/>
        <v>301.76</v>
      </c>
      <c r="CW93" s="31">
        <f t="shared" ca="1" si="290"/>
        <v>-963.06999999999994</v>
      </c>
      <c r="CX93" s="31">
        <f t="shared" ca="1" si="291"/>
        <v>-1124.78</v>
      </c>
      <c r="CY93" s="31">
        <f t="shared" ca="1" si="292"/>
        <v>-3810.3900000000008</v>
      </c>
      <c r="CZ93" s="31">
        <f t="shared" ca="1" si="293"/>
        <v>-7004.53</v>
      </c>
      <c r="DA93" s="31">
        <f t="shared" ca="1" si="294"/>
        <v>-2512.3500000000008</v>
      </c>
      <c r="DB93" s="31">
        <f t="shared" ca="1" si="295"/>
        <v>-311.71000000000004</v>
      </c>
      <c r="DC93" s="31">
        <f t="shared" ca="1" si="296"/>
        <v>-1786.97</v>
      </c>
      <c r="DD93" s="31">
        <f t="shared" ca="1" si="297"/>
        <v>-564.02</v>
      </c>
      <c r="DE93" s="31">
        <f t="shared" ca="1" si="298"/>
        <v>-583.6099999999999</v>
      </c>
      <c r="DF93" s="31">
        <f t="shared" ca="1" si="299"/>
        <v>-2579.39</v>
      </c>
      <c r="DG93" s="31">
        <f t="shared" ca="1" si="300"/>
        <v>-2504.16</v>
      </c>
      <c r="DH93" s="31">
        <f t="shared" ca="1" si="301"/>
        <v>-3946.13</v>
      </c>
      <c r="DI93" s="32">
        <f t="shared" ca="1" si="230"/>
        <v>-48.15</v>
      </c>
      <c r="DJ93" s="32">
        <f t="shared" ca="1" si="231"/>
        <v>-56.24</v>
      </c>
      <c r="DK93" s="32">
        <f t="shared" ca="1" si="232"/>
        <v>-190.52</v>
      </c>
      <c r="DL93" s="32">
        <f t="shared" ca="1" si="233"/>
        <v>-350.23</v>
      </c>
      <c r="DM93" s="32">
        <f t="shared" ca="1" si="234"/>
        <v>-125.62</v>
      </c>
      <c r="DN93" s="32">
        <f t="shared" ca="1" si="235"/>
        <v>-15.59</v>
      </c>
      <c r="DO93" s="32">
        <f t="shared" ca="1" si="236"/>
        <v>-89.35</v>
      </c>
      <c r="DP93" s="32">
        <f t="shared" ca="1" si="237"/>
        <v>-28.2</v>
      </c>
      <c r="DQ93" s="32">
        <f t="shared" ca="1" si="238"/>
        <v>-29.18</v>
      </c>
      <c r="DR93" s="32">
        <f t="shared" ca="1" si="239"/>
        <v>-128.97</v>
      </c>
      <c r="DS93" s="32">
        <f t="shared" ca="1" si="240"/>
        <v>-125.21</v>
      </c>
      <c r="DT93" s="32">
        <f t="shared" ca="1" si="241"/>
        <v>-197.31</v>
      </c>
      <c r="DU93" s="31">
        <f t="shared" ca="1" si="242"/>
        <v>-414.37</v>
      </c>
      <c r="DV93" s="31">
        <f t="shared" ca="1" si="243"/>
        <v>-478.22</v>
      </c>
      <c r="DW93" s="31">
        <f t="shared" ca="1" si="244"/>
        <v>-1602.5</v>
      </c>
      <c r="DX93" s="31">
        <f t="shared" ca="1" si="245"/>
        <v>-2910.14</v>
      </c>
      <c r="DY93" s="31">
        <f t="shared" ca="1" si="246"/>
        <v>-1031.4100000000001</v>
      </c>
      <c r="DZ93" s="31">
        <f t="shared" ca="1" si="247"/>
        <v>-126.38</v>
      </c>
      <c r="EA93" s="31">
        <f t="shared" ca="1" si="248"/>
        <v>-715.69</v>
      </c>
      <c r="EB93" s="31">
        <f t="shared" ca="1" si="249"/>
        <v>-222.9</v>
      </c>
      <c r="EC93" s="31">
        <f t="shared" ca="1" si="250"/>
        <v>-227.54</v>
      </c>
      <c r="ED93" s="31">
        <f t="shared" ca="1" si="251"/>
        <v>-992.43</v>
      </c>
      <c r="EE93" s="31">
        <f t="shared" ca="1" si="252"/>
        <v>-950.19</v>
      </c>
      <c r="EF93" s="31">
        <f t="shared" ca="1" si="253"/>
        <v>-1477.07</v>
      </c>
      <c r="EG93" s="32">
        <f t="shared" ca="1" si="254"/>
        <v>-1425.59</v>
      </c>
      <c r="EH93" s="32">
        <f t="shared" ca="1" si="255"/>
        <v>-1659.24</v>
      </c>
      <c r="EI93" s="32">
        <f t="shared" ca="1" si="256"/>
        <v>-5603.4100000000008</v>
      </c>
      <c r="EJ93" s="32">
        <f t="shared" ca="1" si="257"/>
        <v>-10264.9</v>
      </c>
      <c r="EK93" s="32">
        <f t="shared" ca="1" si="258"/>
        <v>-3669.380000000001</v>
      </c>
      <c r="EL93" s="32">
        <f t="shared" ca="1" si="259"/>
        <v>-453.68</v>
      </c>
      <c r="EM93" s="32">
        <f t="shared" ca="1" si="260"/>
        <v>-2592.0100000000002</v>
      </c>
      <c r="EN93" s="32">
        <f t="shared" ca="1" si="261"/>
        <v>-815.12</v>
      </c>
      <c r="EO93" s="32">
        <f t="shared" ca="1" si="262"/>
        <v>-840.32999999999981</v>
      </c>
      <c r="EP93" s="32">
        <f t="shared" ca="1" si="263"/>
        <v>-3700.7899999999995</v>
      </c>
      <c r="EQ93" s="32">
        <f t="shared" ca="1" si="264"/>
        <v>-3579.56</v>
      </c>
      <c r="ER93" s="32">
        <f t="shared" ca="1" si="265"/>
        <v>-5620.51</v>
      </c>
    </row>
    <row r="94" spans="1:148">
      <c r="A94" t="s">
        <v>433</v>
      </c>
      <c r="B94" s="1" t="s">
        <v>108</v>
      </c>
      <c r="C94" t="str">
        <f t="shared" ca="1" si="302"/>
        <v>BCHIMP</v>
      </c>
      <c r="D94" t="str">
        <f t="shared" ca="1" si="303"/>
        <v>Alberta-BC Intertie - Import</v>
      </c>
      <c r="E94" s="51">
        <v>15256</v>
      </c>
      <c r="F94" s="51">
        <v>5314</v>
      </c>
      <c r="G94" s="51">
        <v>73841</v>
      </c>
      <c r="H94" s="51">
        <v>30846</v>
      </c>
      <c r="I94" s="51">
        <v>30499</v>
      </c>
      <c r="J94" s="51">
        <v>38818</v>
      </c>
      <c r="K94" s="51">
        <v>101494</v>
      </c>
      <c r="L94" s="51">
        <v>41172</v>
      </c>
      <c r="M94" s="51">
        <v>19388</v>
      </c>
      <c r="N94" s="51">
        <v>40622</v>
      </c>
      <c r="O94" s="51">
        <v>33111</v>
      </c>
      <c r="P94" s="51">
        <v>43886</v>
      </c>
      <c r="Q94" s="32">
        <v>1614775.71</v>
      </c>
      <c r="R94" s="32">
        <v>472933.75</v>
      </c>
      <c r="S94" s="32">
        <v>4821568.8600000003</v>
      </c>
      <c r="T94" s="32">
        <v>2165276.17</v>
      </c>
      <c r="U94" s="32">
        <v>2685325.55</v>
      </c>
      <c r="V94" s="32">
        <v>3223736.08</v>
      </c>
      <c r="W94" s="32">
        <v>24191723.219999999</v>
      </c>
      <c r="X94" s="32">
        <v>6783166.0099999998</v>
      </c>
      <c r="Y94" s="32">
        <v>1530065.04</v>
      </c>
      <c r="Z94" s="32">
        <v>3983936.12</v>
      </c>
      <c r="AA94" s="32">
        <v>2904345.59</v>
      </c>
      <c r="AB94" s="32">
        <v>5025253.41</v>
      </c>
      <c r="AC94" s="2">
        <v>0.78</v>
      </c>
      <c r="AD94" s="2">
        <v>0.78</v>
      </c>
      <c r="AE94" s="2">
        <v>0.78</v>
      </c>
      <c r="AF94" s="2">
        <v>0.78</v>
      </c>
      <c r="AG94" s="2">
        <v>0.78</v>
      </c>
      <c r="AH94" s="2">
        <v>0.78</v>
      </c>
      <c r="AI94" s="2">
        <v>0.78</v>
      </c>
      <c r="AJ94" s="2">
        <v>0.78</v>
      </c>
      <c r="AK94" s="2">
        <v>0.78</v>
      </c>
      <c r="AL94" s="2">
        <v>0.78</v>
      </c>
      <c r="AM94" s="2">
        <v>0.78</v>
      </c>
      <c r="AN94" s="2">
        <v>0.78</v>
      </c>
      <c r="AO94" s="33">
        <v>12595.25</v>
      </c>
      <c r="AP94" s="33">
        <v>3688.88</v>
      </c>
      <c r="AQ94" s="33">
        <v>37608.239999999998</v>
      </c>
      <c r="AR94" s="33">
        <v>16889.150000000001</v>
      </c>
      <c r="AS94" s="33">
        <v>20945.54</v>
      </c>
      <c r="AT94" s="33">
        <v>25145.14</v>
      </c>
      <c r="AU94" s="33">
        <v>188695.44</v>
      </c>
      <c r="AV94" s="33">
        <v>52908.69</v>
      </c>
      <c r="AW94" s="33">
        <v>11934.51</v>
      </c>
      <c r="AX94" s="33">
        <v>31074.7</v>
      </c>
      <c r="AY94" s="33">
        <v>22653.9</v>
      </c>
      <c r="AZ94" s="33">
        <v>39196.980000000003</v>
      </c>
      <c r="BA94" s="31">
        <f t="shared" si="266"/>
        <v>-1937.73</v>
      </c>
      <c r="BB94" s="31">
        <f t="shared" si="267"/>
        <v>-567.52</v>
      </c>
      <c r="BC94" s="31">
        <f t="shared" si="268"/>
        <v>-5785.88</v>
      </c>
      <c r="BD94" s="31">
        <f t="shared" si="269"/>
        <v>-10393.33</v>
      </c>
      <c r="BE94" s="31">
        <f t="shared" si="270"/>
        <v>-12889.56</v>
      </c>
      <c r="BF94" s="31">
        <f t="shared" si="271"/>
        <v>-15473.93</v>
      </c>
      <c r="BG94" s="31">
        <f t="shared" si="272"/>
        <v>-171761.23</v>
      </c>
      <c r="BH94" s="31">
        <f t="shared" si="273"/>
        <v>-48160.480000000003</v>
      </c>
      <c r="BI94" s="31">
        <f t="shared" si="274"/>
        <v>-10863.46</v>
      </c>
      <c r="BJ94" s="31">
        <f t="shared" si="275"/>
        <v>-11951.81</v>
      </c>
      <c r="BK94" s="31">
        <f t="shared" si="276"/>
        <v>-8713.0400000000009</v>
      </c>
      <c r="BL94" s="31">
        <f t="shared" si="277"/>
        <v>-15075.76</v>
      </c>
      <c r="BM94" s="6">
        <f t="shared" ca="1" si="304"/>
        <v>-2.81E-2</v>
      </c>
      <c r="BN94" s="6">
        <f t="shared" ca="1" si="304"/>
        <v>-2.81E-2</v>
      </c>
      <c r="BO94" s="6">
        <f t="shared" ca="1" si="304"/>
        <v>-2.81E-2</v>
      </c>
      <c r="BP94" s="6">
        <f t="shared" ca="1" si="304"/>
        <v>-2.81E-2</v>
      </c>
      <c r="BQ94" s="6">
        <f t="shared" ca="1" si="304"/>
        <v>-2.81E-2</v>
      </c>
      <c r="BR94" s="6">
        <f t="shared" ca="1" si="304"/>
        <v>-2.81E-2</v>
      </c>
      <c r="BS94" s="6">
        <f t="shared" ca="1" si="304"/>
        <v>-2.81E-2</v>
      </c>
      <c r="BT94" s="6">
        <f t="shared" ca="1" si="304"/>
        <v>-2.81E-2</v>
      </c>
      <c r="BU94" s="6">
        <f t="shared" ca="1" si="304"/>
        <v>-2.81E-2</v>
      </c>
      <c r="BV94" s="6">
        <f t="shared" ca="1" si="304"/>
        <v>-2.81E-2</v>
      </c>
      <c r="BW94" s="6">
        <f t="shared" ca="1" si="304"/>
        <v>-2.81E-2</v>
      </c>
      <c r="BX94" s="6">
        <f t="shared" ca="1" si="304"/>
        <v>-2.81E-2</v>
      </c>
      <c r="BY94" s="31">
        <f t="shared" ca="1" si="218"/>
        <v>-45375.199999999997</v>
      </c>
      <c r="BZ94" s="31">
        <f t="shared" ca="1" si="219"/>
        <v>-13289.44</v>
      </c>
      <c r="CA94" s="31">
        <f t="shared" ca="1" si="220"/>
        <v>-135486.07999999999</v>
      </c>
      <c r="CB94" s="31">
        <f t="shared" ca="1" si="221"/>
        <v>-60844.26</v>
      </c>
      <c r="CC94" s="31">
        <f t="shared" ca="1" si="222"/>
        <v>-75457.649999999994</v>
      </c>
      <c r="CD94" s="31">
        <f t="shared" ca="1" si="223"/>
        <v>-90586.98</v>
      </c>
      <c r="CE94" s="31">
        <f t="shared" ca="1" si="224"/>
        <v>-679787.42</v>
      </c>
      <c r="CF94" s="31">
        <f t="shared" ca="1" si="225"/>
        <v>-190606.96</v>
      </c>
      <c r="CG94" s="31">
        <f t="shared" ca="1" si="226"/>
        <v>-42994.83</v>
      </c>
      <c r="CH94" s="31">
        <f t="shared" ca="1" si="227"/>
        <v>-111948.6</v>
      </c>
      <c r="CI94" s="31">
        <f t="shared" ca="1" si="228"/>
        <v>-81612.11</v>
      </c>
      <c r="CJ94" s="31">
        <f t="shared" ca="1" si="229"/>
        <v>-141209.62</v>
      </c>
      <c r="CK94" s="32">
        <f t="shared" ca="1" si="278"/>
        <v>2099.21</v>
      </c>
      <c r="CL94" s="32">
        <f t="shared" ca="1" si="279"/>
        <v>614.80999999999995</v>
      </c>
      <c r="CM94" s="32">
        <f t="shared" ca="1" si="280"/>
        <v>6268.04</v>
      </c>
      <c r="CN94" s="32">
        <f t="shared" ca="1" si="281"/>
        <v>2814.86</v>
      </c>
      <c r="CO94" s="32">
        <f t="shared" ca="1" si="282"/>
        <v>3490.92</v>
      </c>
      <c r="CP94" s="32">
        <f t="shared" ca="1" si="283"/>
        <v>4190.8599999999997</v>
      </c>
      <c r="CQ94" s="32">
        <f t="shared" ca="1" si="284"/>
        <v>31449.24</v>
      </c>
      <c r="CR94" s="32">
        <f t="shared" ca="1" si="285"/>
        <v>8818.1200000000008</v>
      </c>
      <c r="CS94" s="32">
        <f t="shared" ca="1" si="286"/>
        <v>1989.08</v>
      </c>
      <c r="CT94" s="32">
        <f t="shared" ca="1" si="287"/>
        <v>5179.12</v>
      </c>
      <c r="CU94" s="32">
        <f t="shared" ca="1" si="288"/>
        <v>3775.65</v>
      </c>
      <c r="CV94" s="32">
        <f t="shared" ca="1" si="289"/>
        <v>6532.83</v>
      </c>
      <c r="CW94" s="31">
        <f t="shared" ca="1" si="290"/>
        <v>-53933.509999999995</v>
      </c>
      <c r="CX94" s="31">
        <f t="shared" ca="1" si="291"/>
        <v>-15795.990000000002</v>
      </c>
      <c r="CY94" s="31">
        <f t="shared" ca="1" si="292"/>
        <v>-161040.4</v>
      </c>
      <c r="CZ94" s="31">
        <f t="shared" ca="1" si="293"/>
        <v>-64525.22</v>
      </c>
      <c r="DA94" s="31">
        <f t="shared" ca="1" si="294"/>
        <v>-80022.709999999992</v>
      </c>
      <c r="DB94" s="31">
        <f t="shared" ca="1" si="295"/>
        <v>-96067.329999999987</v>
      </c>
      <c r="DC94" s="31">
        <f t="shared" ca="1" si="296"/>
        <v>-665272.39000000013</v>
      </c>
      <c r="DD94" s="31">
        <f t="shared" ca="1" si="297"/>
        <v>-186537.05</v>
      </c>
      <c r="DE94" s="31">
        <f t="shared" ca="1" si="298"/>
        <v>-42076.800000000003</v>
      </c>
      <c r="DF94" s="31">
        <f t="shared" ca="1" si="299"/>
        <v>-125892.37000000002</v>
      </c>
      <c r="DG94" s="31">
        <f t="shared" ca="1" si="300"/>
        <v>-91777.32</v>
      </c>
      <c r="DH94" s="31">
        <f t="shared" ca="1" si="301"/>
        <v>-158798.01</v>
      </c>
      <c r="DI94" s="32">
        <f t="shared" ca="1" si="230"/>
        <v>-2696.68</v>
      </c>
      <c r="DJ94" s="32">
        <f t="shared" ca="1" si="231"/>
        <v>-789.8</v>
      </c>
      <c r="DK94" s="32">
        <f t="shared" ca="1" si="232"/>
        <v>-8052.02</v>
      </c>
      <c r="DL94" s="32">
        <f t="shared" ca="1" si="233"/>
        <v>-3226.26</v>
      </c>
      <c r="DM94" s="32">
        <f t="shared" ca="1" si="234"/>
        <v>-4001.14</v>
      </c>
      <c r="DN94" s="32">
        <f t="shared" ca="1" si="235"/>
        <v>-4803.37</v>
      </c>
      <c r="DO94" s="32">
        <f t="shared" ca="1" si="236"/>
        <v>-33263.620000000003</v>
      </c>
      <c r="DP94" s="32">
        <f t="shared" ca="1" si="237"/>
        <v>-9326.85</v>
      </c>
      <c r="DQ94" s="32">
        <f t="shared" ca="1" si="238"/>
        <v>-2103.84</v>
      </c>
      <c r="DR94" s="32">
        <f t="shared" ca="1" si="239"/>
        <v>-6294.62</v>
      </c>
      <c r="DS94" s="32">
        <f t="shared" ca="1" si="240"/>
        <v>-4588.87</v>
      </c>
      <c r="DT94" s="32">
        <f t="shared" ca="1" si="241"/>
        <v>-7939.9</v>
      </c>
      <c r="DU94" s="31">
        <f t="shared" ca="1" si="242"/>
        <v>-23205.46</v>
      </c>
      <c r="DV94" s="31">
        <f t="shared" ca="1" si="243"/>
        <v>-6715.9</v>
      </c>
      <c r="DW94" s="31">
        <f t="shared" ca="1" si="244"/>
        <v>-67727.45</v>
      </c>
      <c r="DX94" s="31">
        <f t="shared" ca="1" si="245"/>
        <v>-26808.03</v>
      </c>
      <c r="DY94" s="31">
        <f t="shared" ca="1" si="246"/>
        <v>-32852.080000000002</v>
      </c>
      <c r="DZ94" s="31">
        <f t="shared" ca="1" si="247"/>
        <v>-38949.4</v>
      </c>
      <c r="EA94" s="31">
        <f t="shared" ca="1" si="248"/>
        <v>-266446.28999999998</v>
      </c>
      <c r="EB94" s="31">
        <f t="shared" ca="1" si="249"/>
        <v>-73719.23</v>
      </c>
      <c r="EC94" s="31">
        <f t="shared" ca="1" si="250"/>
        <v>-16405.349999999999</v>
      </c>
      <c r="ED94" s="31">
        <f t="shared" ca="1" si="251"/>
        <v>-48437.55</v>
      </c>
      <c r="EE94" s="31">
        <f t="shared" ca="1" si="252"/>
        <v>-34824.480000000003</v>
      </c>
      <c r="EF94" s="31">
        <f t="shared" ca="1" si="253"/>
        <v>-59439.43</v>
      </c>
      <c r="EG94" s="32">
        <f t="shared" ca="1" si="254"/>
        <v>-79835.649999999994</v>
      </c>
      <c r="EH94" s="32">
        <f t="shared" ca="1" si="255"/>
        <v>-23301.690000000002</v>
      </c>
      <c r="EI94" s="32">
        <f t="shared" ca="1" si="256"/>
        <v>-236819.87</v>
      </c>
      <c r="EJ94" s="32">
        <f t="shared" ca="1" si="257"/>
        <v>-94559.51</v>
      </c>
      <c r="EK94" s="32">
        <f t="shared" ca="1" si="258"/>
        <v>-116875.93</v>
      </c>
      <c r="EL94" s="32">
        <f t="shared" ca="1" si="259"/>
        <v>-139820.09999999998</v>
      </c>
      <c r="EM94" s="32">
        <f t="shared" ca="1" si="260"/>
        <v>-964982.3</v>
      </c>
      <c r="EN94" s="32">
        <f t="shared" ca="1" si="261"/>
        <v>-269583.13</v>
      </c>
      <c r="EO94" s="32">
        <f t="shared" ca="1" si="262"/>
        <v>-60585.99</v>
      </c>
      <c r="EP94" s="32">
        <f t="shared" ca="1" si="263"/>
        <v>-180624.54000000004</v>
      </c>
      <c r="EQ94" s="32">
        <f t="shared" ca="1" si="264"/>
        <v>-131190.67000000001</v>
      </c>
      <c r="ER94" s="32">
        <f t="shared" ca="1" si="265"/>
        <v>-226177.34</v>
      </c>
    </row>
    <row r="95" spans="1:148">
      <c r="A95" t="s">
        <v>433</v>
      </c>
      <c r="B95" s="1" t="s">
        <v>381</v>
      </c>
      <c r="C95" t="str">
        <f t="shared" ca="1" si="302"/>
        <v>SPCIMP</v>
      </c>
      <c r="D95" t="str">
        <f t="shared" ca="1" si="303"/>
        <v>Alberta-Saskatchewan Intertie - Import</v>
      </c>
      <c r="E95" s="51">
        <v>128</v>
      </c>
      <c r="F95" s="51">
        <v>268</v>
      </c>
      <c r="G95" s="51">
        <v>155</v>
      </c>
      <c r="H95" s="51">
        <v>469</v>
      </c>
      <c r="I95" s="51">
        <v>2066</v>
      </c>
      <c r="J95" s="51">
        <v>2422</v>
      </c>
      <c r="K95" s="51">
        <v>2623</v>
      </c>
      <c r="L95" s="51">
        <v>225</v>
      </c>
      <c r="M95" s="51">
        <v>3767</v>
      </c>
      <c r="N95" s="51">
        <v>3596</v>
      </c>
      <c r="O95" s="51">
        <v>19034</v>
      </c>
      <c r="P95" s="51">
        <v>6873</v>
      </c>
      <c r="Q95" s="32">
        <v>6490.89</v>
      </c>
      <c r="R95" s="32">
        <v>9326.4</v>
      </c>
      <c r="S95" s="32">
        <v>5955.72</v>
      </c>
      <c r="T95" s="32">
        <v>29648.57</v>
      </c>
      <c r="U95" s="32">
        <v>217118.82</v>
      </c>
      <c r="V95" s="32">
        <v>137898.18</v>
      </c>
      <c r="W95" s="32">
        <v>259076.18</v>
      </c>
      <c r="X95" s="32">
        <v>5477.17</v>
      </c>
      <c r="Y95" s="32">
        <v>155414.70000000001</v>
      </c>
      <c r="Z95" s="32">
        <v>243263.41</v>
      </c>
      <c r="AA95" s="32">
        <v>657432.1</v>
      </c>
      <c r="AB95" s="32">
        <v>418729.62</v>
      </c>
      <c r="AC95" s="2">
        <v>1.44</v>
      </c>
      <c r="AD95" s="2">
        <v>1.44</v>
      </c>
      <c r="AE95" s="2">
        <v>1.44</v>
      </c>
      <c r="AF95" s="2">
        <v>1.44</v>
      </c>
      <c r="AG95" s="2">
        <v>1.44</v>
      </c>
      <c r="AH95" s="2">
        <v>1.44</v>
      </c>
      <c r="AI95" s="2">
        <v>1.44</v>
      </c>
      <c r="AJ95" s="2">
        <v>1.44</v>
      </c>
      <c r="AK95" s="2">
        <v>1.44</v>
      </c>
      <c r="AL95" s="2">
        <v>1.44</v>
      </c>
      <c r="AM95" s="2">
        <v>1.44</v>
      </c>
      <c r="AN95" s="2">
        <v>1.44</v>
      </c>
      <c r="AO95" s="33">
        <v>93.47</v>
      </c>
      <c r="AP95" s="33">
        <v>134.30000000000001</v>
      </c>
      <c r="AQ95" s="33">
        <v>85.76</v>
      </c>
      <c r="AR95" s="33">
        <v>426.94</v>
      </c>
      <c r="AS95" s="33">
        <v>3126.51</v>
      </c>
      <c r="AT95" s="33">
        <v>1985.73</v>
      </c>
      <c r="AU95" s="33">
        <v>3730.7</v>
      </c>
      <c r="AV95" s="33">
        <v>78.87</v>
      </c>
      <c r="AW95" s="33">
        <v>2237.9699999999998</v>
      </c>
      <c r="AX95" s="33">
        <v>3502.99</v>
      </c>
      <c r="AY95" s="33">
        <v>9467.02</v>
      </c>
      <c r="AZ95" s="33">
        <v>6029.71</v>
      </c>
      <c r="BA95" s="31">
        <f t="shared" si="266"/>
        <v>-7.79</v>
      </c>
      <c r="BB95" s="31">
        <f t="shared" si="267"/>
        <v>-11.19</v>
      </c>
      <c r="BC95" s="31">
        <f t="shared" si="268"/>
        <v>-7.15</v>
      </c>
      <c r="BD95" s="31">
        <f t="shared" si="269"/>
        <v>-142.31</v>
      </c>
      <c r="BE95" s="31">
        <f t="shared" si="270"/>
        <v>-1042.17</v>
      </c>
      <c r="BF95" s="31">
        <f t="shared" si="271"/>
        <v>-661.91</v>
      </c>
      <c r="BG95" s="31">
        <f t="shared" si="272"/>
        <v>-1839.44</v>
      </c>
      <c r="BH95" s="31">
        <f t="shared" si="273"/>
        <v>-38.89</v>
      </c>
      <c r="BI95" s="31">
        <f t="shared" si="274"/>
        <v>-1103.44</v>
      </c>
      <c r="BJ95" s="31">
        <f t="shared" si="275"/>
        <v>-729.79</v>
      </c>
      <c r="BK95" s="31">
        <f t="shared" si="276"/>
        <v>-1972.3</v>
      </c>
      <c r="BL95" s="31">
        <f t="shared" si="277"/>
        <v>-1256.19</v>
      </c>
      <c r="BM95" s="6">
        <f t="shared" ca="1" si="304"/>
        <v>-4.5999999999999999E-3</v>
      </c>
      <c r="BN95" s="6">
        <f t="shared" ca="1" si="304"/>
        <v>-4.5999999999999999E-3</v>
      </c>
      <c r="BO95" s="6">
        <f t="shared" ca="1" si="304"/>
        <v>-4.5999999999999999E-3</v>
      </c>
      <c r="BP95" s="6">
        <f t="shared" ca="1" si="304"/>
        <v>-4.5999999999999999E-3</v>
      </c>
      <c r="BQ95" s="6">
        <f t="shared" ca="1" si="304"/>
        <v>-4.5999999999999999E-3</v>
      </c>
      <c r="BR95" s="6">
        <f t="shared" ca="1" si="304"/>
        <v>-4.5999999999999999E-3</v>
      </c>
      <c r="BS95" s="6">
        <f t="shared" ca="1" si="304"/>
        <v>-4.5999999999999999E-3</v>
      </c>
      <c r="BT95" s="6">
        <f t="shared" ca="1" si="304"/>
        <v>-4.5999999999999999E-3</v>
      </c>
      <c r="BU95" s="6">
        <f t="shared" ca="1" si="304"/>
        <v>-4.5999999999999999E-3</v>
      </c>
      <c r="BV95" s="6">
        <f t="shared" ca="1" si="304"/>
        <v>-4.5999999999999999E-3</v>
      </c>
      <c r="BW95" s="6">
        <f t="shared" ca="1" si="304"/>
        <v>-4.5999999999999999E-3</v>
      </c>
      <c r="BX95" s="6">
        <f t="shared" ca="1" si="304"/>
        <v>-4.5999999999999999E-3</v>
      </c>
      <c r="BY95" s="31">
        <f t="shared" ca="1" si="218"/>
        <v>-29.86</v>
      </c>
      <c r="BZ95" s="31">
        <f t="shared" ca="1" si="219"/>
        <v>-42.9</v>
      </c>
      <c r="CA95" s="31">
        <f t="shared" ca="1" si="220"/>
        <v>-27.4</v>
      </c>
      <c r="CB95" s="31">
        <f t="shared" ca="1" si="221"/>
        <v>-136.38</v>
      </c>
      <c r="CC95" s="31">
        <f t="shared" ca="1" si="222"/>
        <v>-998.75</v>
      </c>
      <c r="CD95" s="31">
        <f t="shared" ca="1" si="223"/>
        <v>-634.33000000000004</v>
      </c>
      <c r="CE95" s="31">
        <f t="shared" ca="1" si="224"/>
        <v>-1191.75</v>
      </c>
      <c r="CF95" s="31">
        <f t="shared" ca="1" si="225"/>
        <v>-25.19</v>
      </c>
      <c r="CG95" s="31">
        <f t="shared" ca="1" si="226"/>
        <v>-714.91</v>
      </c>
      <c r="CH95" s="31">
        <f t="shared" ca="1" si="227"/>
        <v>-1119.01</v>
      </c>
      <c r="CI95" s="31">
        <f t="shared" ca="1" si="228"/>
        <v>-3024.19</v>
      </c>
      <c r="CJ95" s="31">
        <f t="shared" ca="1" si="229"/>
        <v>-1926.16</v>
      </c>
      <c r="CK95" s="32">
        <f t="shared" ca="1" si="278"/>
        <v>8.44</v>
      </c>
      <c r="CL95" s="32">
        <f t="shared" ca="1" si="279"/>
        <v>12.12</v>
      </c>
      <c r="CM95" s="32">
        <f t="shared" ca="1" si="280"/>
        <v>7.74</v>
      </c>
      <c r="CN95" s="32">
        <f t="shared" ca="1" si="281"/>
        <v>38.54</v>
      </c>
      <c r="CO95" s="32">
        <f t="shared" ca="1" si="282"/>
        <v>282.25</v>
      </c>
      <c r="CP95" s="32">
        <f t="shared" ca="1" si="283"/>
        <v>179.27</v>
      </c>
      <c r="CQ95" s="32">
        <f t="shared" ca="1" si="284"/>
        <v>336.8</v>
      </c>
      <c r="CR95" s="32">
        <f t="shared" ca="1" si="285"/>
        <v>7.12</v>
      </c>
      <c r="CS95" s="32">
        <f t="shared" ca="1" si="286"/>
        <v>202.04</v>
      </c>
      <c r="CT95" s="32">
        <f t="shared" ca="1" si="287"/>
        <v>316.24</v>
      </c>
      <c r="CU95" s="32">
        <f t="shared" ca="1" si="288"/>
        <v>854.66</v>
      </c>
      <c r="CV95" s="32">
        <f t="shared" ca="1" si="289"/>
        <v>544.35</v>
      </c>
      <c r="CW95" s="31">
        <f t="shared" ca="1" si="290"/>
        <v>-107.1</v>
      </c>
      <c r="CX95" s="31">
        <f t="shared" ca="1" si="291"/>
        <v>-153.89000000000001</v>
      </c>
      <c r="CY95" s="31">
        <f t="shared" ca="1" si="292"/>
        <v>-98.27</v>
      </c>
      <c r="CZ95" s="31">
        <f t="shared" ca="1" si="293"/>
        <v>-382.46999999999997</v>
      </c>
      <c r="DA95" s="31">
        <f t="shared" ca="1" si="294"/>
        <v>-2800.84</v>
      </c>
      <c r="DB95" s="31">
        <f t="shared" ca="1" si="295"/>
        <v>-1778.88</v>
      </c>
      <c r="DC95" s="31">
        <f t="shared" ca="1" si="296"/>
        <v>-2746.2099999999996</v>
      </c>
      <c r="DD95" s="31">
        <f t="shared" ca="1" si="297"/>
        <v>-58.05</v>
      </c>
      <c r="DE95" s="31">
        <f t="shared" ca="1" si="298"/>
        <v>-1647.3999999999996</v>
      </c>
      <c r="DF95" s="31">
        <f t="shared" ca="1" si="299"/>
        <v>-3575.9700000000003</v>
      </c>
      <c r="DG95" s="31">
        <f t="shared" ca="1" si="300"/>
        <v>-9664.2500000000018</v>
      </c>
      <c r="DH95" s="31">
        <f t="shared" ca="1" si="301"/>
        <v>-6155.33</v>
      </c>
      <c r="DI95" s="32">
        <f t="shared" ca="1" si="230"/>
        <v>-5.36</v>
      </c>
      <c r="DJ95" s="32">
        <f t="shared" ca="1" si="231"/>
        <v>-7.69</v>
      </c>
      <c r="DK95" s="32">
        <f t="shared" ca="1" si="232"/>
        <v>-4.91</v>
      </c>
      <c r="DL95" s="32">
        <f t="shared" ca="1" si="233"/>
        <v>-19.12</v>
      </c>
      <c r="DM95" s="32">
        <f t="shared" ca="1" si="234"/>
        <v>-140.04</v>
      </c>
      <c r="DN95" s="32">
        <f t="shared" ca="1" si="235"/>
        <v>-88.94</v>
      </c>
      <c r="DO95" s="32">
        <f t="shared" ca="1" si="236"/>
        <v>-137.31</v>
      </c>
      <c r="DP95" s="32">
        <f t="shared" ca="1" si="237"/>
        <v>-2.9</v>
      </c>
      <c r="DQ95" s="32">
        <f t="shared" ca="1" si="238"/>
        <v>-82.37</v>
      </c>
      <c r="DR95" s="32">
        <f t="shared" ca="1" si="239"/>
        <v>-178.8</v>
      </c>
      <c r="DS95" s="32">
        <f t="shared" ca="1" si="240"/>
        <v>-483.21</v>
      </c>
      <c r="DT95" s="32">
        <f t="shared" ca="1" si="241"/>
        <v>-307.77</v>
      </c>
      <c r="DU95" s="31">
        <f t="shared" ca="1" si="242"/>
        <v>-46.08</v>
      </c>
      <c r="DV95" s="31">
        <f t="shared" ca="1" si="243"/>
        <v>-65.430000000000007</v>
      </c>
      <c r="DW95" s="31">
        <f t="shared" ca="1" si="244"/>
        <v>-41.33</v>
      </c>
      <c r="DX95" s="31">
        <f t="shared" ca="1" si="245"/>
        <v>-158.9</v>
      </c>
      <c r="DY95" s="31">
        <f t="shared" ca="1" si="246"/>
        <v>-1149.8399999999999</v>
      </c>
      <c r="DZ95" s="31">
        <f t="shared" ca="1" si="247"/>
        <v>-721.23</v>
      </c>
      <c r="EA95" s="31">
        <f t="shared" ca="1" si="248"/>
        <v>-1099.8800000000001</v>
      </c>
      <c r="EB95" s="31">
        <f t="shared" ca="1" si="249"/>
        <v>-22.94</v>
      </c>
      <c r="EC95" s="31">
        <f t="shared" ca="1" si="250"/>
        <v>-642.30999999999995</v>
      </c>
      <c r="ED95" s="31">
        <f t="shared" ca="1" si="251"/>
        <v>-1375.87</v>
      </c>
      <c r="EE95" s="31">
        <f t="shared" ca="1" si="252"/>
        <v>-3667.06</v>
      </c>
      <c r="EF95" s="31">
        <f t="shared" ca="1" si="253"/>
        <v>-2303.9899999999998</v>
      </c>
      <c r="EG95" s="32">
        <f t="shared" ca="1" si="254"/>
        <v>-158.54</v>
      </c>
      <c r="EH95" s="32">
        <f t="shared" ca="1" si="255"/>
        <v>-227.01000000000002</v>
      </c>
      <c r="EI95" s="32">
        <f t="shared" ca="1" si="256"/>
        <v>-144.51</v>
      </c>
      <c r="EJ95" s="32">
        <f t="shared" ca="1" si="257"/>
        <v>-560.49</v>
      </c>
      <c r="EK95" s="32">
        <f t="shared" ca="1" si="258"/>
        <v>-4090.7200000000003</v>
      </c>
      <c r="EL95" s="32">
        <f t="shared" ca="1" si="259"/>
        <v>-2589.0500000000002</v>
      </c>
      <c r="EM95" s="32">
        <f t="shared" ca="1" si="260"/>
        <v>-3983.3999999999996</v>
      </c>
      <c r="EN95" s="32">
        <f t="shared" ca="1" si="261"/>
        <v>-83.89</v>
      </c>
      <c r="EO95" s="32">
        <f t="shared" ca="1" si="262"/>
        <v>-2372.0799999999995</v>
      </c>
      <c r="EP95" s="32">
        <f t="shared" ca="1" si="263"/>
        <v>-5130.6400000000003</v>
      </c>
      <c r="EQ95" s="32">
        <f t="shared" ca="1" si="264"/>
        <v>-13814.52</v>
      </c>
      <c r="ER95" s="32">
        <f t="shared" ca="1" si="265"/>
        <v>-8767.09</v>
      </c>
    </row>
    <row r="96" spans="1:148">
      <c r="A96" t="s">
        <v>442</v>
      </c>
      <c r="B96" s="1" t="s">
        <v>259</v>
      </c>
      <c r="C96" t="str">
        <f t="shared" ca="1" si="302"/>
        <v>RB1</v>
      </c>
      <c r="D96" t="str">
        <f t="shared" ca="1" si="303"/>
        <v>Rainbow #1</v>
      </c>
      <c r="E96" s="51">
        <v>0</v>
      </c>
      <c r="F96" s="51">
        <v>0</v>
      </c>
      <c r="G96" s="51">
        <v>0</v>
      </c>
      <c r="H96" s="51">
        <v>0</v>
      </c>
      <c r="I96" s="51">
        <v>0</v>
      </c>
      <c r="J96" s="51">
        <v>0</v>
      </c>
      <c r="K96" s="51">
        <v>0</v>
      </c>
      <c r="L96" s="51">
        <v>0</v>
      </c>
      <c r="M96" s="51">
        <v>0</v>
      </c>
      <c r="N96" s="51">
        <v>0</v>
      </c>
      <c r="O96" s="51">
        <v>0</v>
      </c>
      <c r="P96" s="51">
        <v>0</v>
      </c>
      <c r="Q96" s="32">
        <v>0</v>
      </c>
      <c r="R96" s="32">
        <v>0</v>
      </c>
      <c r="S96" s="32">
        <v>0</v>
      </c>
      <c r="T96" s="32">
        <v>0</v>
      </c>
      <c r="U96" s="32">
        <v>0</v>
      </c>
      <c r="V96" s="32">
        <v>0</v>
      </c>
      <c r="W96" s="32">
        <v>0</v>
      </c>
      <c r="X96" s="32">
        <v>0</v>
      </c>
      <c r="Y96" s="32">
        <v>0</v>
      </c>
      <c r="Z96" s="32">
        <v>0</v>
      </c>
      <c r="AA96" s="32">
        <v>0</v>
      </c>
      <c r="AB96" s="32">
        <v>0</v>
      </c>
      <c r="AC96" s="2">
        <v>-2.35</v>
      </c>
      <c r="AD96" s="2">
        <v>-2.35</v>
      </c>
      <c r="AE96" s="2">
        <v>-2.35</v>
      </c>
      <c r="AF96" s="2">
        <v>-2.35</v>
      </c>
      <c r="AG96" s="2">
        <v>-2.35</v>
      </c>
      <c r="AH96" s="2">
        <v>-2.35</v>
      </c>
      <c r="AI96" s="2">
        <v>-2.35</v>
      </c>
      <c r="AJ96" s="2">
        <v>-2.35</v>
      </c>
      <c r="AK96" s="2">
        <v>-2.35</v>
      </c>
      <c r="AL96" s="2">
        <v>-2.35</v>
      </c>
      <c r="AM96" s="2">
        <v>-2.35</v>
      </c>
      <c r="AN96" s="2">
        <v>-2.35</v>
      </c>
      <c r="AO96" s="33">
        <v>0</v>
      </c>
      <c r="AP96" s="33">
        <v>0</v>
      </c>
      <c r="AQ96" s="33">
        <v>0</v>
      </c>
      <c r="AR96" s="33">
        <v>0</v>
      </c>
      <c r="AS96" s="33">
        <v>0</v>
      </c>
      <c r="AT96" s="33">
        <v>0</v>
      </c>
      <c r="AU96" s="33">
        <v>0</v>
      </c>
      <c r="AV96" s="33">
        <v>0</v>
      </c>
      <c r="AW96" s="33">
        <v>0</v>
      </c>
      <c r="AX96" s="33">
        <v>0</v>
      </c>
      <c r="AY96" s="33">
        <v>0</v>
      </c>
      <c r="AZ96" s="33">
        <v>0</v>
      </c>
      <c r="BA96" s="31">
        <f t="shared" si="266"/>
        <v>0</v>
      </c>
      <c r="BB96" s="31">
        <f t="shared" si="267"/>
        <v>0</v>
      </c>
      <c r="BC96" s="31">
        <f t="shared" si="268"/>
        <v>0</v>
      </c>
      <c r="BD96" s="31">
        <f t="shared" si="269"/>
        <v>0</v>
      </c>
      <c r="BE96" s="31">
        <f t="shared" si="270"/>
        <v>0</v>
      </c>
      <c r="BF96" s="31">
        <f t="shared" si="271"/>
        <v>0</v>
      </c>
      <c r="BG96" s="31">
        <f t="shared" si="272"/>
        <v>0</v>
      </c>
      <c r="BH96" s="31">
        <f t="shared" si="273"/>
        <v>0</v>
      </c>
      <c r="BI96" s="31">
        <f t="shared" si="274"/>
        <v>0</v>
      </c>
      <c r="BJ96" s="31">
        <f t="shared" si="275"/>
        <v>0</v>
      </c>
      <c r="BK96" s="31">
        <f t="shared" si="276"/>
        <v>0</v>
      </c>
      <c r="BL96" s="31">
        <f t="shared" si="277"/>
        <v>0</v>
      </c>
      <c r="BM96" s="6">
        <f t="shared" ca="1" si="304"/>
        <v>4.87E-2</v>
      </c>
      <c r="BN96" s="6">
        <f t="shared" ca="1" si="304"/>
        <v>4.87E-2</v>
      </c>
      <c r="BO96" s="6">
        <f t="shared" ca="1" si="304"/>
        <v>4.87E-2</v>
      </c>
      <c r="BP96" s="6">
        <f t="shared" ca="1" si="304"/>
        <v>4.87E-2</v>
      </c>
      <c r="BQ96" s="6">
        <f t="shared" ca="1" si="304"/>
        <v>4.87E-2</v>
      </c>
      <c r="BR96" s="6">
        <f t="shared" ca="1" si="304"/>
        <v>4.87E-2</v>
      </c>
      <c r="BS96" s="6">
        <f t="shared" ca="1" si="304"/>
        <v>4.87E-2</v>
      </c>
      <c r="BT96" s="6">
        <f t="shared" ca="1" si="304"/>
        <v>4.87E-2</v>
      </c>
      <c r="BU96" s="6">
        <f t="shared" ca="1" si="304"/>
        <v>4.87E-2</v>
      </c>
      <c r="BV96" s="6">
        <f t="shared" ca="1" si="304"/>
        <v>4.87E-2</v>
      </c>
      <c r="BW96" s="6">
        <f t="shared" ca="1" si="304"/>
        <v>4.87E-2</v>
      </c>
      <c r="BX96" s="6">
        <f t="shared" ca="1" si="304"/>
        <v>4.87E-2</v>
      </c>
      <c r="BY96" s="31">
        <f t="shared" ca="1" si="218"/>
        <v>0</v>
      </c>
      <c r="BZ96" s="31">
        <f t="shared" ca="1" si="219"/>
        <v>0</v>
      </c>
      <c r="CA96" s="31">
        <f t="shared" ca="1" si="220"/>
        <v>0</v>
      </c>
      <c r="CB96" s="31">
        <f t="shared" ca="1" si="221"/>
        <v>0</v>
      </c>
      <c r="CC96" s="31">
        <f t="shared" ca="1" si="222"/>
        <v>0</v>
      </c>
      <c r="CD96" s="31">
        <f t="shared" ca="1" si="223"/>
        <v>0</v>
      </c>
      <c r="CE96" s="31">
        <f t="shared" ca="1" si="224"/>
        <v>0</v>
      </c>
      <c r="CF96" s="31">
        <f t="shared" ca="1" si="225"/>
        <v>0</v>
      </c>
      <c r="CG96" s="31">
        <f t="shared" ca="1" si="226"/>
        <v>0</v>
      </c>
      <c r="CH96" s="31">
        <f t="shared" ca="1" si="227"/>
        <v>0</v>
      </c>
      <c r="CI96" s="31">
        <f t="shared" ca="1" si="228"/>
        <v>0</v>
      </c>
      <c r="CJ96" s="31">
        <f t="shared" ca="1" si="229"/>
        <v>0</v>
      </c>
      <c r="CK96" s="32">
        <f t="shared" ca="1" si="278"/>
        <v>0</v>
      </c>
      <c r="CL96" s="32">
        <f t="shared" ca="1" si="279"/>
        <v>0</v>
      </c>
      <c r="CM96" s="32">
        <f t="shared" ca="1" si="280"/>
        <v>0</v>
      </c>
      <c r="CN96" s="32">
        <f t="shared" ca="1" si="281"/>
        <v>0</v>
      </c>
      <c r="CO96" s="32">
        <f t="shared" ca="1" si="282"/>
        <v>0</v>
      </c>
      <c r="CP96" s="32">
        <f t="shared" ca="1" si="283"/>
        <v>0</v>
      </c>
      <c r="CQ96" s="32">
        <f t="shared" ca="1" si="284"/>
        <v>0</v>
      </c>
      <c r="CR96" s="32">
        <f t="shared" ca="1" si="285"/>
        <v>0</v>
      </c>
      <c r="CS96" s="32">
        <f t="shared" ca="1" si="286"/>
        <v>0</v>
      </c>
      <c r="CT96" s="32">
        <f t="shared" ca="1" si="287"/>
        <v>0</v>
      </c>
      <c r="CU96" s="32">
        <f t="shared" ca="1" si="288"/>
        <v>0</v>
      </c>
      <c r="CV96" s="32">
        <f t="shared" ca="1" si="289"/>
        <v>0</v>
      </c>
      <c r="CW96" s="31">
        <f t="shared" ca="1" si="290"/>
        <v>0</v>
      </c>
      <c r="CX96" s="31">
        <f t="shared" ca="1" si="291"/>
        <v>0</v>
      </c>
      <c r="CY96" s="31">
        <f t="shared" ca="1" si="292"/>
        <v>0</v>
      </c>
      <c r="CZ96" s="31">
        <f t="shared" ca="1" si="293"/>
        <v>0</v>
      </c>
      <c r="DA96" s="31">
        <f t="shared" ca="1" si="294"/>
        <v>0</v>
      </c>
      <c r="DB96" s="31">
        <f t="shared" ca="1" si="295"/>
        <v>0</v>
      </c>
      <c r="DC96" s="31">
        <f t="shared" ca="1" si="296"/>
        <v>0</v>
      </c>
      <c r="DD96" s="31">
        <f t="shared" ca="1" si="297"/>
        <v>0</v>
      </c>
      <c r="DE96" s="31">
        <f t="shared" ca="1" si="298"/>
        <v>0</v>
      </c>
      <c r="DF96" s="31">
        <f t="shared" ca="1" si="299"/>
        <v>0</v>
      </c>
      <c r="DG96" s="31">
        <f t="shared" ca="1" si="300"/>
        <v>0</v>
      </c>
      <c r="DH96" s="31">
        <f t="shared" ca="1" si="301"/>
        <v>0</v>
      </c>
      <c r="DI96" s="32">
        <f t="shared" ca="1" si="230"/>
        <v>0</v>
      </c>
      <c r="DJ96" s="32">
        <f t="shared" ca="1" si="231"/>
        <v>0</v>
      </c>
      <c r="DK96" s="32">
        <f t="shared" ca="1" si="232"/>
        <v>0</v>
      </c>
      <c r="DL96" s="32">
        <f t="shared" ca="1" si="233"/>
        <v>0</v>
      </c>
      <c r="DM96" s="32">
        <f t="shared" ca="1" si="234"/>
        <v>0</v>
      </c>
      <c r="DN96" s="32">
        <f t="shared" ca="1" si="235"/>
        <v>0</v>
      </c>
      <c r="DO96" s="32">
        <f t="shared" ca="1" si="236"/>
        <v>0</v>
      </c>
      <c r="DP96" s="32">
        <f t="shared" ca="1" si="237"/>
        <v>0</v>
      </c>
      <c r="DQ96" s="32">
        <f t="shared" ca="1" si="238"/>
        <v>0</v>
      </c>
      <c r="DR96" s="32">
        <f t="shared" ca="1" si="239"/>
        <v>0</v>
      </c>
      <c r="DS96" s="32">
        <f t="shared" ca="1" si="240"/>
        <v>0</v>
      </c>
      <c r="DT96" s="32">
        <f t="shared" ca="1" si="241"/>
        <v>0</v>
      </c>
      <c r="DU96" s="31">
        <f t="shared" ca="1" si="242"/>
        <v>0</v>
      </c>
      <c r="DV96" s="31">
        <f t="shared" ca="1" si="243"/>
        <v>0</v>
      </c>
      <c r="DW96" s="31">
        <f t="shared" ca="1" si="244"/>
        <v>0</v>
      </c>
      <c r="DX96" s="31">
        <f t="shared" ca="1" si="245"/>
        <v>0</v>
      </c>
      <c r="DY96" s="31">
        <f t="shared" ca="1" si="246"/>
        <v>0</v>
      </c>
      <c r="DZ96" s="31">
        <f t="shared" ca="1" si="247"/>
        <v>0</v>
      </c>
      <c r="EA96" s="31">
        <f t="shared" ca="1" si="248"/>
        <v>0</v>
      </c>
      <c r="EB96" s="31">
        <f t="shared" ca="1" si="249"/>
        <v>0</v>
      </c>
      <c r="EC96" s="31">
        <f t="shared" ca="1" si="250"/>
        <v>0</v>
      </c>
      <c r="ED96" s="31">
        <f t="shared" ca="1" si="251"/>
        <v>0</v>
      </c>
      <c r="EE96" s="31">
        <f t="shared" ca="1" si="252"/>
        <v>0</v>
      </c>
      <c r="EF96" s="31">
        <f t="shared" ca="1" si="253"/>
        <v>0</v>
      </c>
      <c r="EG96" s="32">
        <f t="shared" ca="1" si="254"/>
        <v>0</v>
      </c>
      <c r="EH96" s="32">
        <f t="shared" ca="1" si="255"/>
        <v>0</v>
      </c>
      <c r="EI96" s="32">
        <f t="shared" ca="1" si="256"/>
        <v>0</v>
      </c>
      <c r="EJ96" s="32">
        <f t="shared" ca="1" si="257"/>
        <v>0</v>
      </c>
      <c r="EK96" s="32">
        <f t="shared" ca="1" si="258"/>
        <v>0</v>
      </c>
      <c r="EL96" s="32">
        <f t="shared" ca="1" si="259"/>
        <v>0</v>
      </c>
      <c r="EM96" s="32">
        <f t="shared" ca="1" si="260"/>
        <v>0</v>
      </c>
      <c r="EN96" s="32">
        <f t="shared" ca="1" si="261"/>
        <v>0</v>
      </c>
      <c r="EO96" s="32">
        <f t="shared" ca="1" si="262"/>
        <v>0</v>
      </c>
      <c r="EP96" s="32">
        <f t="shared" ca="1" si="263"/>
        <v>0</v>
      </c>
      <c r="EQ96" s="32">
        <f t="shared" ca="1" si="264"/>
        <v>0</v>
      </c>
      <c r="ER96" s="32">
        <f t="shared" ca="1" si="265"/>
        <v>0</v>
      </c>
    </row>
    <row r="97" spans="1:148">
      <c r="A97" t="s">
        <v>442</v>
      </c>
      <c r="B97" s="1" t="s">
        <v>261</v>
      </c>
      <c r="C97" t="str">
        <f t="shared" ca="1" si="302"/>
        <v>RB2</v>
      </c>
      <c r="D97" t="str">
        <f t="shared" ca="1" si="303"/>
        <v>Rainbow #2</v>
      </c>
      <c r="E97" s="51">
        <v>0</v>
      </c>
      <c r="F97" s="51">
        <v>0</v>
      </c>
      <c r="G97" s="51">
        <v>483.84840000000003</v>
      </c>
      <c r="H97" s="51">
        <v>2129.3184000000001</v>
      </c>
      <c r="I97" s="51">
        <v>300.70679999999999</v>
      </c>
      <c r="J97" s="51">
        <v>560.65800000000002</v>
      </c>
      <c r="K97" s="51">
        <v>1846.1928</v>
      </c>
      <c r="L97" s="51">
        <v>81.411600000000007</v>
      </c>
      <c r="M97" s="51">
        <v>2307.0059999999999</v>
      </c>
      <c r="N97" s="51">
        <v>1132.3704</v>
      </c>
      <c r="O97" s="51">
        <v>2023.1328000000001</v>
      </c>
      <c r="P97" s="51">
        <v>878.85839999999996</v>
      </c>
      <c r="Q97" s="32">
        <v>0</v>
      </c>
      <c r="R97" s="32">
        <v>0</v>
      </c>
      <c r="S97" s="32">
        <v>35002.65</v>
      </c>
      <c r="T97" s="32">
        <v>133254.54</v>
      </c>
      <c r="U97" s="32">
        <v>32404.22</v>
      </c>
      <c r="V97" s="32">
        <v>21903.360000000001</v>
      </c>
      <c r="W97" s="32">
        <v>1197268.99</v>
      </c>
      <c r="X97" s="32">
        <v>57883.43</v>
      </c>
      <c r="Y97" s="32">
        <v>141017.21</v>
      </c>
      <c r="Z97" s="32">
        <v>50551.93</v>
      </c>
      <c r="AA97" s="32">
        <v>147770.9</v>
      </c>
      <c r="AB97" s="32">
        <v>78219.199999999997</v>
      </c>
      <c r="AC97" s="2">
        <v>-1.73</v>
      </c>
      <c r="AD97" s="2">
        <v>-1.73</v>
      </c>
      <c r="AE97" s="2">
        <v>-1.73</v>
      </c>
      <c r="AF97" s="2">
        <v>-1.73</v>
      </c>
      <c r="AG97" s="2">
        <v>-1.73</v>
      </c>
      <c r="AH97" s="2">
        <v>-1.73</v>
      </c>
      <c r="AI97" s="2">
        <v>-1.73</v>
      </c>
      <c r="AJ97" s="2">
        <v>-1.73</v>
      </c>
      <c r="AK97" s="2">
        <v>-1.73</v>
      </c>
      <c r="AL97" s="2">
        <v>-1.73</v>
      </c>
      <c r="AM97" s="2">
        <v>-1.73</v>
      </c>
      <c r="AN97" s="2">
        <v>-1.73</v>
      </c>
      <c r="AO97" s="33">
        <v>0</v>
      </c>
      <c r="AP97" s="33">
        <v>0</v>
      </c>
      <c r="AQ97" s="33">
        <v>-605.54999999999995</v>
      </c>
      <c r="AR97" s="33">
        <v>-2305.3000000000002</v>
      </c>
      <c r="AS97" s="33">
        <v>-560.59</v>
      </c>
      <c r="AT97" s="33">
        <v>-378.93</v>
      </c>
      <c r="AU97" s="33">
        <v>-20712.75</v>
      </c>
      <c r="AV97" s="33">
        <v>-1001.38</v>
      </c>
      <c r="AW97" s="33">
        <v>-2439.6</v>
      </c>
      <c r="AX97" s="33">
        <v>-874.55</v>
      </c>
      <c r="AY97" s="33">
        <v>-2556.44</v>
      </c>
      <c r="AZ97" s="33">
        <v>-1353.19</v>
      </c>
      <c r="BA97" s="31">
        <f t="shared" si="266"/>
        <v>0</v>
      </c>
      <c r="BB97" s="31">
        <f t="shared" si="267"/>
        <v>0</v>
      </c>
      <c r="BC97" s="31">
        <f t="shared" si="268"/>
        <v>-42</v>
      </c>
      <c r="BD97" s="31">
        <f t="shared" si="269"/>
        <v>-639.62</v>
      </c>
      <c r="BE97" s="31">
        <f t="shared" si="270"/>
        <v>-155.54</v>
      </c>
      <c r="BF97" s="31">
        <f t="shared" si="271"/>
        <v>-105.14</v>
      </c>
      <c r="BG97" s="31">
        <f t="shared" si="272"/>
        <v>-8500.61</v>
      </c>
      <c r="BH97" s="31">
        <f t="shared" si="273"/>
        <v>-410.97</v>
      </c>
      <c r="BI97" s="31">
        <f t="shared" si="274"/>
        <v>-1001.22</v>
      </c>
      <c r="BJ97" s="31">
        <f t="shared" si="275"/>
        <v>-151.66</v>
      </c>
      <c r="BK97" s="31">
        <f t="shared" si="276"/>
        <v>-443.31</v>
      </c>
      <c r="BL97" s="31">
        <f t="shared" si="277"/>
        <v>-234.66</v>
      </c>
      <c r="BM97" s="6">
        <f t="shared" ca="1" si="304"/>
        <v>-4.9399999999999999E-2</v>
      </c>
      <c r="BN97" s="6">
        <f t="shared" ca="1" si="304"/>
        <v>-4.9399999999999999E-2</v>
      </c>
      <c r="BO97" s="6">
        <f t="shared" ca="1" si="304"/>
        <v>-4.9399999999999999E-2</v>
      </c>
      <c r="BP97" s="6">
        <f t="shared" ca="1" si="304"/>
        <v>-4.9399999999999999E-2</v>
      </c>
      <c r="BQ97" s="6">
        <f t="shared" ca="1" si="304"/>
        <v>-4.9399999999999999E-2</v>
      </c>
      <c r="BR97" s="6">
        <f t="shared" ca="1" si="304"/>
        <v>-4.9399999999999999E-2</v>
      </c>
      <c r="BS97" s="6">
        <f t="shared" ca="1" si="304"/>
        <v>-4.9399999999999999E-2</v>
      </c>
      <c r="BT97" s="6">
        <f t="shared" ca="1" si="304"/>
        <v>-4.9399999999999999E-2</v>
      </c>
      <c r="BU97" s="6">
        <f t="shared" ca="1" si="304"/>
        <v>-4.9399999999999999E-2</v>
      </c>
      <c r="BV97" s="6">
        <f t="shared" ca="1" si="304"/>
        <v>-4.9399999999999999E-2</v>
      </c>
      <c r="BW97" s="6">
        <f t="shared" ca="1" si="304"/>
        <v>-4.9399999999999999E-2</v>
      </c>
      <c r="BX97" s="6">
        <f t="shared" ca="1" si="304"/>
        <v>-4.9399999999999999E-2</v>
      </c>
      <c r="BY97" s="31">
        <f t="shared" ca="1" si="218"/>
        <v>0</v>
      </c>
      <c r="BZ97" s="31">
        <f t="shared" ca="1" si="219"/>
        <v>0</v>
      </c>
      <c r="CA97" s="31">
        <f t="shared" ca="1" si="220"/>
        <v>-1729.13</v>
      </c>
      <c r="CB97" s="31">
        <f t="shared" ca="1" si="221"/>
        <v>-6582.77</v>
      </c>
      <c r="CC97" s="31">
        <f t="shared" ca="1" si="222"/>
        <v>-1600.77</v>
      </c>
      <c r="CD97" s="31">
        <f t="shared" ca="1" si="223"/>
        <v>-1082.03</v>
      </c>
      <c r="CE97" s="31">
        <f t="shared" ca="1" si="224"/>
        <v>-59145.09</v>
      </c>
      <c r="CF97" s="31">
        <f t="shared" ca="1" si="225"/>
        <v>-2859.44</v>
      </c>
      <c r="CG97" s="31">
        <f t="shared" ca="1" si="226"/>
        <v>-6966.25</v>
      </c>
      <c r="CH97" s="31">
        <f t="shared" ca="1" si="227"/>
        <v>-2497.27</v>
      </c>
      <c r="CI97" s="31">
        <f t="shared" ca="1" si="228"/>
        <v>-7299.88</v>
      </c>
      <c r="CJ97" s="31">
        <f t="shared" ca="1" si="229"/>
        <v>-3864.03</v>
      </c>
      <c r="CK97" s="32">
        <f t="shared" ca="1" si="278"/>
        <v>0</v>
      </c>
      <c r="CL97" s="32">
        <f t="shared" ca="1" si="279"/>
        <v>0</v>
      </c>
      <c r="CM97" s="32">
        <f t="shared" ca="1" si="280"/>
        <v>45.5</v>
      </c>
      <c r="CN97" s="32">
        <f t="shared" ca="1" si="281"/>
        <v>173.23</v>
      </c>
      <c r="CO97" s="32">
        <f t="shared" ca="1" si="282"/>
        <v>42.13</v>
      </c>
      <c r="CP97" s="32">
        <f t="shared" ca="1" si="283"/>
        <v>28.47</v>
      </c>
      <c r="CQ97" s="32">
        <f t="shared" ca="1" si="284"/>
        <v>1556.45</v>
      </c>
      <c r="CR97" s="32">
        <f t="shared" ca="1" si="285"/>
        <v>75.25</v>
      </c>
      <c r="CS97" s="32">
        <f t="shared" ca="1" si="286"/>
        <v>183.32</v>
      </c>
      <c r="CT97" s="32">
        <f t="shared" ca="1" si="287"/>
        <v>65.72</v>
      </c>
      <c r="CU97" s="32">
        <f t="shared" ca="1" si="288"/>
        <v>192.1</v>
      </c>
      <c r="CV97" s="32">
        <f t="shared" ca="1" si="289"/>
        <v>101.68</v>
      </c>
      <c r="CW97" s="31">
        <f t="shared" ca="1" si="290"/>
        <v>0</v>
      </c>
      <c r="CX97" s="31">
        <f t="shared" ca="1" si="291"/>
        <v>0</v>
      </c>
      <c r="CY97" s="31">
        <f t="shared" ca="1" si="292"/>
        <v>-1036.0800000000002</v>
      </c>
      <c r="CZ97" s="31">
        <f t="shared" ca="1" si="293"/>
        <v>-3464.6200000000008</v>
      </c>
      <c r="DA97" s="31">
        <f t="shared" ca="1" si="294"/>
        <v>-842.50999999999988</v>
      </c>
      <c r="DB97" s="31">
        <f t="shared" ca="1" si="295"/>
        <v>-569.4899999999999</v>
      </c>
      <c r="DC97" s="31">
        <f t="shared" ca="1" si="296"/>
        <v>-28375.279999999999</v>
      </c>
      <c r="DD97" s="31">
        <f t="shared" ca="1" si="297"/>
        <v>-1371.84</v>
      </c>
      <c r="DE97" s="31">
        <f t="shared" ca="1" si="298"/>
        <v>-3342.1099999999997</v>
      </c>
      <c r="DF97" s="31">
        <f t="shared" ca="1" si="299"/>
        <v>-1405.3400000000001</v>
      </c>
      <c r="DG97" s="31">
        <f t="shared" ca="1" si="300"/>
        <v>-4108.03</v>
      </c>
      <c r="DH97" s="31">
        <f t="shared" ca="1" si="301"/>
        <v>-2174.5000000000005</v>
      </c>
      <c r="DI97" s="32">
        <f t="shared" ca="1" si="230"/>
        <v>0</v>
      </c>
      <c r="DJ97" s="32">
        <f t="shared" ca="1" si="231"/>
        <v>0</v>
      </c>
      <c r="DK97" s="32">
        <f t="shared" ca="1" si="232"/>
        <v>-51.8</v>
      </c>
      <c r="DL97" s="32">
        <f t="shared" ca="1" si="233"/>
        <v>-173.23</v>
      </c>
      <c r="DM97" s="32">
        <f t="shared" ca="1" si="234"/>
        <v>-42.13</v>
      </c>
      <c r="DN97" s="32">
        <f t="shared" ca="1" si="235"/>
        <v>-28.47</v>
      </c>
      <c r="DO97" s="32">
        <f t="shared" ca="1" si="236"/>
        <v>-1418.76</v>
      </c>
      <c r="DP97" s="32">
        <f t="shared" ca="1" si="237"/>
        <v>-68.59</v>
      </c>
      <c r="DQ97" s="32">
        <f t="shared" ca="1" si="238"/>
        <v>-167.11</v>
      </c>
      <c r="DR97" s="32">
        <f t="shared" ca="1" si="239"/>
        <v>-70.27</v>
      </c>
      <c r="DS97" s="32">
        <f t="shared" ca="1" si="240"/>
        <v>-205.4</v>
      </c>
      <c r="DT97" s="32">
        <f t="shared" ca="1" si="241"/>
        <v>-108.73</v>
      </c>
      <c r="DU97" s="31">
        <f t="shared" ca="1" si="242"/>
        <v>0</v>
      </c>
      <c r="DV97" s="31">
        <f t="shared" ca="1" si="243"/>
        <v>0</v>
      </c>
      <c r="DW97" s="31">
        <f t="shared" ca="1" si="244"/>
        <v>-435.74</v>
      </c>
      <c r="DX97" s="31">
        <f t="shared" ca="1" si="245"/>
        <v>-1439.43</v>
      </c>
      <c r="DY97" s="31">
        <f t="shared" ca="1" si="246"/>
        <v>-345.88</v>
      </c>
      <c r="DZ97" s="31">
        <f t="shared" ca="1" si="247"/>
        <v>-230.89</v>
      </c>
      <c r="EA97" s="31">
        <f t="shared" ca="1" si="248"/>
        <v>-11364.5</v>
      </c>
      <c r="EB97" s="31">
        <f t="shared" ca="1" si="249"/>
        <v>-542.15</v>
      </c>
      <c r="EC97" s="31">
        <f t="shared" ca="1" si="250"/>
        <v>-1303.06</v>
      </c>
      <c r="ED97" s="31">
        <f t="shared" ca="1" si="251"/>
        <v>-540.71</v>
      </c>
      <c r="EE97" s="31">
        <f t="shared" ca="1" si="252"/>
        <v>-1558.77</v>
      </c>
      <c r="EF97" s="31">
        <f t="shared" ca="1" si="253"/>
        <v>-813.93</v>
      </c>
      <c r="EG97" s="32">
        <f t="shared" ca="1" si="254"/>
        <v>0</v>
      </c>
      <c r="EH97" s="32">
        <f t="shared" ca="1" si="255"/>
        <v>0</v>
      </c>
      <c r="EI97" s="32">
        <f t="shared" ca="1" si="256"/>
        <v>-1523.6200000000001</v>
      </c>
      <c r="EJ97" s="32">
        <f t="shared" ca="1" si="257"/>
        <v>-5077.2800000000007</v>
      </c>
      <c r="EK97" s="32">
        <f t="shared" ca="1" si="258"/>
        <v>-1230.52</v>
      </c>
      <c r="EL97" s="32">
        <f t="shared" ca="1" si="259"/>
        <v>-828.84999999999991</v>
      </c>
      <c r="EM97" s="32">
        <f t="shared" ca="1" si="260"/>
        <v>-41158.539999999994</v>
      </c>
      <c r="EN97" s="32">
        <f t="shared" ca="1" si="261"/>
        <v>-1982.58</v>
      </c>
      <c r="EO97" s="32">
        <f t="shared" ca="1" si="262"/>
        <v>-4812.28</v>
      </c>
      <c r="EP97" s="32">
        <f t="shared" ca="1" si="263"/>
        <v>-2016.3200000000002</v>
      </c>
      <c r="EQ97" s="32">
        <f t="shared" ca="1" si="264"/>
        <v>-5872.1999999999989</v>
      </c>
      <c r="ER97" s="32">
        <f t="shared" ca="1" si="265"/>
        <v>-3097.1600000000003</v>
      </c>
    </row>
    <row r="98" spans="1:148">
      <c r="A98" t="s">
        <v>442</v>
      </c>
      <c r="B98" s="1" t="s">
        <v>263</v>
      </c>
      <c r="C98" t="str">
        <f t="shared" ca="1" si="302"/>
        <v>RB3</v>
      </c>
      <c r="D98" t="str">
        <f t="shared" ca="1" si="303"/>
        <v>Rainbow #3</v>
      </c>
      <c r="E98" s="51">
        <v>0</v>
      </c>
      <c r="F98" s="51">
        <v>0</v>
      </c>
      <c r="G98" s="51">
        <v>0</v>
      </c>
      <c r="H98" s="51">
        <v>0</v>
      </c>
      <c r="I98" s="51">
        <v>0</v>
      </c>
      <c r="J98" s="51">
        <v>0</v>
      </c>
      <c r="K98" s="51">
        <v>0</v>
      </c>
      <c r="L98" s="51">
        <v>0</v>
      </c>
      <c r="M98" s="51">
        <v>0</v>
      </c>
      <c r="N98" s="51">
        <v>0</v>
      </c>
      <c r="O98" s="51">
        <v>0</v>
      </c>
      <c r="P98" s="51">
        <v>0</v>
      </c>
      <c r="Q98" s="32">
        <v>0</v>
      </c>
      <c r="R98" s="32">
        <v>0</v>
      </c>
      <c r="S98" s="32">
        <v>0</v>
      </c>
      <c r="T98" s="32">
        <v>0</v>
      </c>
      <c r="U98" s="32">
        <v>0</v>
      </c>
      <c r="V98" s="32">
        <v>0</v>
      </c>
      <c r="W98" s="32">
        <v>0</v>
      </c>
      <c r="X98" s="32">
        <v>0</v>
      </c>
      <c r="Y98" s="32">
        <v>0</v>
      </c>
      <c r="Z98" s="32">
        <v>0</v>
      </c>
      <c r="AA98" s="32">
        <v>0</v>
      </c>
      <c r="AB98" s="32">
        <v>0</v>
      </c>
      <c r="AC98" s="2">
        <v>-2.3199999999999998</v>
      </c>
      <c r="AD98" s="2">
        <v>-2.3199999999999998</v>
      </c>
      <c r="AE98" s="2">
        <v>-2.3199999999999998</v>
      </c>
      <c r="AF98" s="2">
        <v>-2.3199999999999998</v>
      </c>
      <c r="AG98" s="2">
        <v>-2.3199999999999998</v>
      </c>
      <c r="AH98" s="2">
        <v>-2.3199999999999998</v>
      </c>
      <c r="AI98" s="2">
        <v>-2.3199999999999998</v>
      </c>
      <c r="AJ98" s="2">
        <v>-2.3199999999999998</v>
      </c>
      <c r="AK98" s="2">
        <v>-2.3199999999999998</v>
      </c>
      <c r="AL98" s="2">
        <v>-2.3199999999999998</v>
      </c>
      <c r="AM98" s="2">
        <v>-2.3199999999999998</v>
      </c>
      <c r="AN98" s="2">
        <v>-2.3199999999999998</v>
      </c>
      <c r="AO98" s="33">
        <v>0</v>
      </c>
      <c r="AP98" s="33">
        <v>0</v>
      </c>
      <c r="AQ98" s="33">
        <v>0</v>
      </c>
      <c r="AR98" s="33">
        <v>0</v>
      </c>
      <c r="AS98" s="33">
        <v>0</v>
      </c>
      <c r="AT98" s="33">
        <v>0</v>
      </c>
      <c r="AU98" s="33">
        <v>0</v>
      </c>
      <c r="AV98" s="33">
        <v>0</v>
      </c>
      <c r="AW98" s="33">
        <v>0</v>
      </c>
      <c r="AX98" s="33">
        <v>0</v>
      </c>
      <c r="AY98" s="33">
        <v>0</v>
      </c>
      <c r="AZ98" s="33">
        <v>0</v>
      </c>
      <c r="BA98" s="31">
        <f t="shared" si="266"/>
        <v>0</v>
      </c>
      <c r="BB98" s="31">
        <f t="shared" si="267"/>
        <v>0</v>
      </c>
      <c r="BC98" s="31">
        <f t="shared" si="268"/>
        <v>0</v>
      </c>
      <c r="BD98" s="31">
        <f t="shared" si="269"/>
        <v>0</v>
      </c>
      <c r="BE98" s="31">
        <f t="shared" si="270"/>
        <v>0</v>
      </c>
      <c r="BF98" s="31">
        <f t="shared" si="271"/>
        <v>0</v>
      </c>
      <c r="BG98" s="31">
        <f t="shared" si="272"/>
        <v>0</v>
      </c>
      <c r="BH98" s="31">
        <f t="shared" si="273"/>
        <v>0</v>
      </c>
      <c r="BI98" s="31">
        <f t="shared" si="274"/>
        <v>0</v>
      </c>
      <c r="BJ98" s="31">
        <f t="shared" si="275"/>
        <v>0</v>
      </c>
      <c r="BK98" s="31">
        <f t="shared" si="276"/>
        <v>0</v>
      </c>
      <c r="BL98" s="31">
        <f t="shared" si="277"/>
        <v>0</v>
      </c>
      <c r="BM98" s="6">
        <f t="shared" ca="1" si="304"/>
        <v>4.87E-2</v>
      </c>
      <c r="BN98" s="6">
        <f t="shared" ca="1" si="304"/>
        <v>4.87E-2</v>
      </c>
      <c r="BO98" s="6">
        <f t="shared" ca="1" si="304"/>
        <v>4.87E-2</v>
      </c>
      <c r="BP98" s="6">
        <f t="shared" ca="1" si="304"/>
        <v>4.87E-2</v>
      </c>
      <c r="BQ98" s="6">
        <f t="shared" ca="1" si="304"/>
        <v>4.87E-2</v>
      </c>
      <c r="BR98" s="6">
        <f t="shared" ca="1" si="304"/>
        <v>4.87E-2</v>
      </c>
      <c r="BS98" s="6">
        <f t="shared" ca="1" si="304"/>
        <v>4.87E-2</v>
      </c>
      <c r="BT98" s="6">
        <f t="shared" ca="1" si="304"/>
        <v>4.87E-2</v>
      </c>
      <c r="BU98" s="6">
        <f t="shared" ca="1" si="304"/>
        <v>4.87E-2</v>
      </c>
      <c r="BV98" s="6">
        <f t="shared" ca="1" si="304"/>
        <v>4.87E-2</v>
      </c>
      <c r="BW98" s="6">
        <f t="shared" ca="1" si="304"/>
        <v>4.87E-2</v>
      </c>
      <c r="BX98" s="6">
        <f t="shared" ca="1" si="304"/>
        <v>4.87E-2</v>
      </c>
      <c r="BY98" s="31">
        <f t="shared" ca="1" si="218"/>
        <v>0</v>
      </c>
      <c r="BZ98" s="31">
        <f t="shared" ca="1" si="219"/>
        <v>0</v>
      </c>
      <c r="CA98" s="31">
        <f t="shared" ca="1" si="220"/>
        <v>0</v>
      </c>
      <c r="CB98" s="31">
        <f t="shared" ca="1" si="221"/>
        <v>0</v>
      </c>
      <c r="CC98" s="31">
        <f t="shared" ca="1" si="222"/>
        <v>0</v>
      </c>
      <c r="CD98" s="31">
        <f t="shared" ca="1" si="223"/>
        <v>0</v>
      </c>
      <c r="CE98" s="31">
        <f t="shared" ca="1" si="224"/>
        <v>0</v>
      </c>
      <c r="CF98" s="31">
        <f t="shared" ca="1" si="225"/>
        <v>0</v>
      </c>
      <c r="CG98" s="31">
        <f t="shared" ca="1" si="226"/>
        <v>0</v>
      </c>
      <c r="CH98" s="31">
        <f t="shared" ca="1" si="227"/>
        <v>0</v>
      </c>
      <c r="CI98" s="31">
        <f t="shared" ca="1" si="228"/>
        <v>0</v>
      </c>
      <c r="CJ98" s="31">
        <f t="shared" ca="1" si="229"/>
        <v>0</v>
      </c>
      <c r="CK98" s="32">
        <f t="shared" ca="1" si="278"/>
        <v>0</v>
      </c>
      <c r="CL98" s="32">
        <f t="shared" ca="1" si="279"/>
        <v>0</v>
      </c>
      <c r="CM98" s="32">
        <f t="shared" ca="1" si="280"/>
        <v>0</v>
      </c>
      <c r="CN98" s="32">
        <f t="shared" ca="1" si="281"/>
        <v>0</v>
      </c>
      <c r="CO98" s="32">
        <f t="shared" ca="1" si="282"/>
        <v>0</v>
      </c>
      <c r="CP98" s="32">
        <f t="shared" ca="1" si="283"/>
        <v>0</v>
      </c>
      <c r="CQ98" s="32">
        <f t="shared" ca="1" si="284"/>
        <v>0</v>
      </c>
      <c r="CR98" s="32">
        <f t="shared" ca="1" si="285"/>
        <v>0</v>
      </c>
      <c r="CS98" s="32">
        <f t="shared" ca="1" si="286"/>
        <v>0</v>
      </c>
      <c r="CT98" s="32">
        <f t="shared" ca="1" si="287"/>
        <v>0</v>
      </c>
      <c r="CU98" s="32">
        <f t="shared" ca="1" si="288"/>
        <v>0</v>
      </c>
      <c r="CV98" s="32">
        <f t="shared" ca="1" si="289"/>
        <v>0</v>
      </c>
      <c r="CW98" s="31">
        <f t="shared" ca="1" si="290"/>
        <v>0</v>
      </c>
      <c r="CX98" s="31">
        <f t="shared" ca="1" si="291"/>
        <v>0</v>
      </c>
      <c r="CY98" s="31">
        <f t="shared" ca="1" si="292"/>
        <v>0</v>
      </c>
      <c r="CZ98" s="31">
        <f t="shared" ca="1" si="293"/>
        <v>0</v>
      </c>
      <c r="DA98" s="31">
        <f t="shared" ca="1" si="294"/>
        <v>0</v>
      </c>
      <c r="DB98" s="31">
        <f t="shared" ca="1" si="295"/>
        <v>0</v>
      </c>
      <c r="DC98" s="31">
        <f t="shared" ca="1" si="296"/>
        <v>0</v>
      </c>
      <c r="DD98" s="31">
        <f t="shared" ca="1" si="297"/>
        <v>0</v>
      </c>
      <c r="DE98" s="31">
        <f t="shared" ca="1" si="298"/>
        <v>0</v>
      </c>
      <c r="DF98" s="31">
        <f t="shared" ca="1" si="299"/>
        <v>0</v>
      </c>
      <c r="DG98" s="31">
        <f t="shared" ca="1" si="300"/>
        <v>0</v>
      </c>
      <c r="DH98" s="31">
        <f t="shared" ca="1" si="301"/>
        <v>0</v>
      </c>
      <c r="DI98" s="32">
        <f t="shared" ca="1" si="230"/>
        <v>0</v>
      </c>
      <c r="DJ98" s="32">
        <f t="shared" ca="1" si="231"/>
        <v>0</v>
      </c>
      <c r="DK98" s="32">
        <f t="shared" ca="1" si="232"/>
        <v>0</v>
      </c>
      <c r="DL98" s="32">
        <f t="shared" ca="1" si="233"/>
        <v>0</v>
      </c>
      <c r="DM98" s="32">
        <f t="shared" ca="1" si="234"/>
        <v>0</v>
      </c>
      <c r="DN98" s="32">
        <f t="shared" ca="1" si="235"/>
        <v>0</v>
      </c>
      <c r="DO98" s="32">
        <f t="shared" ca="1" si="236"/>
        <v>0</v>
      </c>
      <c r="DP98" s="32">
        <f t="shared" ca="1" si="237"/>
        <v>0</v>
      </c>
      <c r="DQ98" s="32">
        <f t="shared" ca="1" si="238"/>
        <v>0</v>
      </c>
      <c r="DR98" s="32">
        <f t="shared" ca="1" si="239"/>
        <v>0</v>
      </c>
      <c r="DS98" s="32">
        <f t="shared" ca="1" si="240"/>
        <v>0</v>
      </c>
      <c r="DT98" s="32">
        <f t="shared" ca="1" si="241"/>
        <v>0</v>
      </c>
      <c r="DU98" s="31">
        <f t="shared" ca="1" si="242"/>
        <v>0</v>
      </c>
      <c r="DV98" s="31">
        <f t="shared" ca="1" si="243"/>
        <v>0</v>
      </c>
      <c r="DW98" s="31">
        <f t="shared" ca="1" si="244"/>
        <v>0</v>
      </c>
      <c r="DX98" s="31">
        <f t="shared" ca="1" si="245"/>
        <v>0</v>
      </c>
      <c r="DY98" s="31">
        <f t="shared" ca="1" si="246"/>
        <v>0</v>
      </c>
      <c r="DZ98" s="31">
        <f t="shared" ca="1" si="247"/>
        <v>0</v>
      </c>
      <c r="EA98" s="31">
        <f t="shared" ca="1" si="248"/>
        <v>0</v>
      </c>
      <c r="EB98" s="31">
        <f t="shared" ca="1" si="249"/>
        <v>0</v>
      </c>
      <c r="EC98" s="31">
        <f t="shared" ca="1" si="250"/>
        <v>0</v>
      </c>
      <c r="ED98" s="31">
        <f t="shared" ca="1" si="251"/>
        <v>0</v>
      </c>
      <c r="EE98" s="31">
        <f t="shared" ca="1" si="252"/>
        <v>0</v>
      </c>
      <c r="EF98" s="31">
        <f t="shared" ca="1" si="253"/>
        <v>0</v>
      </c>
      <c r="EG98" s="32">
        <f t="shared" ca="1" si="254"/>
        <v>0</v>
      </c>
      <c r="EH98" s="32">
        <f t="shared" ca="1" si="255"/>
        <v>0</v>
      </c>
      <c r="EI98" s="32">
        <f t="shared" ca="1" si="256"/>
        <v>0</v>
      </c>
      <c r="EJ98" s="32">
        <f t="shared" ca="1" si="257"/>
        <v>0</v>
      </c>
      <c r="EK98" s="32">
        <f t="shared" ca="1" si="258"/>
        <v>0</v>
      </c>
      <c r="EL98" s="32">
        <f t="shared" ca="1" si="259"/>
        <v>0</v>
      </c>
      <c r="EM98" s="32">
        <f t="shared" ca="1" si="260"/>
        <v>0</v>
      </c>
      <c r="EN98" s="32">
        <f t="shared" ca="1" si="261"/>
        <v>0</v>
      </c>
      <c r="EO98" s="32">
        <f t="shared" ca="1" si="262"/>
        <v>0</v>
      </c>
      <c r="EP98" s="32">
        <f t="shared" ca="1" si="263"/>
        <v>0</v>
      </c>
      <c r="EQ98" s="32">
        <f t="shared" ca="1" si="264"/>
        <v>0</v>
      </c>
      <c r="ER98" s="32">
        <f t="shared" ca="1" si="265"/>
        <v>0</v>
      </c>
    </row>
    <row r="99" spans="1:148">
      <c r="A99" t="s">
        <v>442</v>
      </c>
      <c r="B99" s="1" t="s">
        <v>51</v>
      </c>
      <c r="C99" t="str">
        <f t="shared" ca="1" si="302"/>
        <v>RB5</v>
      </c>
      <c r="D99" t="str">
        <f t="shared" ca="1" si="303"/>
        <v>Rainbow #5</v>
      </c>
      <c r="E99" s="51">
        <v>15855.528</v>
      </c>
      <c r="F99" s="51">
        <v>13700.075999999999</v>
      </c>
      <c r="G99" s="51">
        <v>14548.12</v>
      </c>
      <c r="H99" s="51">
        <v>12779.915999999999</v>
      </c>
      <c r="I99" s="51">
        <v>13507.263999999999</v>
      </c>
      <c r="J99" s="51">
        <v>12923.776</v>
      </c>
      <c r="K99" s="51">
        <v>14155.263999999999</v>
      </c>
      <c r="L99" s="51">
        <v>13279.248</v>
      </c>
      <c r="M99" s="51">
        <v>15187.12</v>
      </c>
      <c r="N99" s="51">
        <v>16133.752</v>
      </c>
      <c r="O99" s="51">
        <v>15861.948</v>
      </c>
      <c r="P99" s="51">
        <v>15058.451999999999</v>
      </c>
      <c r="Q99" s="32">
        <v>1046843.36</v>
      </c>
      <c r="R99" s="32">
        <v>1061768.46</v>
      </c>
      <c r="S99" s="32">
        <v>911189.81</v>
      </c>
      <c r="T99" s="32">
        <v>763691.43</v>
      </c>
      <c r="U99" s="32">
        <v>714083.09</v>
      </c>
      <c r="V99" s="32">
        <v>726386.8</v>
      </c>
      <c r="W99" s="32">
        <v>2982116.99</v>
      </c>
      <c r="X99" s="32">
        <v>1218498.6000000001</v>
      </c>
      <c r="Y99" s="32">
        <v>835159.15</v>
      </c>
      <c r="Z99" s="32">
        <v>1084820.94</v>
      </c>
      <c r="AA99" s="32">
        <v>861144.4</v>
      </c>
      <c r="AB99" s="32">
        <v>1119219.26</v>
      </c>
      <c r="AC99" s="2">
        <v>-1.73</v>
      </c>
      <c r="AD99" s="2">
        <v>-1.73</v>
      </c>
      <c r="AE99" s="2">
        <v>-1.73</v>
      </c>
      <c r="AF99" s="2">
        <v>-1.73</v>
      </c>
      <c r="AG99" s="2">
        <v>-1.73</v>
      </c>
      <c r="AH99" s="2">
        <v>-1.73</v>
      </c>
      <c r="AI99" s="2">
        <v>-1.73</v>
      </c>
      <c r="AJ99" s="2">
        <v>-1.73</v>
      </c>
      <c r="AK99" s="2">
        <v>-1.73</v>
      </c>
      <c r="AL99" s="2">
        <v>-1.73</v>
      </c>
      <c r="AM99" s="2">
        <v>-1.73</v>
      </c>
      <c r="AN99" s="2">
        <v>-1.73</v>
      </c>
      <c r="AO99" s="33">
        <v>-18110.39</v>
      </c>
      <c r="AP99" s="33">
        <v>-18368.59</v>
      </c>
      <c r="AQ99" s="33">
        <v>-15763.58</v>
      </c>
      <c r="AR99" s="33">
        <v>-13211.86</v>
      </c>
      <c r="AS99" s="33">
        <v>-12353.64</v>
      </c>
      <c r="AT99" s="33">
        <v>-12566.49</v>
      </c>
      <c r="AU99" s="33">
        <v>-51590.62</v>
      </c>
      <c r="AV99" s="33">
        <v>-21080.03</v>
      </c>
      <c r="AW99" s="33">
        <v>-14448.25</v>
      </c>
      <c r="AX99" s="33">
        <v>-18767.400000000001</v>
      </c>
      <c r="AY99" s="33">
        <v>-14897.8</v>
      </c>
      <c r="AZ99" s="33">
        <v>-19362.490000000002</v>
      </c>
      <c r="BA99" s="31">
        <f t="shared" si="266"/>
        <v>-1256.21</v>
      </c>
      <c r="BB99" s="31">
        <f t="shared" si="267"/>
        <v>-1274.1199999999999</v>
      </c>
      <c r="BC99" s="31">
        <f t="shared" si="268"/>
        <v>-1093.43</v>
      </c>
      <c r="BD99" s="31">
        <f t="shared" si="269"/>
        <v>-3665.72</v>
      </c>
      <c r="BE99" s="31">
        <f t="shared" si="270"/>
        <v>-3427.6</v>
      </c>
      <c r="BF99" s="31">
        <f t="shared" si="271"/>
        <v>-3486.66</v>
      </c>
      <c r="BG99" s="31">
        <f t="shared" si="272"/>
        <v>-21173.03</v>
      </c>
      <c r="BH99" s="31">
        <f t="shared" si="273"/>
        <v>-8651.34</v>
      </c>
      <c r="BI99" s="31">
        <f t="shared" si="274"/>
        <v>-5929.63</v>
      </c>
      <c r="BJ99" s="31">
        <f t="shared" si="275"/>
        <v>-3254.46</v>
      </c>
      <c r="BK99" s="31">
        <f t="shared" si="276"/>
        <v>-2583.4299999999998</v>
      </c>
      <c r="BL99" s="31">
        <f t="shared" si="277"/>
        <v>-3357.66</v>
      </c>
      <c r="BM99" s="6">
        <f t="shared" ca="1" si="304"/>
        <v>-4.9399999999999999E-2</v>
      </c>
      <c r="BN99" s="6">
        <f t="shared" ca="1" si="304"/>
        <v>-4.9399999999999999E-2</v>
      </c>
      <c r="BO99" s="6">
        <f t="shared" ca="1" si="304"/>
        <v>-4.9399999999999999E-2</v>
      </c>
      <c r="BP99" s="6">
        <f t="shared" ca="1" si="304"/>
        <v>-4.9399999999999999E-2</v>
      </c>
      <c r="BQ99" s="6">
        <f t="shared" ca="1" si="304"/>
        <v>-4.9399999999999999E-2</v>
      </c>
      <c r="BR99" s="6">
        <f t="shared" ca="1" si="304"/>
        <v>-4.9399999999999999E-2</v>
      </c>
      <c r="BS99" s="6">
        <f t="shared" ca="1" si="304"/>
        <v>-4.9399999999999999E-2</v>
      </c>
      <c r="BT99" s="6">
        <f t="shared" ca="1" si="304"/>
        <v>-4.9399999999999999E-2</v>
      </c>
      <c r="BU99" s="6">
        <f t="shared" ca="1" si="304"/>
        <v>-4.9399999999999999E-2</v>
      </c>
      <c r="BV99" s="6">
        <f t="shared" ca="1" si="304"/>
        <v>-4.9399999999999999E-2</v>
      </c>
      <c r="BW99" s="6">
        <f t="shared" ca="1" si="304"/>
        <v>-4.9399999999999999E-2</v>
      </c>
      <c r="BX99" s="6">
        <f t="shared" ca="1" si="304"/>
        <v>-4.9399999999999999E-2</v>
      </c>
      <c r="BY99" s="31">
        <f t="shared" ca="1" si="218"/>
        <v>-51714.06</v>
      </c>
      <c r="BZ99" s="31">
        <f t="shared" ca="1" si="219"/>
        <v>-52451.360000000001</v>
      </c>
      <c r="CA99" s="31">
        <f t="shared" ca="1" si="220"/>
        <v>-45012.78</v>
      </c>
      <c r="CB99" s="31">
        <f t="shared" ca="1" si="221"/>
        <v>-37726.36</v>
      </c>
      <c r="CC99" s="31">
        <f t="shared" ca="1" si="222"/>
        <v>-35275.699999999997</v>
      </c>
      <c r="CD99" s="31">
        <f t="shared" ca="1" si="223"/>
        <v>-35883.51</v>
      </c>
      <c r="CE99" s="31">
        <f t="shared" ca="1" si="224"/>
        <v>-147316.57999999999</v>
      </c>
      <c r="CF99" s="31">
        <f t="shared" ca="1" si="225"/>
        <v>-60193.83</v>
      </c>
      <c r="CG99" s="31">
        <f t="shared" ca="1" si="226"/>
        <v>-41256.86</v>
      </c>
      <c r="CH99" s="31">
        <f t="shared" ca="1" si="227"/>
        <v>-53590.15</v>
      </c>
      <c r="CI99" s="31">
        <f t="shared" ca="1" si="228"/>
        <v>-42540.53</v>
      </c>
      <c r="CJ99" s="31">
        <f t="shared" ca="1" si="229"/>
        <v>-55289.43</v>
      </c>
      <c r="CK99" s="32">
        <f t="shared" ca="1" si="278"/>
        <v>1360.9</v>
      </c>
      <c r="CL99" s="32">
        <f t="shared" ca="1" si="279"/>
        <v>1380.3</v>
      </c>
      <c r="CM99" s="32">
        <f t="shared" ca="1" si="280"/>
        <v>1184.55</v>
      </c>
      <c r="CN99" s="32">
        <f t="shared" ca="1" si="281"/>
        <v>992.8</v>
      </c>
      <c r="CO99" s="32">
        <f t="shared" ca="1" si="282"/>
        <v>928.31</v>
      </c>
      <c r="CP99" s="32">
        <f t="shared" ca="1" si="283"/>
        <v>944.3</v>
      </c>
      <c r="CQ99" s="32">
        <f t="shared" ca="1" si="284"/>
        <v>3876.75</v>
      </c>
      <c r="CR99" s="32">
        <f t="shared" ca="1" si="285"/>
        <v>1584.05</v>
      </c>
      <c r="CS99" s="32">
        <f t="shared" ca="1" si="286"/>
        <v>1085.71</v>
      </c>
      <c r="CT99" s="32">
        <f t="shared" ca="1" si="287"/>
        <v>1410.27</v>
      </c>
      <c r="CU99" s="32">
        <f t="shared" ca="1" si="288"/>
        <v>1119.49</v>
      </c>
      <c r="CV99" s="32">
        <f t="shared" ca="1" si="289"/>
        <v>1454.99</v>
      </c>
      <c r="CW99" s="31">
        <f t="shared" ca="1" si="290"/>
        <v>-30986.559999999998</v>
      </c>
      <c r="CX99" s="31">
        <f t="shared" ca="1" si="291"/>
        <v>-31428.35</v>
      </c>
      <c r="CY99" s="31">
        <f t="shared" ca="1" si="292"/>
        <v>-26971.219999999994</v>
      </c>
      <c r="CZ99" s="31">
        <f t="shared" ca="1" si="293"/>
        <v>-19855.979999999996</v>
      </c>
      <c r="DA99" s="31">
        <f t="shared" ca="1" si="294"/>
        <v>-18566.150000000001</v>
      </c>
      <c r="DB99" s="31">
        <f t="shared" ca="1" si="295"/>
        <v>-18886.060000000001</v>
      </c>
      <c r="DC99" s="31">
        <f t="shared" ca="1" si="296"/>
        <v>-70676.179999999993</v>
      </c>
      <c r="DD99" s="31">
        <f t="shared" ca="1" si="297"/>
        <v>-28878.41</v>
      </c>
      <c r="DE99" s="31">
        <f t="shared" ca="1" si="298"/>
        <v>-19793.27</v>
      </c>
      <c r="DF99" s="31">
        <f t="shared" ca="1" si="299"/>
        <v>-30158.020000000004</v>
      </c>
      <c r="DG99" s="31">
        <f t="shared" ca="1" si="300"/>
        <v>-23939.81</v>
      </c>
      <c r="DH99" s="31">
        <f t="shared" ca="1" si="301"/>
        <v>-31114.289999999997</v>
      </c>
      <c r="DI99" s="32">
        <f t="shared" ca="1" si="230"/>
        <v>-1549.33</v>
      </c>
      <c r="DJ99" s="32">
        <f t="shared" ca="1" si="231"/>
        <v>-1571.42</v>
      </c>
      <c r="DK99" s="32">
        <f t="shared" ca="1" si="232"/>
        <v>-1348.56</v>
      </c>
      <c r="DL99" s="32">
        <f t="shared" ca="1" si="233"/>
        <v>-992.8</v>
      </c>
      <c r="DM99" s="32">
        <f t="shared" ca="1" si="234"/>
        <v>-928.31</v>
      </c>
      <c r="DN99" s="32">
        <f t="shared" ca="1" si="235"/>
        <v>-944.3</v>
      </c>
      <c r="DO99" s="32">
        <f t="shared" ca="1" si="236"/>
        <v>-3533.81</v>
      </c>
      <c r="DP99" s="32">
        <f t="shared" ca="1" si="237"/>
        <v>-1443.92</v>
      </c>
      <c r="DQ99" s="32">
        <f t="shared" ca="1" si="238"/>
        <v>-989.66</v>
      </c>
      <c r="DR99" s="32">
        <f t="shared" ca="1" si="239"/>
        <v>-1507.9</v>
      </c>
      <c r="DS99" s="32">
        <f t="shared" ca="1" si="240"/>
        <v>-1196.99</v>
      </c>
      <c r="DT99" s="32">
        <f t="shared" ca="1" si="241"/>
        <v>-1555.71</v>
      </c>
      <c r="DU99" s="31">
        <f t="shared" ca="1" si="242"/>
        <v>-13332.29</v>
      </c>
      <c r="DV99" s="31">
        <f t="shared" ca="1" si="243"/>
        <v>-13362.22</v>
      </c>
      <c r="DW99" s="31">
        <f t="shared" ca="1" si="244"/>
        <v>-11343.07</v>
      </c>
      <c r="DX99" s="31">
        <f t="shared" ca="1" si="245"/>
        <v>-8249.48</v>
      </c>
      <c r="DY99" s="31">
        <f t="shared" ca="1" si="246"/>
        <v>-7622.04</v>
      </c>
      <c r="DZ99" s="31">
        <f t="shared" ca="1" si="247"/>
        <v>-7657.14</v>
      </c>
      <c r="EA99" s="31">
        <f t="shared" ca="1" si="248"/>
        <v>-28306.31</v>
      </c>
      <c r="EB99" s="31">
        <f t="shared" ca="1" si="249"/>
        <v>-11412.71</v>
      </c>
      <c r="EC99" s="31">
        <f t="shared" ca="1" si="250"/>
        <v>-7717.21</v>
      </c>
      <c r="ED99" s="31">
        <f t="shared" ca="1" si="251"/>
        <v>-11603.41</v>
      </c>
      <c r="EE99" s="31">
        <f t="shared" ca="1" si="252"/>
        <v>-9083.85</v>
      </c>
      <c r="EF99" s="31">
        <f t="shared" ca="1" si="253"/>
        <v>-11646.34</v>
      </c>
      <c r="EG99" s="32">
        <f t="shared" ca="1" si="254"/>
        <v>-45868.18</v>
      </c>
      <c r="EH99" s="32">
        <f t="shared" ca="1" si="255"/>
        <v>-46361.99</v>
      </c>
      <c r="EI99" s="32">
        <f t="shared" ca="1" si="256"/>
        <v>-39662.849999999991</v>
      </c>
      <c r="EJ99" s="32">
        <f t="shared" ca="1" si="257"/>
        <v>-29098.259999999995</v>
      </c>
      <c r="EK99" s="32">
        <f t="shared" ca="1" si="258"/>
        <v>-27116.500000000004</v>
      </c>
      <c r="EL99" s="32">
        <f t="shared" ca="1" si="259"/>
        <v>-27487.5</v>
      </c>
      <c r="EM99" s="32">
        <f t="shared" ca="1" si="260"/>
        <v>-102516.29999999999</v>
      </c>
      <c r="EN99" s="32">
        <f t="shared" ca="1" si="261"/>
        <v>-41735.040000000001</v>
      </c>
      <c r="EO99" s="32">
        <f t="shared" ca="1" si="262"/>
        <v>-28500.14</v>
      </c>
      <c r="EP99" s="32">
        <f t="shared" ca="1" si="263"/>
        <v>-43269.33</v>
      </c>
      <c r="EQ99" s="32">
        <f t="shared" ca="1" si="264"/>
        <v>-34220.65</v>
      </c>
      <c r="ER99" s="32">
        <f t="shared" ca="1" si="265"/>
        <v>-44316.34</v>
      </c>
    </row>
    <row r="100" spans="1:148">
      <c r="A100" t="s">
        <v>520</v>
      </c>
      <c r="B100" s="1" t="s">
        <v>531</v>
      </c>
      <c r="C100" t="str">
        <f t="shared" ca="1" si="302"/>
        <v>RG10</v>
      </c>
      <c r="D100" t="str">
        <f t="shared" ca="1" si="303"/>
        <v>Rossdale #10</v>
      </c>
      <c r="E100" s="51">
        <v>0</v>
      </c>
      <c r="F100" s="51">
        <v>0</v>
      </c>
      <c r="G100" s="51">
        <v>0</v>
      </c>
      <c r="H100" s="51">
        <v>0</v>
      </c>
      <c r="I100" s="51">
        <v>0</v>
      </c>
      <c r="J100" s="51">
        <v>0</v>
      </c>
      <c r="K100" s="51">
        <v>0</v>
      </c>
      <c r="L100" s="51">
        <v>0</v>
      </c>
      <c r="M100" s="51">
        <v>0</v>
      </c>
      <c r="N100" s="51">
        <v>0</v>
      </c>
      <c r="O100" s="51">
        <v>0</v>
      </c>
      <c r="P100" s="51">
        <v>0</v>
      </c>
      <c r="Q100" s="32">
        <v>0</v>
      </c>
      <c r="R100" s="32">
        <v>0</v>
      </c>
      <c r="S100" s="32">
        <v>0</v>
      </c>
      <c r="T100" s="32">
        <v>0</v>
      </c>
      <c r="U100" s="32">
        <v>0</v>
      </c>
      <c r="V100" s="32">
        <v>0</v>
      </c>
      <c r="W100" s="32">
        <v>0</v>
      </c>
      <c r="X100" s="32">
        <v>0</v>
      </c>
      <c r="Y100" s="32">
        <v>0</v>
      </c>
      <c r="Z100" s="32">
        <v>0</v>
      </c>
      <c r="AA100" s="32">
        <v>0</v>
      </c>
      <c r="AB100" s="32">
        <v>0</v>
      </c>
      <c r="AC100" s="2">
        <v>4.62</v>
      </c>
      <c r="AD100" s="2">
        <v>4.62</v>
      </c>
      <c r="AE100" s="2">
        <v>4.62</v>
      </c>
      <c r="AF100" s="2">
        <v>4.62</v>
      </c>
      <c r="AG100" s="2">
        <v>4.62</v>
      </c>
      <c r="AH100" s="2">
        <v>4.62</v>
      </c>
      <c r="AI100" s="2">
        <v>4.62</v>
      </c>
      <c r="AJ100" s="2">
        <v>4.62</v>
      </c>
      <c r="AK100" s="2">
        <v>4.62</v>
      </c>
      <c r="AL100" s="2">
        <v>4.62</v>
      </c>
      <c r="AM100" s="2">
        <v>4.62</v>
      </c>
      <c r="AN100" s="2">
        <v>4.62</v>
      </c>
      <c r="AO100" s="33">
        <v>0</v>
      </c>
      <c r="AP100" s="33">
        <v>0</v>
      </c>
      <c r="AQ100" s="33">
        <v>0</v>
      </c>
      <c r="AR100" s="33">
        <v>0</v>
      </c>
      <c r="AS100" s="33">
        <v>0</v>
      </c>
      <c r="AT100" s="33">
        <v>0</v>
      </c>
      <c r="AU100" s="33">
        <v>0</v>
      </c>
      <c r="AV100" s="33">
        <v>0</v>
      </c>
      <c r="AW100" s="33">
        <v>0</v>
      </c>
      <c r="AX100" s="33">
        <v>0</v>
      </c>
      <c r="AY100" s="33">
        <v>0</v>
      </c>
      <c r="AZ100" s="33">
        <v>0</v>
      </c>
      <c r="BA100" s="31">
        <f t="shared" si="266"/>
        <v>0</v>
      </c>
      <c r="BB100" s="31">
        <f t="shared" si="267"/>
        <v>0</v>
      </c>
      <c r="BC100" s="31">
        <f t="shared" si="268"/>
        <v>0</v>
      </c>
      <c r="BD100" s="31">
        <f t="shared" si="269"/>
        <v>0</v>
      </c>
      <c r="BE100" s="31">
        <f t="shared" si="270"/>
        <v>0</v>
      </c>
      <c r="BF100" s="31">
        <f t="shared" si="271"/>
        <v>0</v>
      </c>
      <c r="BG100" s="31">
        <f t="shared" si="272"/>
        <v>0</v>
      </c>
      <c r="BH100" s="31">
        <f t="shared" si="273"/>
        <v>0</v>
      </c>
      <c r="BI100" s="31">
        <f t="shared" si="274"/>
        <v>0</v>
      </c>
      <c r="BJ100" s="31">
        <f t="shared" si="275"/>
        <v>0</v>
      </c>
      <c r="BK100" s="31">
        <f t="shared" si="276"/>
        <v>0</v>
      </c>
      <c r="BL100" s="31">
        <f t="shared" si="277"/>
        <v>0</v>
      </c>
      <c r="BM100" s="6">
        <f t="shared" ca="1" si="304"/>
        <v>4.87E-2</v>
      </c>
      <c r="BN100" s="6">
        <f t="shared" ca="1" si="304"/>
        <v>4.87E-2</v>
      </c>
      <c r="BO100" s="6">
        <f t="shared" ca="1" si="304"/>
        <v>4.87E-2</v>
      </c>
      <c r="BP100" s="6">
        <f t="shared" ca="1" si="304"/>
        <v>4.87E-2</v>
      </c>
      <c r="BQ100" s="6">
        <f t="shared" ca="1" si="304"/>
        <v>4.87E-2</v>
      </c>
      <c r="BR100" s="6">
        <f t="shared" ca="1" si="304"/>
        <v>4.87E-2</v>
      </c>
      <c r="BS100" s="6">
        <f t="shared" ca="1" si="304"/>
        <v>4.87E-2</v>
      </c>
      <c r="BT100" s="6">
        <f t="shared" ca="1" si="304"/>
        <v>4.87E-2</v>
      </c>
      <c r="BU100" s="6">
        <f t="shared" ca="1" si="304"/>
        <v>4.87E-2</v>
      </c>
      <c r="BV100" s="6">
        <f t="shared" ca="1" si="304"/>
        <v>4.87E-2</v>
      </c>
      <c r="BW100" s="6">
        <f t="shared" ca="1" si="304"/>
        <v>4.87E-2</v>
      </c>
      <c r="BX100" s="6">
        <f t="shared" ca="1" si="304"/>
        <v>4.87E-2</v>
      </c>
      <c r="BY100" s="31">
        <f t="shared" ca="1" si="218"/>
        <v>0</v>
      </c>
      <c r="BZ100" s="31">
        <f t="shared" ca="1" si="219"/>
        <v>0</v>
      </c>
      <c r="CA100" s="31">
        <f t="shared" ca="1" si="220"/>
        <v>0</v>
      </c>
      <c r="CB100" s="31">
        <f t="shared" ca="1" si="221"/>
        <v>0</v>
      </c>
      <c r="CC100" s="31">
        <f t="shared" ca="1" si="222"/>
        <v>0</v>
      </c>
      <c r="CD100" s="31">
        <f t="shared" ca="1" si="223"/>
        <v>0</v>
      </c>
      <c r="CE100" s="31">
        <f t="shared" ca="1" si="224"/>
        <v>0</v>
      </c>
      <c r="CF100" s="31">
        <f t="shared" ca="1" si="225"/>
        <v>0</v>
      </c>
      <c r="CG100" s="31">
        <f t="shared" ca="1" si="226"/>
        <v>0</v>
      </c>
      <c r="CH100" s="31">
        <f t="shared" ca="1" si="227"/>
        <v>0</v>
      </c>
      <c r="CI100" s="31">
        <f t="shared" ca="1" si="228"/>
        <v>0</v>
      </c>
      <c r="CJ100" s="31">
        <f t="shared" ca="1" si="229"/>
        <v>0</v>
      </c>
      <c r="CK100" s="32">
        <f t="shared" ca="1" si="278"/>
        <v>0</v>
      </c>
      <c r="CL100" s="32">
        <f t="shared" ca="1" si="279"/>
        <v>0</v>
      </c>
      <c r="CM100" s="32">
        <f t="shared" ca="1" si="280"/>
        <v>0</v>
      </c>
      <c r="CN100" s="32">
        <f t="shared" ca="1" si="281"/>
        <v>0</v>
      </c>
      <c r="CO100" s="32">
        <f t="shared" ca="1" si="282"/>
        <v>0</v>
      </c>
      <c r="CP100" s="32">
        <f t="shared" ca="1" si="283"/>
        <v>0</v>
      </c>
      <c r="CQ100" s="32">
        <f t="shared" ca="1" si="284"/>
        <v>0</v>
      </c>
      <c r="CR100" s="32">
        <f t="shared" ca="1" si="285"/>
        <v>0</v>
      </c>
      <c r="CS100" s="32">
        <f t="shared" ca="1" si="286"/>
        <v>0</v>
      </c>
      <c r="CT100" s="32">
        <f t="shared" ca="1" si="287"/>
        <v>0</v>
      </c>
      <c r="CU100" s="32">
        <f t="shared" ca="1" si="288"/>
        <v>0</v>
      </c>
      <c r="CV100" s="32">
        <f t="shared" ca="1" si="289"/>
        <v>0</v>
      </c>
      <c r="CW100" s="31">
        <f t="shared" ca="1" si="290"/>
        <v>0</v>
      </c>
      <c r="CX100" s="31">
        <f t="shared" ca="1" si="291"/>
        <v>0</v>
      </c>
      <c r="CY100" s="31">
        <f t="shared" ca="1" si="292"/>
        <v>0</v>
      </c>
      <c r="CZ100" s="31">
        <f t="shared" ca="1" si="293"/>
        <v>0</v>
      </c>
      <c r="DA100" s="31">
        <f t="shared" ca="1" si="294"/>
        <v>0</v>
      </c>
      <c r="DB100" s="31">
        <f t="shared" ca="1" si="295"/>
        <v>0</v>
      </c>
      <c r="DC100" s="31">
        <f t="shared" ca="1" si="296"/>
        <v>0</v>
      </c>
      <c r="DD100" s="31">
        <f t="shared" ca="1" si="297"/>
        <v>0</v>
      </c>
      <c r="DE100" s="31">
        <f t="shared" ca="1" si="298"/>
        <v>0</v>
      </c>
      <c r="DF100" s="31">
        <f t="shared" ca="1" si="299"/>
        <v>0</v>
      </c>
      <c r="DG100" s="31">
        <f t="shared" ca="1" si="300"/>
        <v>0</v>
      </c>
      <c r="DH100" s="31">
        <f t="shared" ca="1" si="301"/>
        <v>0</v>
      </c>
      <c r="DI100" s="32">
        <f t="shared" ca="1" si="230"/>
        <v>0</v>
      </c>
      <c r="DJ100" s="32">
        <f t="shared" ca="1" si="231"/>
        <v>0</v>
      </c>
      <c r="DK100" s="32">
        <f t="shared" ca="1" si="232"/>
        <v>0</v>
      </c>
      <c r="DL100" s="32">
        <f t="shared" ca="1" si="233"/>
        <v>0</v>
      </c>
      <c r="DM100" s="32">
        <f t="shared" ca="1" si="234"/>
        <v>0</v>
      </c>
      <c r="DN100" s="32">
        <f t="shared" ca="1" si="235"/>
        <v>0</v>
      </c>
      <c r="DO100" s="32">
        <f t="shared" ca="1" si="236"/>
        <v>0</v>
      </c>
      <c r="DP100" s="32">
        <f t="shared" ca="1" si="237"/>
        <v>0</v>
      </c>
      <c r="DQ100" s="32">
        <f t="shared" ca="1" si="238"/>
        <v>0</v>
      </c>
      <c r="DR100" s="32">
        <f t="shared" ca="1" si="239"/>
        <v>0</v>
      </c>
      <c r="DS100" s="32">
        <f t="shared" ca="1" si="240"/>
        <v>0</v>
      </c>
      <c r="DT100" s="32">
        <f t="shared" ca="1" si="241"/>
        <v>0</v>
      </c>
      <c r="DU100" s="31">
        <f t="shared" ca="1" si="242"/>
        <v>0</v>
      </c>
      <c r="DV100" s="31">
        <f t="shared" ca="1" si="243"/>
        <v>0</v>
      </c>
      <c r="DW100" s="31">
        <f t="shared" ca="1" si="244"/>
        <v>0</v>
      </c>
      <c r="DX100" s="31">
        <f t="shared" ca="1" si="245"/>
        <v>0</v>
      </c>
      <c r="DY100" s="31">
        <f t="shared" ca="1" si="246"/>
        <v>0</v>
      </c>
      <c r="DZ100" s="31">
        <f t="shared" ca="1" si="247"/>
        <v>0</v>
      </c>
      <c r="EA100" s="31">
        <f t="shared" ca="1" si="248"/>
        <v>0</v>
      </c>
      <c r="EB100" s="31">
        <f t="shared" ca="1" si="249"/>
        <v>0</v>
      </c>
      <c r="EC100" s="31">
        <f t="shared" ca="1" si="250"/>
        <v>0</v>
      </c>
      <c r="ED100" s="31">
        <f t="shared" ca="1" si="251"/>
        <v>0</v>
      </c>
      <c r="EE100" s="31">
        <f t="shared" ca="1" si="252"/>
        <v>0</v>
      </c>
      <c r="EF100" s="31">
        <f t="shared" ca="1" si="253"/>
        <v>0</v>
      </c>
      <c r="EG100" s="32">
        <f t="shared" ca="1" si="254"/>
        <v>0</v>
      </c>
      <c r="EH100" s="32">
        <f t="shared" ca="1" si="255"/>
        <v>0</v>
      </c>
      <c r="EI100" s="32">
        <f t="shared" ca="1" si="256"/>
        <v>0</v>
      </c>
      <c r="EJ100" s="32">
        <f t="shared" ca="1" si="257"/>
        <v>0</v>
      </c>
      <c r="EK100" s="32">
        <f t="shared" ca="1" si="258"/>
        <v>0</v>
      </c>
      <c r="EL100" s="32">
        <f t="shared" ca="1" si="259"/>
        <v>0</v>
      </c>
      <c r="EM100" s="32">
        <f t="shared" ca="1" si="260"/>
        <v>0</v>
      </c>
      <c r="EN100" s="32">
        <f t="shared" ca="1" si="261"/>
        <v>0</v>
      </c>
      <c r="EO100" s="32">
        <f t="shared" ca="1" si="262"/>
        <v>0</v>
      </c>
      <c r="EP100" s="32">
        <f t="shared" ca="1" si="263"/>
        <v>0</v>
      </c>
      <c r="EQ100" s="32">
        <f t="shared" ca="1" si="264"/>
        <v>0</v>
      </c>
      <c r="ER100" s="32">
        <f t="shared" ca="1" si="265"/>
        <v>0</v>
      </c>
    </row>
    <row r="101" spans="1:148">
      <c r="A101" t="s">
        <v>520</v>
      </c>
      <c r="B101" s="1" t="s">
        <v>527</v>
      </c>
      <c r="C101" t="str">
        <f t="shared" ca="1" si="302"/>
        <v>RG8</v>
      </c>
      <c r="D101" t="str">
        <f t="shared" ca="1" si="303"/>
        <v>Rossdale #8</v>
      </c>
      <c r="E101" s="51">
        <v>0</v>
      </c>
      <c r="F101" s="51">
        <v>0</v>
      </c>
      <c r="G101" s="51">
        <v>0</v>
      </c>
      <c r="H101" s="51">
        <v>0</v>
      </c>
      <c r="I101" s="51">
        <v>0</v>
      </c>
      <c r="J101" s="51">
        <v>0</v>
      </c>
      <c r="K101" s="51">
        <v>0</v>
      </c>
      <c r="L101" s="51">
        <v>0</v>
      </c>
      <c r="M101" s="51">
        <v>0</v>
      </c>
      <c r="N101" s="51">
        <v>0</v>
      </c>
      <c r="O101" s="51">
        <v>0</v>
      </c>
      <c r="P101" s="51">
        <v>0</v>
      </c>
      <c r="Q101" s="32">
        <v>0</v>
      </c>
      <c r="R101" s="32">
        <v>0</v>
      </c>
      <c r="S101" s="32">
        <v>0</v>
      </c>
      <c r="T101" s="32">
        <v>0</v>
      </c>
      <c r="U101" s="32">
        <v>0</v>
      </c>
      <c r="V101" s="32">
        <v>0</v>
      </c>
      <c r="W101" s="32">
        <v>0</v>
      </c>
      <c r="X101" s="32">
        <v>0</v>
      </c>
      <c r="Y101" s="32">
        <v>0</v>
      </c>
      <c r="Z101" s="32">
        <v>0</v>
      </c>
      <c r="AA101" s="32">
        <v>0</v>
      </c>
      <c r="AB101" s="32">
        <v>0</v>
      </c>
      <c r="AC101" s="2">
        <v>4.62</v>
      </c>
      <c r="AD101" s="2">
        <v>4.62</v>
      </c>
      <c r="AE101" s="2">
        <v>4.62</v>
      </c>
      <c r="AF101" s="2">
        <v>4.62</v>
      </c>
      <c r="AG101" s="2">
        <v>4.62</v>
      </c>
      <c r="AH101" s="2">
        <v>4.62</v>
      </c>
      <c r="AI101" s="2">
        <v>4.62</v>
      </c>
      <c r="AJ101" s="2">
        <v>4.62</v>
      </c>
      <c r="AK101" s="2">
        <v>4.62</v>
      </c>
      <c r="AL101" s="2">
        <v>4.62</v>
      </c>
      <c r="AM101" s="2">
        <v>4.62</v>
      </c>
      <c r="AN101" s="2">
        <v>4.62</v>
      </c>
      <c r="AO101" s="33">
        <v>0</v>
      </c>
      <c r="AP101" s="33">
        <v>0</v>
      </c>
      <c r="AQ101" s="33">
        <v>0</v>
      </c>
      <c r="AR101" s="33">
        <v>0</v>
      </c>
      <c r="AS101" s="33">
        <v>0</v>
      </c>
      <c r="AT101" s="33">
        <v>0</v>
      </c>
      <c r="AU101" s="33">
        <v>0</v>
      </c>
      <c r="AV101" s="33">
        <v>0</v>
      </c>
      <c r="AW101" s="33">
        <v>0</v>
      </c>
      <c r="AX101" s="33">
        <v>0</v>
      </c>
      <c r="AY101" s="33">
        <v>0</v>
      </c>
      <c r="AZ101" s="33">
        <v>0</v>
      </c>
      <c r="BA101" s="31">
        <f t="shared" si="266"/>
        <v>0</v>
      </c>
      <c r="BB101" s="31">
        <f t="shared" si="267"/>
        <v>0</v>
      </c>
      <c r="BC101" s="31">
        <f t="shared" si="268"/>
        <v>0</v>
      </c>
      <c r="BD101" s="31">
        <f t="shared" si="269"/>
        <v>0</v>
      </c>
      <c r="BE101" s="31">
        <f t="shared" si="270"/>
        <v>0</v>
      </c>
      <c r="BF101" s="31">
        <f t="shared" si="271"/>
        <v>0</v>
      </c>
      <c r="BG101" s="31">
        <f t="shared" si="272"/>
        <v>0</v>
      </c>
      <c r="BH101" s="31">
        <f t="shared" si="273"/>
        <v>0</v>
      </c>
      <c r="BI101" s="31">
        <f t="shared" si="274"/>
        <v>0</v>
      </c>
      <c r="BJ101" s="31">
        <f t="shared" si="275"/>
        <v>0</v>
      </c>
      <c r="BK101" s="31">
        <f t="shared" si="276"/>
        <v>0</v>
      </c>
      <c r="BL101" s="31">
        <f t="shared" si="277"/>
        <v>0</v>
      </c>
      <c r="BM101" s="6">
        <f t="shared" ca="1" si="304"/>
        <v>4.87E-2</v>
      </c>
      <c r="BN101" s="6">
        <f t="shared" ca="1" si="304"/>
        <v>4.87E-2</v>
      </c>
      <c r="BO101" s="6">
        <f t="shared" ca="1" si="304"/>
        <v>4.87E-2</v>
      </c>
      <c r="BP101" s="6">
        <f t="shared" ca="1" si="304"/>
        <v>4.87E-2</v>
      </c>
      <c r="BQ101" s="6">
        <f t="shared" ca="1" si="304"/>
        <v>4.87E-2</v>
      </c>
      <c r="BR101" s="6">
        <f t="shared" ca="1" si="304"/>
        <v>4.87E-2</v>
      </c>
      <c r="BS101" s="6">
        <f t="shared" ca="1" si="304"/>
        <v>4.87E-2</v>
      </c>
      <c r="BT101" s="6">
        <f t="shared" ca="1" si="304"/>
        <v>4.87E-2</v>
      </c>
      <c r="BU101" s="6">
        <f t="shared" ca="1" si="304"/>
        <v>4.87E-2</v>
      </c>
      <c r="BV101" s="6">
        <f t="shared" ca="1" si="304"/>
        <v>4.87E-2</v>
      </c>
      <c r="BW101" s="6">
        <f t="shared" ca="1" si="304"/>
        <v>4.87E-2</v>
      </c>
      <c r="BX101" s="6">
        <f t="shared" ca="1" si="304"/>
        <v>4.87E-2</v>
      </c>
      <c r="BY101" s="31">
        <f t="shared" ref="BY101:BY140" ca="1" si="305">IFERROR(VLOOKUP($C101,DOSDetail,CELL("col",BY$4)+58,FALSE),ROUND(Q101*BM101,2))</f>
        <v>0</v>
      </c>
      <c r="BZ101" s="31">
        <f t="shared" ref="BZ101:BZ140" ca="1" si="306">IFERROR(VLOOKUP($C101,DOSDetail,CELL("col",BZ$4)+58,FALSE),ROUND(R101*BN101,2))</f>
        <v>0</v>
      </c>
      <c r="CA101" s="31">
        <f t="shared" ref="CA101:CA140" ca="1" si="307">IFERROR(VLOOKUP($C101,DOSDetail,CELL("col",CA$4)+58,FALSE),ROUND(S101*BO101,2))</f>
        <v>0</v>
      </c>
      <c r="CB101" s="31">
        <f t="shared" ref="CB101:CB140" ca="1" si="308">IFERROR(VLOOKUP($C101,DOSDetail,CELL("col",CB$4)+58,FALSE),ROUND(T101*BP101,2))</f>
        <v>0</v>
      </c>
      <c r="CC101" s="31">
        <f t="shared" ref="CC101:CC140" ca="1" si="309">IFERROR(VLOOKUP($C101,DOSDetail,CELL("col",CC$4)+58,FALSE),ROUND(U101*BQ101,2))</f>
        <v>0</v>
      </c>
      <c r="CD101" s="31">
        <f t="shared" ref="CD101:CD140" ca="1" si="310">IFERROR(VLOOKUP($C101,DOSDetail,CELL("col",CD$4)+58,FALSE),ROUND(V101*BR101,2))</f>
        <v>0</v>
      </c>
      <c r="CE101" s="31">
        <f t="shared" ref="CE101:CE140" ca="1" si="311">IFERROR(VLOOKUP($C101,DOSDetail,CELL("col",CE$4)+58,FALSE),ROUND(W101*BS101,2))</f>
        <v>0</v>
      </c>
      <c r="CF101" s="31">
        <f t="shared" ref="CF101:CF140" ca="1" si="312">IFERROR(VLOOKUP($C101,DOSDetail,CELL("col",CF$4)+58,FALSE),ROUND(X101*BT101,2))</f>
        <v>0</v>
      </c>
      <c r="CG101" s="31">
        <f t="shared" ref="CG101:CG140" ca="1" si="313">IFERROR(VLOOKUP($C101,DOSDetail,CELL("col",CG$4)+58,FALSE),ROUND(Y101*BU101,2))</f>
        <v>0</v>
      </c>
      <c r="CH101" s="31">
        <f t="shared" ref="CH101:CH140" ca="1" si="314">IFERROR(VLOOKUP($C101,DOSDetail,CELL("col",CH$4)+58,FALSE),ROUND(Z101*BV101,2))</f>
        <v>0</v>
      </c>
      <c r="CI101" s="31">
        <f t="shared" ref="CI101:CI140" ca="1" si="315">IFERROR(VLOOKUP($C101,DOSDetail,CELL("col",CI$4)+58,FALSE),ROUND(AA101*BW101,2))</f>
        <v>0</v>
      </c>
      <c r="CJ101" s="31">
        <f t="shared" ref="CJ101:CJ140" ca="1" si="316">IFERROR(VLOOKUP($C101,DOSDetail,CELL("col",CJ$4)+58,FALSE),ROUND(AB101*BX101,2))</f>
        <v>0</v>
      </c>
      <c r="CK101" s="32">
        <f t="shared" ca="1" si="278"/>
        <v>0</v>
      </c>
      <c r="CL101" s="32">
        <f t="shared" ca="1" si="279"/>
        <v>0</v>
      </c>
      <c r="CM101" s="32">
        <f t="shared" ca="1" si="280"/>
        <v>0</v>
      </c>
      <c r="CN101" s="32">
        <f t="shared" ca="1" si="281"/>
        <v>0</v>
      </c>
      <c r="CO101" s="32">
        <f t="shared" ca="1" si="282"/>
        <v>0</v>
      </c>
      <c r="CP101" s="32">
        <f t="shared" ca="1" si="283"/>
        <v>0</v>
      </c>
      <c r="CQ101" s="32">
        <f t="shared" ca="1" si="284"/>
        <v>0</v>
      </c>
      <c r="CR101" s="32">
        <f t="shared" ca="1" si="285"/>
        <v>0</v>
      </c>
      <c r="CS101" s="32">
        <f t="shared" ca="1" si="286"/>
        <v>0</v>
      </c>
      <c r="CT101" s="32">
        <f t="shared" ca="1" si="287"/>
        <v>0</v>
      </c>
      <c r="CU101" s="32">
        <f t="shared" ca="1" si="288"/>
        <v>0</v>
      </c>
      <c r="CV101" s="32">
        <f t="shared" ca="1" si="289"/>
        <v>0</v>
      </c>
      <c r="CW101" s="31">
        <f t="shared" ca="1" si="290"/>
        <v>0</v>
      </c>
      <c r="CX101" s="31">
        <f t="shared" ca="1" si="291"/>
        <v>0</v>
      </c>
      <c r="CY101" s="31">
        <f t="shared" ca="1" si="292"/>
        <v>0</v>
      </c>
      <c r="CZ101" s="31">
        <f t="shared" ca="1" si="293"/>
        <v>0</v>
      </c>
      <c r="DA101" s="31">
        <f t="shared" ca="1" si="294"/>
        <v>0</v>
      </c>
      <c r="DB101" s="31">
        <f t="shared" ca="1" si="295"/>
        <v>0</v>
      </c>
      <c r="DC101" s="31">
        <f t="shared" ca="1" si="296"/>
        <v>0</v>
      </c>
      <c r="DD101" s="31">
        <f t="shared" ca="1" si="297"/>
        <v>0</v>
      </c>
      <c r="DE101" s="31">
        <f t="shared" ca="1" si="298"/>
        <v>0</v>
      </c>
      <c r="DF101" s="31">
        <f t="shared" ca="1" si="299"/>
        <v>0</v>
      </c>
      <c r="DG101" s="31">
        <f t="shared" ca="1" si="300"/>
        <v>0</v>
      </c>
      <c r="DH101" s="31">
        <f t="shared" ca="1" si="301"/>
        <v>0</v>
      </c>
      <c r="DI101" s="32">
        <f t="shared" ca="1" si="230"/>
        <v>0</v>
      </c>
      <c r="DJ101" s="32">
        <f t="shared" ca="1" si="231"/>
        <v>0</v>
      </c>
      <c r="DK101" s="32">
        <f t="shared" ca="1" si="232"/>
        <v>0</v>
      </c>
      <c r="DL101" s="32">
        <f t="shared" ca="1" si="233"/>
        <v>0</v>
      </c>
      <c r="DM101" s="32">
        <f t="shared" ca="1" si="234"/>
        <v>0</v>
      </c>
      <c r="DN101" s="32">
        <f t="shared" ca="1" si="235"/>
        <v>0</v>
      </c>
      <c r="DO101" s="32">
        <f t="shared" ca="1" si="236"/>
        <v>0</v>
      </c>
      <c r="DP101" s="32">
        <f t="shared" ca="1" si="237"/>
        <v>0</v>
      </c>
      <c r="DQ101" s="32">
        <f t="shared" ca="1" si="238"/>
        <v>0</v>
      </c>
      <c r="DR101" s="32">
        <f t="shared" ca="1" si="239"/>
        <v>0</v>
      </c>
      <c r="DS101" s="32">
        <f t="shared" ca="1" si="240"/>
        <v>0</v>
      </c>
      <c r="DT101" s="32">
        <f t="shared" ca="1" si="241"/>
        <v>0</v>
      </c>
      <c r="DU101" s="31">
        <f t="shared" ca="1" si="242"/>
        <v>0</v>
      </c>
      <c r="DV101" s="31">
        <f t="shared" ca="1" si="243"/>
        <v>0</v>
      </c>
      <c r="DW101" s="31">
        <f t="shared" ca="1" si="244"/>
        <v>0</v>
      </c>
      <c r="DX101" s="31">
        <f t="shared" ca="1" si="245"/>
        <v>0</v>
      </c>
      <c r="DY101" s="31">
        <f t="shared" ca="1" si="246"/>
        <v>0</v>
      </c>
      <c r="DZ101" s="31">
        <f t="shared" ca="1" si="247"/>
        <v>0</v>
      </c>
      <c r="EA101" s="31">
        <f t="shared" ca="1" si="248"/>
        <v>0</v>
      </c>
      <c r="EB101" s="31">
        <f t="shared" ca="1" si="249"/>
        <v>0</v>
      </c>
      <c r="EC101" s="31">
        <f t="shared" ca="1" si="250"/>
        <v>0</v>
      </c>
      <c r="ED101" s="31">
        <f t="shared" ca="1" si="251"/>
        <v>0</v>
      </c>
      <c r="EE101" s="31">
        <f t="shared" ca="1" si="252"/>
        <v>0</v>
      </c>
      <c r="EF101" s="31">
        <f t="shared" ca="1" si="253"/>
        <v>0</v>
      </c>
      <c r="EG101" s="32">
        <f t="shared" ca="1" si="254"/>
        <v>0</v>
      </c>
      <c r="EH101" s="32">
        <f t="shared" ca="1" si="255"/>
        <v>0</v>
      </c>
      <c r="EI101" s="32">
        <f t="shared" ca="1" si="256"/>
        <v>0</v>
      </c>
      <c r="EJ101" s="32">
        <f t="shared" ca="1" si="257"/>
        <v>0</v>
      </c>
      <c r="EK101" s="32">
        <f t="shared" ca="1" si="258"/>
        <v>0</v>
      </c>
      <c r="EL101" s="32">
        <f t="shared" ca="1" si="259"/>
        <v>0</v>
      </c>
      <c r="EM101" s="32">
        <f t="shared" ca="1" si="260"/>
        <v>0</v>
      </c>
      <c r="EN101" s="32">
        <f t="shared" ca="1" si="261"/>
        <v>0</v>
      </c>
      <c r="EO101" s="32">
        <f t="shared" ca="1" si="262"/>
        <v>0</v>
      </c>
      <c r="EP101" s="32">
        <f t="shared" ca="1" si="263"/>
        <v>0</v>
      </c>
      <c r="EQ101" s="32">
        <f t="shared" ca="1" si="264"/>
        <v>0</v>
      </c>
      <c r="ER101" s="32">
        <f t="shared" ca="1" si="265"/>
        <v>0</v>
      </c>
    </row>
    <row r="102" spans="1:148">
      <c r="A102" t="s">
        <v>520</v>
      </c>
      <c r="B102" s="1" t="s">
        <v>529</v>
      </c>
      <c r="C102" t="str">
        <f t="shared" ca="1" si="302"/>
        <v>RG9</v>
      </c>
      <c r="D102" t="str">
        <f t="shared" ca="1" si="303"/>
        <v>Rossdale #9</v>
      </c>
      <c r="E102" s="51">
        <v>0</v>
      </c>
      <c r="F102" s="51">
        <v>0</v>
      </c>
      <c r="G102" s="51">
        <v>0</v>
      </c>
      <c r="H102" s="51">
        <v>0</v>
      </c>
      <c r="I102" s="51">
        <v>0</v>
      </c>
      <c r="J102" s="51">
        <v>0</v>
      </c>
      <c r="K102" s="51">
        <v>0</v>
      </c>
      <c r="L102" s="51">
        <v>0</v>
      </c>
      <c r="M102" s="51">
        <v>0</v>
      </c>
      <c r="N102" s="51">
        <v>0</v>
      </c>
      <c r="O102" s="51">
        <v>0</v>
      </c>
      <c r="P102" s="51">
        <v>0</v>
      </c>
      <c r="Q102" s="32">
        <v>0</v>
      </c>
      <c r="R102" s="32">
        <v>0</v>
      </c>
      <c r="S102" s="32">
        <v>0</v>
      </c>
      <c r="T102" s="32">
        <v>0</v>
      </c>
      <c r="U102" s="32">
        <v>0</v>
      </c>
      <c r="V102" s="32">
        <v>0</v>
      </c>
      <c r="W102" s="32">
        <v>0</v>
      </c>
      <c r="X102" s="32">
        <v>0</v>
      </c>
      <c r="Y102" s="32">
        <v>0</v>
      </c>
      <c r="Z102" s="32">
        <v>0</v>
      </c>
      <c r="AA102" s="32">
        <v>0</v>
      </c>
      <c r="AB102" s="32">
        <v>0</v>
      </c>
      <c r="AC102" s="2">
        <v>4.62</v>
      </c>
      <c r="AD102" s="2">
        <v>4.62</v>
      </c>
      <c r="AE102" s="2">
        <v>4.62</v>
      </c>
      <c r="AF102" s="2">
        <v>4.62</v>
      </c>
      <c r="AG102" s="2">
        <v>4.62</v>
      </c>
      <c r="AH102" s="2">
        <v>4.62</v>
      </c>
      <c r="AI102" s="2">
        <v>4.62</v>
      </c>
      <c r="AJ102" s="2">
        <v>4.62</v>
      </c>
      <c r="AK102" s="2">
        <v>4.62</v>
      </c>
      <c r="AL102" s="2">
        <v>4.62</v>
      </c>
      <c r="AM102" s="2">
        <v>4.62</v>
      </c>
      <c r="AN102" s="2">
        <v>4.62</v>
      </c>
      <c r="AO102" s="33">
        <v>0</v>
      </c>
      <c r="AP102" s="33">
        <v>0</v>
      </c>
      <c r="AQ102" s="33">
        <v>0</v>
      </c>
      <c r="AR102" s="33">
        <v>0</v>
      </c>
      <c r="AS102" s="33">
        <v>0</v>
      </c>
      <c r="AT102" s="33">
        <v>0</v>
      </c>
      <c r="AU102" s="33">
        <v>0</v>
      </c>
      <c r="AV102" s="33">
        <v>0</v>
      </c>
      <c r="AW102" s="33">
        <v>0</v>
      </c>
      <c r="AX102" s="33">
        <v>0</v>
      </c>
      <c r="AY102" s="33">
        <v>0</v>
      </c>
      <c r="AZ102" s="33">
        <v>0</v>
      </c>
      <c r="BA102" s="31">
        <f t="shared" si="266"/>
        <v>0</v>
      </c>
      <c r="BB102" s="31">
        <f t="shared" si="267"/>
        <v>0</v>
      </c>
      <c r="BC102" s="31">
        <f t="shared" si="268"/>
        <v>0</v>
      </c>
      <c r="BD102" s="31">
        <f t="shared" si="269"/>
        <v>0</v>
      </c>
      <c r="BE102" s="31">
        <f t="shared" si="270"/>
        <v>0</v>
      </c>
      <c r="BF102" s="31">
        <f t="shared" si="271"/>
        <v>0</v>
      </c>
      <c r="BG102" s="31">
        <f t="shared" si="272"/>
        <v>0</v>
      </c>
      <c r="BH102" s="31">
        <f t="shared" si="273"/>
        <v>0</v>
      </c>
      <c r="BI102" s="31">
        <f t="shared" si="274"/>
        <v>0</v>
      </c>
      <c r="BJ102" s="31">
        <f t="shared" si="275"/>
        <v>0</v>
      </c>
      <c r="BK102" s="31">
        <f t="shared" si="276"/>
        <v>0</v>
      </c>
      <c r="BL102" s="31">
        <f t="shared" si="277"/>
        <v>0</v>
      </c>
      <c r="BM102" s="6">
        <f t="shared" ref="BM102:BX115" ca="1" si="317">VLOOKUP($C102,LossFactorLookup,3,FALSE)</f>
        <v>4.87E-2</v>
      </c>
      <c r="BN102" s="6">
        <f t="shared" ca="1" si="317"/>
        <v>4.87E-2</v>
      </c>
      <c r="BO102" s="6">
        <f t="shared" ca="1" si="317"/>
        <v>4.87E-2</v>
      </c>
      <c r="BP102" s="6">
        <f t="shared" ca="1" si="317"/>
        <v>4.87E-2</v>
      </c>
      <c r="BQ102" s="6">
        <f t="shared" ca="1" si="317"/>
        <v>4.87E-2</v>
      </c>
      <c r="BR102" s="6">
        <f t="shared" ca="1" si="317"/>
        <v>4.87E-2</v>
      </c>
      <c r="BS102" s="6">
        <f t="shared" ca="1" si="317"/>
        <v>4.87E-2</v>
      </c>
      <c r="BT102" s="6">
        <f t="shared" ca="1" si="317"/>
        <v>4.87E-2</v>
      </c>
      <c r="BU102" s="6">
        <f t="shared" ca="1" si="317"/>
        <v>4.87E-2</v>
      </c>
      <c r="BV102" s="6">
        <f t="shared" ca="1" si="317"/>
        <v>4.87E-2</v>
      </c>
      <c r="BW102" s="6">
        <f t="shared" ca="1" si="317"/>
        <v>4.87E-2</v>
      </c>
      <c r="BX102" s="6">
        <f t="shared" ca="1" si="317"/>
        <v>4.87E-2</v>
      </c>
      <c r="BY102" s="31">
        <f t="shared" ca="1" si="305"/>
        <v>0</v>
      </c>
      <c r="BZ102" s="31">
        <f t="shared" ca="1" si="306"/>
        <v>0</v>
      </c>
      <c r="CA102" s="31">
        <f t="shared" ca="1" si="307"/>
        <v>0</v>
      </c>
      <c r="CB102" s="31">
        <f t="shared" ca="1" si="308"/>
        <v>0</v>
      </c>
      <c r="CC102" s="31">
        <f t="shared" ca="1" si="309"/>
        <v>0</v>
      </c>
      <c r="CD102" s="31">
        <f t="shared" ca="1" si="310"/>
        <v>0</v>
      </c>
      <c r="CE102" s="31">
        <f t="shared" ca="1" si="311"/>
        <v>0</v>
      </c>
      <c r="CF102" s="31">
        <f t="shared" ca="1" si="312"/>
        <v>0</v>
      </c>
      <c r="CG102" s="31">
        <f t="shared" ca="1" si="313"/>
        <v>0</v>
      </c>
      <c r="CH102" s="31">
        <f t="shared" ca="1" si="314"/>
        <v>0</v>
      </c>
      <c r="CI102" s="31">
        <f t="shared" ca="1" si="315"/>
        <v>0</v>
      </c>
      <c r="CJ102" s="31">
        <f t="shared" ca="1" si="316"/>
        <v>0</v>
      </c>
      <c r="CK102" s="32">
        <f t="shared" ca="1" si="278"/>
        <v>0</v>
      </c>
      <c r="CL102" s="32">
        <f t="shared" ca="1" si="279"/>
        <v>0</v>
      </c>
      <c r="CM102" s="32">
        <f t="shared" ca="1" si="280"/>
        <v>0</v>
      </c>
      <c r="CN102" s="32">
        <f t="shared" ca="1" si="281"/>
        <v>0</v>
      </c>
      <c r="CO102" s="32">
        <f t="shared" ca="1" si="282"/>
        <v>0</v>
      </c>
      <c r="CP102" s="32">
        <f t="shared" ca="1" si="283"/>
        <v>0</v>
      </c>
      <c r="CQ102" s="32">
        <f t="shared" ca="1" si="284"/>
        <v>0</v>
      </c>
      <c r="CR102" s="32">
        <f t="shared" ca="1" si="285"/>
        <v>0</v>
      </c>
      <c r="CS102" s="32">
        <f t="shared" ca="1" si="286"/>
        <v>0</v>
      </c>
      <c r="CT102" s="32">
        <f t="shared" ca="1" si="287"/>
        <v>0</v>
      </c>
      <c r="CU102" s="32">
        <f t="shared" ca="1" si="288"/>
        <v>0</v>
      </c>
      <c r="CV102" s="32">
        <f t="shared" ca="1" si="289"/>
        <v>0</v>
      </c>
      <c r="CW102" s="31">
        <f t="shared" ca="1" si="290"/>
        <v>0</v>
      </c>
      <c r="CX102" s="31">
        <f t="shared" ca="1" si="291"/>
        <v>0</v>
      </c>
      <c r="CY102" s="31">
        <f t="shared" ca="1" si="292"/>
        <v>0</v>
      </c>
      <c r="CZ102" s="31">
        <f t="shared" ca="1" si="293"/>
        <v>0</v>
      </c>
      <c r="DA102" s="31">
        <f t="shared" ca="1" si="294"/>
        <v>0</v>
      </c>
      <c r="DB102" s="31">
        <f t="shared" ca="1" si="295"/>
        <v>0</v>
      </c>
      <c r="DC102" s="31">
        <f t="shared" ca="1" si="296"/>
        <v>0</v>
      </c>
      <c r="DD102" s="31">
        <f t="shared" ca="1" si="297"/>
        <v>0</v>
      </c>
      <c r="DE102" s="31">
        <f t="shared" ca="1" si="298"/>
        <v>0</v>
      </c>
      <c r="DF102" s="31">
        <f t="shared" ca="1" si="299"/>
        <v>0</v>
      </c>
      <c r="DG102" s="31">
        <f t="shared" ca="1" si="300"/>
        <v>0</v>
      </c>
      <c r="DH102" s="31">
        <f t="shared" ca="1" si="301"/>
        <v>0</v>
      </c>
      <c r="DI102" s="32">
        <f t="shared" ca="1" si="230"/>
        <v>0</v>
      </c>
      <c r="DJ102" s="32">
        <f t="shared" ca="1" si="231"/>
        <v>0</v>
      </c>
      <c r="DK102" s="32">
        <f t="shared" ca="1" si="232"/>
        <v>0</v>
      </c>
      <c r="DL102" s="32">
        <f t="shared" ca="1" si="233"/>
        <v>0</v>
      </c>
      <c r="DM102" s="32">
        <f t="shared" ca="1" si="234"/>
        <v>0</v>
      </c>
      <c r="DN102" s="32">
        <f t="shared" ca="1" si="235"/>
        <v>0</v>
      </c>
      <c r="DO102" s="32">
        <f t="shared" ca="1" si="236"/>
        <v>0</v>
      </c>
      <c r="DP102" s="32">
        <f t="shared" ca="1" si="237"/>
        <v>0</v>
      </c>
      <c r="DQ102" s="32">
        <f t="shared" ca="1" si="238"/>
        <v>0</v>
      </c>
      <c r="DR102" s="32">
        <f t="shared" ca="1" si="239"/>
        <v>0</v>
      </c>
      <c r="DS102" s="32">
        <f t="shared" ca="1" si="240"/>
        <v>0</v>
      </c>
      <c r="DT102" s="32">
        <f t="shared" ca="1" si="241"/>
        <v>0</v>
      </c>
      <c r="DU102" s="31">
        <f t="shared" ca="1" si="242"/>
        <v>0</v>
      </c>
      <c r="DV102" s="31">
        <f t="shared" ca="1" si="243"/>
        <v>0</v>
      </c>
      <c r="DW102" s="31">
        <f t="shared" ca="1" si="244"/>
        <v>0</v>
      </c>
      <c r="DX102" s="31">
        <f t="shared" ca="1" si="245"/>
        <v>0</v>
      </c>
      <c r="DY102" s="31">
        <f t="shared" ca="1" si="246"/>
        <v>0</v>
      </c>
      <c r="DZ102" s="31">
        <f t="shared" ca="1" si="247"/>
        <v>0</v>
      </c>
      <c r="EA102" s="31">
        <f t="shared" ca="1" si="248"/>
        <v>0</v>
      </c>
      <c r="EB102" s="31">
        <f t="shared" ca="1" si="249"/>
        <v>0</v>
      </c>
      <c r="EC102" s="31">
        <f t="shared" ca="1" si="250"/>
        <v>0</v>
      </c>
      <c r="ED102" s="31">
        <f t="shared" ca="1" si="251"/>
        <v>0</v>
      </c>
      <c r="EE102" s="31">
        <f t="shared" ca="1" si="252"/>
        <v>0</v>
      </c>
      <c r="EF102" s="31">
        <f t="shared" ca="1" si="253"/>
        <v>0</v>
      </c>
      <c r="EG102" s="32">
        <f t="shared" ca="1" si="254"/>
        <v>0</v>
      </c>
      <c r="EH102" s="32">
        <f t="shared" ca="1" si="255"/>
        <v>0</v>
      </c>
      <c r="EI102" s="32">
        <f t="shared" ca="1" si="256"/>
        <v>0</v>
      </c>
      <c r="EJ102" s="32">
        <f t="shared" ca="1" si="257"/>
        <v>0</v>
      </c>
      <c r="EK102" s="32">
        <f t="shared" ca="1" si="258"/>
        <v>0</v>
      </c>
      <c r="EL102" s="32">
        <f t="shared" ca="1" si="259"/>
        <v>0</v>
      </c>
      <c r="EM102" s="32">
        <f t="shared" ca="1" si="260"/>
        <v>0</v>
      </c>
      <c r="EN102" s="32">
        <f t="shared" ca="1" si="261"/>
        <v>0</v>
      </c>
      <c r="EO102" s="32">
        <f t="shared" ca="1" si="262"/>
        <v>0</v>
      </c>
      <c r="EP102" s="32">
        <f t="shared" ca="1" si="263"/>
        <v>0</v>
      </c>
      <c r="EQ102" s="32">
        <f t="shared" ca="1" si="264"/>
        <v>0</v>
      </c>
      <c r="ER102" s="32">
        <f t="shared" ca="1" si="265"/>
        <v>0</v>
      </c>
    </row>
    <row r="103" spans="1:148">
      <c r="A103" t="s">
        <v>442</v>
      </c>
      <c r="B103" s="1" t="s">
        <v>52</v>
      </c>
      <c r="C103" t="str">
        <f t="shared" ca="1" si="302"/>
        <v>RL1</v>
      </c>
      <c r="D103" t="str">
        <f t="shared" ca="1" si="303"/>
        <v>Rainbow Lake #1</v>
      </c>
      <c r="E103" s="51">
        <v>31725.498</v>
      </c>
      <c r="F103" s="51">
        <v>29181.81</v>
      </c>
      <c r="G103" s="51">
        <v>29840.243999999999</v>
      </c>
      <c r="H103" s="51">
        <v>28828.044000000002</v>
      </c>
      <c r="I103" s="51">
        <v>28046.885999999999</v>
      </c>
      <c r="J103" s="51">
        <v>25130.335999999999</v>
      </c>
      <c r="K103" s="51">
        <v>26227.642</v>
      </c>
      <c r="L103" s="51">
        <v>28209.425999999999</v>
      </c>
      <c r="M103" s="51">
        <v>27478.723999999998</v>
      </c>
      <c r="N103" s="51">
        <v>26043.527999999998</v>
      </c>
      <c r="O103" s="51">
        <v>26224.743999999999</v>
      </c>
      <c r="P103" s="51">
        <v>31121.957999999999</v>
      </c>
      <c r="Q103" s="32">
        <v>1925145.18</v>
      </c>
      <c r="R103" s="32">
        <v>2140621.88</v>
      </c>
      <c r="S103" s="32">
        <v>1667950.48</v>
      </c>
      <c r="T103" s="32">
        <v>1492940.85</v>
      </c>
      <c r="U103" s="32">
        <v>1340549.24</v>
      </c>
      <c r="V103" s="32">
        <v>1203733.75</v>
      </c>
      <c r="W103" s="32">
        <v>3912303.5</v>
      </c>
      <c r="X103" s="32">
        <v>1959510.82</v>
      </c>
      <c r="Y103" s="32">
        <v>1349365.86</v>
      </c>
      <c r="Z103" s="32">
        <v>1760625.82</v>
      </c>
      <c r="AA103" s="32">
        <v>1409762.71</v>
      </c>
      <c r="AB103" s="32">
        <v>2027733.84</v>
      </c>
      <c r="AC103" s="2">
        <v>-1.45</v>
      </c>
      <c r="AD103" s="2">
        <v>-1.45</v>
      </c>
      <c r="AE103" s="2">
        <v>-1.45</v>
      </c>
      <c r="AF103" s="2">
        <v>-1.45</v>
      </c>
      <c r="AG103" s="2">
        <v>-1.45</v>
      </c>
      <c r="AH103" s="2">
        <v>-1.45</v>
      </c>
      <c r="AI103" s="2">
        <v>-1.45</v>
      </c>
      <c r="AJ103" s="2">
        <v>-1.45</v>
      </c>
      <c r="AK103" s="2">
        <v>-1.45</v>
      </c>
      <c r="AL103" s="2">
        <v>-1.45</v>
      </c>
      <c r="AM103" s="2">
        <v>-1.45</v>
      </c>
      <c r="AN103" s="2">
        <v>-1.45</v>
      </c>
      <c r="AO103" s="33">
        <v>-27914.61</v>
      </c>
      <c r="AP103" s="33">
        <v>-31039.02</v>
      </c>
      <c r="AQ103" s="33">
        <v>-24185.279999999999</v>
      </c>
      <c r="AR103" s="33">
        <v>-21647.64</v>
      </c>
      <c r="AS103" s="33">
        <v>-19437.96</v>
      </c>
      <c r="AT103" s="33">
        <v>-17454.14</v>
      </c>
      <c r="AU103" s="33">
        <v>-56728.4</v>
      </c>
      <c r="AV103" s="33">
        <v>-28412.91</v>
      </c>
      <c r="AW103" s="33">
        <v>-19565.810000000001</v>
      </c>
      <c r="AX103" s="33">
        <v>-25529.07</v>
      </c>
      <c r="AY103" s="33">
        <v>-20441.560000000001</v>
      </c>
      <c r="AZ103" s="33">
        <v>-29402.14</v>
      </c>
      <c r="BA103" s="31">
        <f t="shared" si="266"/>
        <v>-2310.17</v>
      </c>
      <c r="BB103" s="31">
        <f t="shared" si="267"/>
        <v>-2568.75</v>
      </c>
      <c r="BC103" s="31">
        <f t="shared" si="268"/>
        <v>-2001.54</v>
      </c>
      <c r="BD103" s="31">
        <f t="shared" si="269"/>
        <v>-7166.12</v>
      </c>
      <c r="BE103" s="31">
        <f t="shared" si="270"/>
        <v>-6434.64</v>
      </c>
      <c r="BF103" s="31">
        <f t="shared" si="271"/>
        <v>-5777.92</v>
      </c>
      <c r="BG103" s="31">
        <f t="shared" si="272"/>
        <v>-27777.35</v>
      </c>
      <c r="BH103" s="31">
        <f t="shared" si="273"/>
        <v>-13912.53</v>
      </c>
      <c r="BI103" s="31">
        <f t="shared" si="274"/>
        <v>-9580.5</v>
      </c>
      <c r="BJ103" s="31">
        <f t="shared" si="275"/>
        <v>-5281.88</v>
      </c>
      <c r="BK103" s="31">
        <f t="shared" si="276"/>
        <v>-4229.29</v>
      </c>
      <c r="BL103" s="31">
        <f t="shared" si="277"/>
        <v>-6083.2</v>
      </c>
      <c r="BM103" s="6">
        <f t="shared" ca="1" si="317"/>
        <v>-4.9399999999999999E-2</v>
      </c>
      <c r="BN103" s="6">
        <f t="shared" ca="1" si="317"/>
        <v>-4.9399999999999999E-2</v>
      </c>
      <c r="BO103" s="6">
        <f t="shared" ca="1" si="317"/>
        <v>-4.9399999999999999E-2</v>
      </c>
      <c r="BP103" s="6">
        <f t="shared" ca="1" si="317"/>
        <v>-4.9399999999999999E-2</v>
      </c>
      <c r="BQ103" s="6">
        <f t="shared" ca="1" si="317"/>
        <v>-4.9399999999999999E-2</v>
      </c>
      <c r="BR103" s="6">
        <f t="shared" ca="1" si="317"/>
        <v>-4.9399999999999999E-2</v>
      </c>
      <c r="BS103" s="6">
        <f t="shared" ca="1" si="317"/>
        <v>-4.9399999999999999E-2</v>
      </c>
      <c r="BT103" s="6">
        <f t="shared" ca="1" si="317"/>
        <v>-4.9399999999999999E-2</v>
      </c>
      <c r="BU103" s="6">
        <f t="shared" ca="1" si="317"/>
        <v>-4.9399999999999999E-2</v>
      </c>
      <c r="BV103" s="6">
        <f t="shared" ca="1" si="317"/>
        <v>-4.9399999999999999E-2</v>
      </c>
      <c r="BW103" s="6">
        <f t="shared" ca="1" si="317"/>
        <v>-4.9399999999999999E-2</v>
      </c>
      <c r="BX103" s="6">
        <f t="shared" ca="1" si="317"/>
        <v>-4.9399999999999999E-2</v>
      </c>
      <c r="BY103" s="31">
        <f t="shared" ca="1" si="305"/>
        <v>-95102.17</v>
      </c>
      <c r="BZ103" s="31">
        <f t="shared" ca="1" si="306"/>
        <v>-105746.72</v>
      </c>
      <c r="CA103" s="31">
        <f t="shared" ca="1" si="307"/>
        <v>-82396.75</v>
      </c>
      <c r="CB103" s="31">
        <f t="shared" ca="1" si="308"/>
        <v>-73751.28</v>
      </c>
      <c r="CC103" s="31">
        <f t="shared" ca="1" si="309"/>
        <v>-66223.13</v>
      </c>
      <c r="CD103" s="31">
        <f t="shared" ca="1" si="310"/>
        <v>-59464.45</v>
      </c>
      <c r="CE103" s="31">
        <f t="shared" ca="1" si="311"/>
        <v>-193267.79</v>
      </c>
      <c r="CF103" s="31">
        <f t="shared" ca="1" si="312"/>
        <v>-96799.83</v>
      </c>
      <c r="CG103" s="31">
        <f t="shared" ca="1" si="313"/>
        <v>-66658.67</v>
      </c>
      <c r="CH103" s="31">
        <f t="shared" ca="1" si="314"/>
        <v>-86974.92</v>
      </c>
      <c r="CI103" s="31">
        <f t="shared" ca="1" si="315"/>
        <v>-69642.28</v>
      </c>
      <c r="CJ103" s="31">
        <f t="shared" ca="1" si="316"/>
        <v>-100170.05</v>
      </c>
      <c r="CK103" s="32">
        <f t="shared" ca="1" si="278"/>
        <v>2502.69</v>
      </c>
      <c r="CL103" s="32">
        <f t="shared" ca="1" si="279"/>
        <v>2782.81</v>
      </c>
      <c r="CM103" s="32">
        <f t="shared" ca="1" si="280"/>
        <v>2168.34</v>
      </c>
      <c r="CN103" s="32">
        <f t="shared" ca="1" si="281"/>
        <v>1940.82</v>
      </c>
      <c r="CO103" s="32">
        <f t="shared" ca="1" si="282"/>
        <v>1742.71</v>
      </c>
      <c r="CP103" s="32">
        <f t="shared" ca="1" si="283"/>
        <v>1564.85</v>
      </c>
      <c r="CQ103" s="32">
        <f t="shared" ca="1" si="284"/>
        <v>5085.99</v>
      </c>
      <c r="CR103" s="32">
        <f t="shared" ca="1" si="285"/>
        <v>2547.36</v>
      </c>
      <c r="CS103" s="32">
        <f t="shared" ca="1" si="286"/>
        <v>1754.18</v>
      </c>
      <c r="CT103" s="32">
        <f t="shared" ca="1" si="287"/>
        <v>2288.81</v>
      </c>
      <c r="CU103" s="32">
        <f t="shared" ca="1" si="288"/>
        <v>1832.69</v>
      </c>
      <c r="CV103" s="32">
        <f t="shared" ca="1" si="289"/>
        <v>2636.05</v>
      </c>
      <c r="CW103" s="31">
        <f t="shared" ca="1" si="290"/>
        <v>-62374.7</v>
      </c>
      <c r="CX103" s="31">
        <f t="shared" ca="1" si="291"/>
        <v>-69356.14</v>
      </c>
      <c r="CY103" s="31">
        <f t="shared" ca="1" si="292"/>
        <v>-54041.590000000004</v>
      </c>
      <c r="CZ103" s="31">
        <f t="shared" ca="1" si="293"/>
        <v>-42996.69999999999</v>
      </c>
      <c r="DA103" s="31">
        <f t="shared" ca="1" si="294"/>
        <v>-38607.820000000007</v>
      </c>
      <c r="DB103" s="31">
        <f t="shared" ca="1" si="295"/>
        <v>-34667.54</v>
      </c>
      <c r="DC103" s="31">
        <f t="shared" ca="1" si="296"/>
        <v>-103676.05000000002</v>
      </c>
      <c r="DD103" s="31">
        <f t="shared" ca="1" si="297"/>
        <v>-51927.03</v>
      </c>
      <c r="DE103" s="31">
        <f t="shared" ca="1" si="298"/>
        <v>-35758.179999999993</v>
      </c>
      <c r="DF103" s="31">
        <f t="shared" ca="1" si="299"/>
        <v>-53875.16</v>
      </c>
      <c r="DG103" s="31">
        <f t="shared" ca="1" si="300"/>
        <v>-43138.74</v>
      </c>
      <c r="DH103" s="31">
        <f t="shared" ca="1" si="301"/>
        <v>-62048.66</v>
      </c>
      <c r="DI103" s="32">
        <f t="shared" ca="1" si="230"/>
        <v>-3118.74</v>
      </c>
      <c r="DJ103" s="32">
        <f t="shared" ca="1" si="231"/>
        <v>-3467.81</v>
      </c>
      <c r="DK103" s="32">
        <f t="shared" ca="1" si="232"/>
        <v>-2702.08</v>
      </c>
      <c r="DL103" s="32">
        <f t="shared" ca="1" si="233"/>
        <v>-2149.84</v>
      </c>
      <c r="DM103" s="32">
        <f t="shared" ca="1" si="234"/>
        <v>-1930.39</v>
      </c>
      <c r="DN103" s="32">
        <f t="shared" ca="1" si="235"/>
        <v>-1733.38</v>
      </c>
      <c r="DO103" s="32">
        <f t="shared" ca="1" si="236"/>
        <v>-5183.8</v>
      </c>
      <c r="DP103" s="32">
        <f t="shared" ca="1" si="237"/>
        <v>-2596.35</v>
      </c>
      <c r="DQ103" s="32">
        <f t="shared" ca="1" si="238"/>
        <v>-1787.91</v>
      </c>
      <c r="DR103" s="32">
        <f t="shared" ca="1" si="239"/>
        <v>-2693.76</v>
      </c>
      <c r="DS103" s="32">
        <f t="shared" ca="1" si="240"/>
        <v>-2156.94</v>
      </c>
      <c r="DT103" s="32">
        <f t="shared" ca="1" si="241"/>
        <v>-3102.43</v>
      </c>
      <c r="DU103" s="31">
        <f t="shared" ca="1" si="242"/>
        <v>-26837.37</v>
      </c>
      <c r="DV103" s="31">
        <f t="shared" ca="1" si="243"/>
        <v>-29487.77</v>
      </c>
      <c r="DW103" s="31">
        <f t="shared" ca="1" si="244"/>
        <v>-22727.83</v>
      </c>
      <c r="DX103" s="31">
        <f t="shared" ca="1" si="245"/>
        <v>-17863.669999999998</v>
      </c>
      <c r="DY103" s="31">
        <f t="shared" ca="1" si="246"/>
        <v>-15849.84</v>
      </c>
      <c r="DZ103" s="31">
        <f t="shared" ca="1" si="247"/>
        <v>-14055.56</v>
      </c>
      <c r="EA103" s="31">
        <f t="shared" ca="1" si="248"/>
        <v>-41522.99</v>
      </c>
      <c r="EB103" s="31">
        <f t="shared" ca="1" si="249"/>
        <v>-20521.5</v>
      </c>
      <c r="EC103" s="31">
        <f t="shared" ca="1" si="250"/>
        <v>-13941.78</v>
      </c>
      <c r="ED103" s="31">
        <f t="shared" ca="1" si="251"/>
        <v>-20728.66</v>
      </c>
      <c r="EE103" s="31">
        <f t="shared" ca="1" si="252"/>
        <v>-16368.8</v>
      </c>
      <c r="EF103" s="31">
        <f t="shared" ca="1" si="253"/>
        <v>-23225.34</v>
      </c>
      <c r="EG103" s="32">
        <f t="shared" ca="1" si="254"/>
        <v>-92330.81</v>
      </c>
      <c r="EH103" s="32">
        <f t="shared" ca="1" si="255"/>
        <v>-102311.72</v>
      </c>
      <c r="EI103" s="32">
        <f t="shared" ca="1" si="256"/>
        <v>-79471.5</v>
      </c>
      <c r="EJ103" s="32">
        <f t="shared" ca="1" si="257"/>
        <v>-63010.209999999992</v>
      </c>
      <c r="EK103" s="32">
        <f t="shared" ca="1" si="258"/>
        <v>-56388.05</v>
      </c>
      <c r="EL103" s="32">
        <f t="shared" ca="1" si="259"/>
        <v>-50456.479999999996</v>
      </c>
      <c r="EM103" s="32">
        <f t="shared" ca="1" si="260"/>
        <v>-150382.84000000003</v>
      </c>
      <c r="EN103" s="32">
        <f t="shared" ca="1" si="261"/>
        <v>-75044.88</v>
      </c>
      <c r="EO103" s="32">
        <f t="shared" ca="1" si="262"/>
        <v>-51487.869999999995</v>
      </c>
      <c r="EP103" s="32">
        <f t="shared" ca="1" si="263"/>
        <v>-77297.58</v>
      </c>
      <c r="EQ103" s="32">
        <f t="shared" ca="1" si="264"/>
        <v>-61664.479999999996</v>
      </c>
      <c r="ER103" s="32">
        <f t="shared" ca="1" si="265"/>
        <v>-88376.430000000008</v>
      </c>
    </row>
    <row r="104" spans="1:148">
      <c r="A104" t="s">
        <v>423</v>
      </c>
      <c r="B104" s="1" t="s">
        <v>132</v>
      </c>
      <c r="C104" t="str">
        <f t="shared" ca="1" si="302"/>
        <v>RUN</v>
      </c>
      <c r="D104" t="str">
        <f t="shared" ca="1" si="303"/>
        <v>Rundle Hydro Facility</v>
      </c>
      <c r="E104" s="51">
        <v>7455.1846999999998</v>
      </c>
      <c r="F104" s="51">
        <v>5751.0618000000004</v>
      </c>
      <c r="G104" s="51">
        <v>6258.2704000000003</v>
      </c>
      <c r="H104" s="51">
        <v>6280.759</v>
      </c>
      <c r="I104" s="51">
        <v>8620.4100999999991</v>
      </c>
      <c r="J104" s="51">
        <v>13320.3488</v>
      </c>
      <c r="K104" s="51">
        <v>7931.8905999999997</v>
      </c>
      <c r="L104" s="51">
        <v>6326.4920000000002</v>
      </c>
      <c r="M104" s="51">
        <v>3483.1959999999999</v>
      </c>
      <c r="N104" s="51">
        <v>4386.6022999999996</v>
      </c>
      <c r="O104" s="51">
        <v>5105.9191000000001</v>
      </c>
      <c r="P104" s="51">
        <v>8108.9547000000002</v>
      </c>
      <c r="Q104" s="32">
        <v>538133.21</v>
      </c>
      <c r="R104" s="32">
        <v>489937.87</v>
      </c>
      <c r="S104" s="32">
        <v>460186.79</v>
      </c>
      <c r="T104" s="32">
        <v>410591.06</v>
      </c>
      <c r="U104" s="32">
        <v>472640.93</v>
      </c>
      <c r="V104" s="32">
        <v>740821.87</v>
      </c>
      <c r="W104" s="32">
        <v>1852031.06</v>
      </c>
      <c r="X104" s="32">
        <v>607060.02</v>
      </c>
      <c r="Y104" s="32">
        <v>212403.58</v>
      </c>
      <c r="Z104" s="32">
        <v>361416.01</v>
      </c>
      <c r="AA104" s="32">
        <v>351884.86</v>
      </c>
      <c r="AB104" s="32">
        <v>629774.25</v>
      </c>
      <c r="AC104" s="2">
        <v>0.16</v>
      </c>
      <c r="AD104" s="2">
        <v>0.16</v>
      </c>
      <c r="AE104" s="2">
        <v>0.16</v>
      </c>
      <c r="AF104" s="2">
        <v>0.16</v>
      </c>
      <c r="AG104" s="2">
        <v>0.16</v>
      </c>
      <c r="AH104" s="2">
        <v>0.16</v>
      </c>
      <c r="AI104" s="2">
        <v>0.16</v>
      </c>
      <c r="AJ104" s="2">
        <v>0.16</v>
      </c>
      <c r="AK104" s="2">
        <v>0.16</v>
      </c>
      <c r="AL104" s="2">
        <v>0.16</v>
      </c>
      <c r="AM104" s="2">
        <v>0.16</v>
      </c>
      <c r="AN104" s="2">
        <v>0.16</v>
      </c>
      <c r="AO104" s="33">
        <v>861.01</v>
      </c>
      <c r="AP104" s="33">
        <v>783.9</v>
      </c>
      <c r="AQ104" s="33">
        <v>736.3</v>
      </c>
      <c r="AR104" s="33">
        <v>656.95</v>
      </c>
      <c r="AS104" s="33">
        <v>756.23</v>
      </c>
      <c r="AT104" s="33">
        <v>1185.31</v>
      </c>
      <c r="AU104" s="33">
        <v>2963.25</v>
      </c>
      <c r="AV104" s="33">
        <v>971.3</v>
      </c>
      <c r="AW104" s="33">
        <v>339.85</v>
      </c>
      <c r="AX104" s="33">
        <v>578.27</v>
      </c>
      <c r="AY104" s="33">
        <v>563.02</v>
      </c>
      <c r="AZ104" s="33">
        <v>1007.64</v>
      </c>
      <c r="BA104" s="31">
        <f t="shared" si="266"/>
        <v>-645.76</v>
      </c>
      <c r="BB104" s="31">
        <f t="shared" si="267"/>
        <v>-587.92999999999995</v>
      </c>
      <c r="BC104" s="31">
        <f t="shared" si="268"/>
        <v>-552.22</v>
      </c>
      <c r="BD104" s="31">
        <f t="shared" si="269"/>
        <v>-1970.84</v>
      </c>
      <c r="BE104" s="31">
        <f t="shared" si="270"/>
        <v>-2268.6799999999998</v>
      </c>
      <c r="BF104" s="31">
        <f t="shared" si="271"/>
        <v>-3555.94</v>
      </c>
      <c r="BG104" s="31">
        <f t="shared" si="272"/>
        <v>-13149.42</v>
      </c>
      <c r="BH104" s="31">
        <f t="shared" si="273"/>
        <v>-4310.13</v>
      </c>
      <c r="BI104" s="31">
        <f t="shared" si="274"/>
        <v>-1508.07</v>
      </c>
      <c r="BJ104" s="31">
        <f t="shared" si="275"/>
        <v>-1084.25</v>
      </c>
      <c r="BK104" s="31">
        <f t="shared" si="276"/>
        <v>-1055.6500000000001</v>
      </c>
      <c r="BL104" s="31">
        <f t="shared" si="277"/>
        <v>-1889.32</v>
      </c>
      <c r="BM104" s="6">
        <f t="shared" ca="1" si="317"/>
        <v>-4.9399999999999999E-2</v>
      </c>
      <c r="BN104" s="6">
        <f t="shared" ca="1" si="317"/>
        <v>-4.9399999999999999E-2</v>
      </c>
      <c r="BO104" s="6">
        <f t="shared" ca="1" si="317"/>
        <v>-4.9399999999999999E-2</v>
      </c>
      <c r="BP104" s="6">
        <f t="shared" ca="1" si="317"/>
        <v>-4.9399999999999999E-2</v>
      </c>
      <c r="BQ104" s="6">
        <f t="shared" ca="1" si="317"/>
        <v>-4.9399999999999999E-2</v>
      </c>
      <c r="BR104" s="6">
        <f t="shared" ca="1" si="317"/>
        <v>-4.9399999999999999E-2</v>
      </c>
      <c r="BS104" s="6">
        <f t="shared" ca="1" si="317"/>
        <v>-4.9399999999999999E-2</v>
      </c>
      <c r="BT104" s="6">
        <f t="shared" ca="1" si="317"/>
        <v>-4.9399999999999999E-2</v>
      </c>
      <c r="BU104" s="6">
        <f t="shared" ca="1" si="317"/>
        <v>-4.9399999999999999E-2</v>
      </c>
      <c r="BV104" s="6">
        <f t="shared" ca="1" si="317"/>
        <v>-4.9399999999999999E-2</v>
      </c>
      <c r="BW104" s="6">
        <f t="shared" ca="1" si="317"/>
        <v>-4.9399999999999999E-2</v>
      </c>
      <c r="BX104" s="6">
        <f t="shared" ca="1" si="317"/>
        <v>-4.9399999999999999E-2</v>
      </c>
      <c r="BY104" s="31">
        <f t="shared" ca="1" si="305"/>
        <v>-26583.78</v>
      </c>
      <c r="BZ104" s="31">
        <f t="shared" ca="1" si="306"/>
        <v>-24202.93</v>
      </c>
      <c r="CA104" s="31">
        <f t="shared" ca="1" si="307"/>
        <v>-22733.23</v>
      </c>
      <c r="CB104" s="31">
        <f t="shared" ca="1" si="308"/>
        <v>-20283.2</v>
      </c>
      <c r="CC104" s="31">
        <f t="shared" ca="1" si="309"/>
        <v>-23348.46</v>
      </c>
      <c r="CD104" s="31">
        <f t="shared" ca="1" si="310"/>
        <v>-36596.6</v>
      </c>
      <c r="CE104" s="31">
        <f t="shared" ca="1" si="311"/>
        <v>-91490.33</v>
      </c>
      <c r="CF104" s="31">
        <f t="shared" ca="1" si="312"/>
        <v>-29988.76</v>
      </c>
      <c r="CG104" s="31">
        <f t="shared" ca="1" si="313"/>
        <v>-10492.74</v>
      </c>
      <c r="CH104" s="31">
        <f t="shared" ca="1" si="314"/>
        <v>-17853.95</v>
      </c>
      <c r="CI104" s="31">
        <f t="shared" ca="1" si="315"/>
        <v>-17383.11</v>
      </c>
      <c r="CJ104" s="31">
        <f t="shared" ca="1" si="316"/>
        <v>-31110.85</v>
      </c>
      <c r="CK104" s="32">
        <f t="shared" ref="CK104:CK139" ca="1" si="318">ROUND(Q104*$CV$3,2)</f>
        <v>699.57</v>
      </c>
      <c r="CL104" s="32">
        <f t="shared" ref="CL104:CL139" ca="1" si="319">ROUND(R104*$CV$3,2)</f>
        <v>636.91999999999996</v>
      </c>
      <c r="CM104" s="32">
        <f t="shared" ref="CM104:CM139" ca="1" si="320">ROUND(S104*$CV$3,2)</f>
        <v>598.24</v>
      </c>
      <c r="CN104" s="32">
        <f t="shared" ref="CN104:CN139" ca="1" si="321">ROUND(T104*$CV$3,2)</f>
        <v>533.77</v>
      </c>
      <c r="CO104" s="32">
        <f t="shared" ref="CO104:CO139" ca="1" si="322">ROUND(U104*$CV$3,2)</f>
        <v>614.42999999999995</v>
      </c>
      <c r="CP104" s="32">
        <f t="shared" ref="CP104:CP139" ca="1" si="323">ROUND(V104*$CV$3,2)</f>
        <v>963.07</v>
      </c>
      <c r="CQ104" s="32">
        <f t="shared" ref="CQ104:CQ139" ca="1" si="324">ROUND(W104*$CV$3,2)</f>
        <v>2407.64</v>
      </c>
      <c r="CR104" s="32">
        <f t="shared" ref="CR104:CR139" ca="1" si="325">ROUND(X104*$CV$3,2)</f>
        <v>789.18</v>
      </c>
      <c r="CS104" s="32">
        <f t="shared" ref="CS104:CS139" ca="1" si="326">ROUND(Y104*$CV$3,2)</f>
        <v>276.12</v>
      </c>
      <c r="CT104" s="32">
        <f t="shared" ref="CT104:CT139" ca="1" si="327">ROUND(Z104*$CV$3,2)</f>
        <v>469.84</v>
      </c>
      <c r="CU104" s="32">
        <f t="shared" ref="CU104:CU139" ca="1" si="328">ROUND(AA104*$CV$3,2)</f>
        <v>457.45</v>
      </c>
      <c r="CV104" s="32">
        <f t="shared" ref="CV104:CV139" ca="1" si="329">ROUND(AB104*$CV$3,2)</f>
        <v>818.71</v>
      </c>
      <c r="CW104" s="31">
        <f t="shared" ca="1" si="290"/>
        <v>-26099.46</v>
      </c>
      <c r="CX104" s="31">
        <f t="shared" ca="1" si="291"/>
        <v>-23761.980000000003</v>
      </c>
      <c r="CY104" s="31">
        <f t="shared" ca="1" si="292"/>
        <v>-22319.069999999996</v>
      </c>
      <c r="CZ104" s="31">
        <f t="shared" ca="1" si="293"/>
        <v>-18435.54</v>
      </c>
      <c r="DA104" s="31">
        <f t="shared" ca="1" si="294"/>
        <v>-21221.579999999998</v>
      </c>
      <c r="DB104" s="31">
        <f t="shared" ca="1" si="295"/>
        <v>-33262.899999999994</v>
      </c>
      <c r="DC104" s="31">
        <f t="shared" ca="1" si="296"/>
        <v>-78896.52</v>
      </c>
      <c r="DD104" s="31">
        <f t="shared" ca="1" si="297"/>
        <v>-25860.749999999996</v>
      </c>
      <c r="DE104" s="31">
        <f t="shared" ca="1" si="298"/>
        <v>-9048.4</v>
      </c>
      <c r="DF104" s="31">
        <f t="shared" ca="1" si="299"/>
        <v>-16878.13</v>
      </c>
      <c r="DG104" s="31">
        <f t="shared" ca="1" si="300"/>
        <v>-16433.03</v>
      </c>
      <c r="DH104" s="31">
        <f t="shared" ca="1" si="301"/>
        <v>-29410.46</v>
      </c>
      <c r="DI104" s="32">
        <f t="shared" ca="1" si="230"/>
        <v>-1304.97</v>
      </c>
      <c r="DJ104" s="32">
        <f t="shared" ca="1" si="231"/>
        <v>-1188.0999999999999</v>
      </c>
      <c r="DK104" s="32">
        <f t="shared" ca="1" si="232"/>
        <v>-1115.95</v>
      </c>
      <c r="DL104" s="32">
        <f t="shared" ca="1" si="233"/>
        <v>-921.78</v>
      </c>
      <c r="DM104" s="32">
        <f t="shared" ca="1" si="234"/>
        <v>-1061.08</v>
      </c>
      <c r="DN104" s="32">
        <f t="shared" ca="1" si="235"/>
        <v>-1663.15</v>
      </c>
      <c r="DO104" s="32">
        <f t="shared" ca="1" si="236"/>
        <v>-3944.83</v>
      </c>
      <c r="DP104" s="32">
        <f t="shared" ca="1" si="237"/>
        <v>-1293.04</v>
      </c>
      <c r="DQ104" s="32">
        <f t="shared" ca="1" si="238"/>
        <v>-452.42</v>
      </c>
      <c r="DR104" s="32">
        <f t="shared" ca="1" si="239"/>
        <v>-843.91</v>
      </c>
      <c r="DS104" s="32">
        <f t="shared" ca="1" si="240"/>
        <v>-821.65</v>
      </c>
      <c r="DT104" s="32">
        <f t="shared" ca="1" si="241"/>
        <v>-1470.52</v>
      </c>
      <c r="DU104" s="31">
        <f t="shared" ca="1" si="242"/>
        <v>-11229.57</v>
      </c>
      <c r="DV104" s="31">
        <f t="shared" ca="1" si="243"/>
        <v>-10102.75</v>
      </c>
      <c r="DW104" s="31">
        <f t="shared" ca="1" si="244"/>
        <v>-9386.5499999999993</v>
      </c>
      <c r="DX104" s="31">
        <f t="shared" ca="1" si="245"/>
        <v>-7659.34</v>
      </c>
      <c r="DY104" s="31">
        <f t="shared" ca="1" si="246"/>
        <v>-8712.19</v>
      </c>
      <c r="DZ104" s="31">
        <f t="shared" ca="1" si="247"/>
        <v>-13486.06</v>
      </c>
      <c r="EA104" s="31">
        <f t="shared" ca="1" si="248"/>
        <v>-31598.61</v>
      </c>
      <c r="EB104" s="31">
        <f t="shared" ca="1" si="249"/>
        <v>-10220.14</v>
      </c>
      <c r="EC104" s="31">
        <f t="shared" ca="1" si="250"/>
        <v>-3527.89</v>
      </c>
      <c r="ED104" s="31">
        <f t="shared" ca="1" si="251"/>
        <v>-6493.92</v>
      </c>
      <c r="EE104" s="31">
        <f t="shared" ca="1" si="252"/>
        <v>-6235.44</v>
      </c>
      <c r="EF104" s="31">
        <f t="shared" ca="1" si="253"/>
        <v>-11008.58</v>
      </c>
      <c r="EG104" s="32">
        <f t="shared" ca="1" si="254"/>
        <v>-38634</v>
      </c>
      <c r="EH104" s="32">
        <f t="shared" ca="1" si="255"/>
        <v>-35052.83</v>
      </c>
      <c r="EI104" s="32">
        <f t="shared" ca="1" si="256"/>
        <v>-32821.569999999992</v>
      </c>
      <c r="EJ104" s="32">
        <f t="shared" ca="1" si="257"/>
        <v>-27016.66</v>
      </c>
      <c r="EK104" s="32">
        <f t="shared" ca="1" si="258"/>
        <v>-30994.85</v>
      </c>
      <c r="EL104" s="32">
        <f t="shared" ca="1" si="259"/>
        <v>-48412.109999999993</v>
      </c>
      <c r="EM104" s="32">
        <f t="shared" ca="1" si="260"/>
        <v>-114439.96</v>
      </c>
      <c r="EN104" s="32">
        <f t="shared" ca="1" si="261"/>
        <v>-37373.929999999993</v>
      </c>
      <c r="EO104" s="32">
        <f t="shared" ca="1" si="262"/>
        <v>-13028.71</v>
      </c>
      <c r="EP104" s="32">
        <f t="shared" ca="1" si="263"/>
        <v>-24215.96</v>
      </c>
      <c r="EQ104" s="32">
        <f t="shared" ca="1" si="264"/>
        <v>-23490.12</v>
      </c>
      <c r="ER104" s="32">
        <f t="shared" ca="1" si="265"/>
        <v>-41889.56</v>
      </c>
    </row>
    <row r="105" spans="1:148">
      <c r="A105" t="s">
        <v>444</v>
      </c>
      <c r="B105" s="1" t="s">
        <v>112</v>
      </c>
      <c r="C105" t="str">
        <f t="shared" ref="C105:C140" ca="1" si="330">VLOOKUP($B105,LocationLookup,2,FALSE)</f>
        <v>SCL1</v>
      </c>
      <c r="D105" t="str">
        <f t="shared" ref="D105:D140" ca="1" si="331">VLOOKUP($C105,LossFactorLookup,2,FALSE)</f>
        <v>Syncrude Industrial System</v>
      </c>
      <c r="E105" s="51">
        <v>35452.169000000002</v>
      </c>
      <c r="F105" s="51">
        <v>35180.915000000001</v>
      </c>
      <c r="G105" s="51">
        <v>22559.044000000002</v>
      </c>
      <c r="H105" s="51">
        <v>38430.146999999997</v>
      </c>
      <c r="I105" s="51">
        <v>20543.040700000001</v>
      </c>
      <c r="J105" s="51">
        <v>8051.8954000000003</v>
      </c>
      <c r="K105" s="51">
        <v>16270.225899999999</v>
      </c>
      <c r="L105" s="51">
        <v>16286.6623</v>
      </c>
      <c r="M105" s="51">
        <v>25867.731</v>
      </c>
      <c r="N105" s="51">
        <v>27373.059000000001</v>
      </c>
      <c r="O105" s="51">
        <v>31459.611000000001</v>
      </c>
      <c r="P105" s="51">
        <v>39123.493999999999</v>
      </c>
      <c r="Q105" s="32">
        <v>2170636.1800000002</v>
      </c>
      <c r="R105" s="32">
        <v>2624978.39</v>
      </c>
      <c r="S105" s="32">
        <v>1304847.58</v>
      </c>
      <c r="T105" s="32">
        <v>2015017.38</v>
      </c>
      <c r="U105" s="32">
        <v>880034.81</v>
      </c>
      <c r="V105" s="32">
        <v>332422</v>
      </c>
      <c r="W105" s="32">
        <v>3900894.99</v>
      </c>
      <c r="X105" s="32">
        <v>995426.67</v>
      </c>
      <c r="Y105" s="32">
        <v>1214654.74</v>
      </c>
      <c r="Z105" s="32">
        <v>1870336.84</v>
      </c>
      <c r="AA105" s="32">
        <v>1768523.92</v>
      </c>
      <c r="AB105" s="32">
        <v>2589073.7599999998</v>
      </c>
      <c r="AC105" s="2">
        <v>4.96</v>
      </c>
      <c r="AD105" s="2">
        <v>4.96</v>
      </c>
      <c r="AE105" s="2">
        <v>4.96</v>
      </c>
      <c r="AF105" s="2">
        <v>4.96</v>
      </c>
      <c r="AG105" s="2">
        <v>4.96</v>
      </c>
      <c r="AH105" s="2">
        <v>4.96</v>
      </c>
      <c r="AI105" s="2">
        <v>4.96</v>
      </c>
      <c r="AJ105" s="2">
        <v>4.96</v>
      </c>
      <c r="AK105" s="2">
        <v>4.96</v>
      </c>
      <c r="AL105" s="2">
        <v>4.96</v>
      </c>
      <c r="AM105" s="2">
        <v>4.96</v>
      </c>
      <c r="AN105" s="2">
        <v>4.96</v>
      </c>
      <c r="AO105" s="33">
        <v>107663.55</v>
      </c>
      <c r="AP105" s="33">
        <v>130198.93</v>
      </c>
      <c r="AQ105" s="33">
        <v>64720.44</v>
      </c>
      <c r="AR105" s="33">
        <v>99944.86</v>
      </c>
      <c r="AS105" s="33">
        <v>43649.73</v>
      </c>
      <c r="AT105" s="33">
        <v>16488.13</v>
      </c>
      <c r="AU105" s="33">
        <v>193484.39</v>
      </c>
      <c r="AV105" s="33">
        <v>49373.16</v>
      </c>
      <c r="AW105" s="33">
        <v>60246.87</v>
      </c>
      <c r="AX105" s="33">
        <v>92768.71</v>
      </c>
      <c r="AY105" s="33">
        <v>87718.79</v>
      </c>
      <c r="AZ105" s="33">
        <v>128418.06</v>
      </c>
      <c r="BA105" s="31">
        <f t="shared" si="266"/>
        <v>-2604.7600000000002</v>
      </c>
      <c r="BB105" s="31">
        <f t="shared" si="267"/>
        <v>-3149.97</v>
      </c>
      <c r="BC105" s="31">
        <f t="shared" si="268"/>
        <v>-1565.82</v>
      </c>
      <c r="BD105" s="31">
        <f t="shared" si="269"/>
        <v>-9672.08</v>
      </c>
      <c r="BE105" s="31">
        <f t="shared" si="270"/>
        <v>-4224.17</v>
      </c>
      <c r="BF105" s="31">
        <f t="shared" si="271"/>
        <v>-1595.63</v>
      </c>
      <c r="BG105" s="31">
        <f t="shared" si="272"/>
        <v>-27696.35</v>
      </c>
      <c r="BH105" s="31">
        <f t="shared" si="273"/>
        <v>-7067.53</v>
      </c>
      <c r="BI105" s="31">
        <f t="shared" si="274"/>
        <v>-8624.0499999999993</v>
      </c>
      <c r="BJ105" s="31">
        <f t="shared" si="275"/>
        <v>-5611.01</v>
      </c>
      <c r="BK105" s="31">
        <f t="shared" si="276"/>
        <v>-5305.57</v>
      </c>
      <c r="BL105" s="31">
        <f t="shared" si="277"/>
        <v>-7767.22</v>
      </c>
      <c r="BM105" s="6">
        <f t="shared" ca="1" si="317"/>
        <v>8.1299999999999997E-2</v>
      </c>
      <c r="BN105" s="6">
        <f t="shared" ca="1" si="317"/>
        <v>8.1299999999999997E-2</v>
      </c>
      <c r="BO105" s="6">
        <f t="shared" ca="1" si="317"/>
        <v>8.1299999999999997E-2</v>
      </c>
      <c r="BP105" s="6">
        <f t="shared" ca="1" si="317"/>
        <v>8.1299999999999997E-2</v>
      </c>
      <c r="BQ105" s="6">
        <f t="shared" ca="1" si="317"/>
        <v>8.1299999999999997E-2</v>
      </c>
      <c r="BR105" s="6">
        <f t="shared" ca="1" si="317"/>
        <v>8.1299999999999997E-2</v>
      </c>
      <c r="BS105" s="6">
        <f t="shared" ca="1" si="317"/>
        <v>8.1299999999999997E-2</v>
      </c>
      <c r="BT105" s="6">
        <f t="shared" ca="1" si="317"/>
        <v>8.1299999999999997E-2</v>
      </c>
      <c r="BU105" s="6">
        <f t="shared" ca="1" si="317"/>
        <v>8.1299999999999997E-2</v>
      </c>
      <c r="BV105" s="6">
        <f t="shared" ca="1" si="317"/>
        <v>8.1299999999999997E-2</v>
      </c>
      <c r="BW105" s="6">
        <f t="shared" ca="1" si="317"/>
        <v>8.1299999999999997E-2</v>
      </c>
      <c r="BX105" s="6">
        <f t="shared" ca="1" si="317"/>
        <v>8.1299999999999997E-2</v>
      </c>
      <c r="BY105" s="31">
        <f t="shared" ca="1" si="305"/>
        <v>176472.72</v>
      </c>
      <c r="BZ105" s="31">
        <f t="shared" ca="1" si="306"/>
        <v>213410.74</v>
      </c>
      <c r="CA105" s="31">
        <f t="shared" ca="1" si="307"/>
        <v>106084.11</v>
      </c>
      <c r="CB105" s="31">
        <f t="shared" ca="1" si="308"/>
        <v>163820.91</v>
      </c>
      <c r="CC105" s="31">
        <f t="shared" ca="1" si="309"/>
        <v>71546.83</v>
      </c>
      <c r="CD105" s="31">
        <f t="shared" ca="1" si="310"/>
        <v>27025.91</v>
      </c>
      <c r="CE105" s="31">
        <f t="shared" ca="1" si="311"/>
        <v>317142.76</v>
      </c>
      <c r="CF105" s="31">
        <f t="shared" ca="1" si="312"/>
        <v>80928.19</v>
      </c>
      <c r="CG105" s="31">
        <f t="shared" ca="1" si="313"/>
        <v>98751.43</v>
      </c>
      <c r="CH105" s="31">
        <f t="shared" ca="1" si="314"/>
        <v>152058.39000000001</v>
      </c>
      <c r="CI105" s="31">
        <f t="shared" ca="1" si="315"/>
        <v>143780.99</v>
      </c>
      <c r="CJ105" s="31">
        <f t="shared" ca="1" si="316"/>
        <v>210491.7</v>
      </c>
      <c r="CK105" s="32">
        <f t="shared" ca="1" si="318"/>
        <v>2821.83</v>
      </c>
      <c r="CL105" s="32">
        <f t="shared" ca="1" si="319"/>
        <v>3412.47</v>
      </c>
      <c r="CM105" s="32">
        <f t="shared" ca="1" si="320"/>
        <v>1696.3</v>
      </c>
      <c r="CN105" s="32">
        <f t="shared" ca="1" si="321"/>
        <v>2619.52</v>
      </c>
      <c r="CO105" s="32">
        <f t="shared" ca="1" si="322"/>
        <v>1144.05</v>
      </c>
      <c r="CP105" s="32">
        <f t="shared" ca="1" si="323"/>
        <v>432.15</v>
      </c>
      <c r="CQ105" s="32">
        <f t="shared" ca="1" si="324"/>
        <v>5071.16</v>
      </c>
      <c r="CR105" s="32">
        <f t="shared" ca="1" si="325"/>
        <v>1294.05</v>
      </c>
      <c r="CS105" s="32">
        <f t="shared" ca="1" si="326"/>
        <v>1579.05</v>
      </c>
      <c r="CT105" s="32">
        <f t="shared" ca="1" si="327"/>
        <v>2431.44</v>
      </c>
      <c r="CU105" s="32">
        <f t="shared" ca="1" si="328"/>
        <v>2299.08</v>
      </c>
      <c r="CV105" s="32">
        <f t="shared" ca="1" si="329"/>
        <v>3365.8</v>
      </c>
      <c r="CW105" s="31">
        <f t="shared" ca="1" si="290"/>
        <v>74235.75999999998</v>
      </c>
      <c r="CX105" s="31">
        <f t="shared" ca="1" si="291"/>
        <v>89774.25</v>
      </c>
      <c r="CY105" s="31">
        <f t="shared" ca="1" si="292"/>
        <v>44625.79</v>
      </c>
      <c r="CZ105" s="31">
        <f t="shared" ca="1" si="293"/>
        <v>76167.649999999994</v>
      </c>
      <c r="DA105" s="31">
        <f t="shared" ca="1" si="294"/>
        <v>33265.32</v>
      </c>
      <c r="DB105" s="31">
        <f t="shared" ca="1" si="295"/>
        <v>12565.560000000001</v>
      </c>
      <c r="DC105" s="31">
        <f t="shared" ca="1" si="296"/>
        <v>156425.87999999998</v>
      </c>
      <c r="DD105" s="31">
        <f t="shared" ca="1" si="297"/>
        <v>39916.61</v>
      </c>
      <c r="DE105" s="31">
        <f t="shared" ca="1" si="298"/>
        <v>48707.659999999989</v>
      </c>
      <c r="DF105" s="31">
        <f t="shared" ca="1" si="299"/>
        <v>67332.13</v>
      </c>
      <c r="DG105" s="31">
        <f t="shared" ca="1" si="300"/>
        <v>63666.849999999984</v>
      </c>
      <c r="DH105" s="31">
        <f t="shared" ca="1" si="301"/>
        <v>93206.66</v>
      </c>
      <c r="DI105" s="32">
        <f t="shared" ca="1" si="230"/>
        <v>3711.79</v>
      </c>
      <c r="DJ105" s="32">
        <f t="shared" ca="1" si="231"/>
        <v>4488.71</v>
      </c>
      <c r="DK105" s="32">
        <f t="shared" ca="1" si="232"/>
        <v>2231.29</v>
      </c>
      <c r="DL105" s="32">
        <f t="shared" ca="1" si="233"/>
        <v>3808.38</v>
      </c>
      <c r="DM105" s="32">
        <f t="shared" ca="1" si="234"/>
        <v>1663.27</v>
      </c>
      <c r="DN105" s="32">
        <f t="shared" ca="1" si="235"/>
        <v>628.28</v>
      </c>
      <c r="DO105" s="32">
        <f t="shared" ca="1" si="236"/>
        <v>7821.29</v>
      </c>
      <c r="DP105" s="32">
        <f t="shared" ca="1" si="237"/>
        <v>1995.83</v>
      </c>
      <c r="DQ105" s="32">
        <f t="shared" ca="1" si="238"/>
        <v>2435.38</v>
      </c>
      <c r="DR105" s="32">
        <f t="shared" ca="1" si="239"/>
        <v>3366.61</v>
      </c>
      <c r="DS105" s="32">
        <f t="shared" ca="1" si="240"/>
        <v>3183.34</v>
      </c>
      <c r="DT105" s="32">
        <f t="shared" ca="1" si="241"/>
        <v>4660.33</v>
      </c>
      <c r="DU105" s="31">
        <f t="shared" ca="1" si="242"/>
        <v>31940.71</v>
      </c>
      <c r="DV105" s="31">
        <f t="shared" ca="1" si="243"/>
        <v>38168.83</v>
      </c>
      <c r="DW105" s="31">
        <f t="shared" ca="1" si="244"/>
        <v>18767.900000000001</v>
      </c>
      <c r="DX105" s="31">
        <f t="shared" ca="1" si="245"/>
        <v>31645.07</v>
      </c>
      <c r="DY105" s="31">
        <f t="shared" ca="1" si="246"/>
        <v>13656.56</v>
      </c>
      <c r="DZ105" s="31">
        <f t="shared" ca="1" si="247"/>
        <v>5094.5600000000004</v>
      </c>
      <c r="EA105" s="31">
        <f t="shared" ca="1" si="248"/>
        <v>62649.67</v>
      </c>
      <c r="EB105" s="31">
        <f t="shared" ca="1" si="249"/>
        <v>15775</v>
      </c>
      <c r="EC105" s="31">
        <f t="shared" ca="1" si="250"/>
        <v>18990.66</v>
      </c>
      <c r="ED105" s="31">
        <f t="shared" ca="1" si="251"/>
        <v>25906.28</v>
      </c>
      <c r="EE105" s="31">
        <f t="shared" ca="1" si="252"/>
        <v>24158.09</v>
      </c>
      <c r="EF105" s="31">
        <f t="shared" ca="1" si="253"/>
        <v>34888.04</v>
      </c>
      <c r="EG105" s="32">
        <f t="shared" ca="1" si="254"/>
        <v>109888.25999999998</v>
      </c>
      <c r="EH105" s="32">
        <f t="shared" ca="1" si="255"/>
        <v>132431.79</v>
      </c>
      <c r="EI105" s="32">
        <f t="shared" ca="1" si="256"/>
        <v>65624.98000000001</v>
      </c>
      <c r="EJ105" s="32">
        <f t="shared" ca="1" si="257"/>
        <v>111621.1</v>
      </c>
      <c r="EK105" s="32">
        <f t="shared" ca="1" si="258"/>
        <v>48585.149999999994</v>
      </c>
      <c r="EL105" s="32">
        <f t="shared" ca="1" si="259"/>
        <v>18288.400000000001</v>
      </c>
      <c r="EM105" s="32">
        <f t="shared" ca="1" si="260"/>
        <v>226896.83999999997</v>
      </c>
      <c r="EN105" s="32">
        <f t="shared" ca="1" si="261"/>
        <v>57687.44</v>
      </c>
      <c r="EO105" s="32">
        <f t="shared" ca="1" si="262"/>
        <v>70133.699999999983</v>
      </c>
      <c r="EP105" s="32">
        <f t="shared" ca="1" si="263"/>
        <v>96605.02</v>
      </c>
      <c r="EQ105" s="32">
        <f t="shared" ca="1" si="264"/>
        <v>91008.279999999984</v>
      </c>
      <c r="ER105" s="32">
        <f t="shared" ca="1" si="265"/>
        <v>132755.03</v>
      </c>
    </row>
    <row r="106" spans="1:148">
      <c r="A106" t="s">
        <v>445</v>
      </c>
      <c r="B106" s="1" t="s">
        <v>113</v>
      </c>
      <c r="C106" t="str">
        <f t="shared" ca="1" si="330"/>
        <v>SCR1</v>
      </c>
      <c r="D106" t="str">
        <f t="shared" ca="1" si="331"/>
        <v>Suncor Industrial System</v>
      </c>
      <c r="E106" s="51">
        <v>100461.5425</v>
      </c>
      <c r="F106" s="51">
        <v>105049.3991</v>
      </c>
      <c r="G106" s="51">
        <v>119515.065</v>
      </c>
      <c r="H106" s="51">
        <v>82352.5723</v>
      </c>
      <c r="I106" s="51">
        <v>103278.109</v>
      </c>
      <c r="J106" s="51">
        <v>83712.359500000006</v>
      </c>
      <c r="K106" s="51">
        <v>120822.1611</v>
      </c>
      <c r="L106" s="51">
        <v>91298.793699999995</v>
      </c>
      <c r="M106" s="51">
        <v>102924.247</v>
      </c>
      <c r="N106" s="51">
        <v>114789.92600000001</v>
      </c>
      <c r="O106" s="51">
        <v>127719.2645</v>
      </c>
      <c r="P106" s="51">
        <v>152283.90590000001</v>
      </c>
      <c r="Q106" s="32">
        <v>6203490.1100000003</v>
      </c>
      <c r="R106" s="32">
        <v>7906435.5199999996</v>
      </c>
      <c r="S106" s="32">
        <v>7165583.4400000004</v>
      </c>
      <c r="T106" s="32">
        <v>4472894.5</v>
      </c>
      <c r="U106" s="32">
        <v>5713610.7000000002</v>
      </c>
      <c r="V106" s="32">
        <v>5248396.8099999996</v>
      </c>
      <c r="W106" s="32">
        <v>18502463.890000001</v>
      </c>
      <c r="X106" s="32">
        <v>7197941.9500000002</v>
      </c>
      <c r="Y106" s="32">
        <v>5434403.7699999996</v>
      </c>
      <c r="Z106" s="32">
        <v>7370822.7599999998</v>
      </c>
      <c r="AA106" s="32">
        <v>7161637.3200000003</v>
      </c>
      <c r="AB106" s="32">
        <v>10594482.560000001</v>
      </c>
      <c r="AC106" s="2">
        <v>4.5199999999999996</v>
      </c>
      <c r="AD106" s="2">
        <v>4.5199999999999996</v>
      </c>
      <c r="AE106" s="2">
        <v>4.5199999999999996</v>
      </c>
      <c r="AF106" s="2">
        <v>4.5199999999999996</v>
      </c>
      <c r="AG106" s="2">
        <v>4.5199999999999996</v>
      </c>
      <c r="AH106" s="2">
        <v>4.5199999999999996</v>
      </c>
      <c r="AI106" s="2">
        <v>4.5199999999999996</v>
      </c>
      <c r="AJ106" s="2">
        <v>4.5199999999999996</v>
      </c>
      <c r="AK106" s="2">
        <v>4.5199999999999996</v>
      </c>
      <c r="AL106" s="2">
        <v>4.5199999999999996</v>
      </c>
      <c r="AM106" s="2">
        <v>4.5199999999999996</v>
      </c>
      <c r="AN106" s="2">
        <v>4.5199999999999996</v>
      </c>
      <c r="AO106" s="33">
        <v>280397.75</v>
      </c>
      <c r="AP106" s="33">
        <v>357370.89</v>
      </c>
      <c r="AQ106" s="33">
        <v>323884.37</v>
      </c>
      <c r="AR106" s="33">
        <v>202174.83</v>
      </c>
      <c r="AS106" s="33">
        <v>258255.2</v>
      </c>
      <c r="AT106" s="33">
        <v>237227.54</v>
      </c>
      <c r="AU106" s="33">
        <v>836311.37</v>
      </c>
      <c r="AV106" s="33">
        <v>325346.98</v>
      </c>
      <c r="AW106" s="33">
        <v>245635.05</v>
      </c>
      <c r="AX106" s="33">
        <v>333161.19</v>
      </c>
      <c r="AY106" s="33">
        <v>323706.01</v>
      </c>
      <c r="AZ106" s="33">
        <v>478870.61</v>
      </c>
      <c r="BA106" s="31">
        <f t="shared" si="266"/>
        <v>-7444.19</v>
      </c>
      <c r="BB106" s="31">
        <f t="shared" si="267"/>
        <v>-9487.7199999999993</v>
      </c>
      <c r="BC106" s="31">
        <f t="shared" si="268"/>
        <v>-8598.7000000000007</v>
      </c>
      <c r="BD106" s="31">
        <f t="shared" si="269"/>
        <v>-21469.89</v>
      </c>
      <c r="BE106" s="31">
        <f t="shared" si="270"/>
        <v>-27425.33</v>
      </c>
      <c r="BF106" s="31">
        <f t="shared" si="271"/>
        <v>-25192.3</v>
      </c>
      <c r="BG106" s="31">
        <f t="shared" si="272"/>
        <v>-131367.49</v>
      </c>
      <c r="BH106" s="31">
        <f t="shared" si="273"/>
        <v>-51105.39</v>
      </c>
      <c r="BI106" s="31">
        <f t="shared" si="274"/>
        <v>-38584.269999999997</v>
      </c>
      <c r="BJ106" s="31">
        <f t="shared" si="275"/>
        <v>-22112.47</v>
      </c>
      <c r="BK106" s="31">
        <f t="shared" si="276"/>
        <v>-21484.91</v>
      </c>
      <c r="BL106" s="31">
        <f t="shared" si="277"/>
        <v>-31783.45</v>
      </c>
      <c r="BM106" s="6">
        <f t="shared" ca="1" si="317"/>
        <v>6.7199999999999996E-2</v>
      </c>
      <c r="BN106" s="6">
        <f t="shared" ca="1" si="317"/>
        <v>6.7199999999999996E-2</v>
      </c>
      <c r="BO106" s="6">
        <f t="shared" ca="1" si="317"/>
        <v>6.7199999999999996E-2</v>
      </c>
      <c r="BP106" s="6">
        <f t="shared" ca="1" si="317"/>
        <v>6.7199999999999996E-2</v>
      </c>
      <c r="BQ106" s="6">
        <f t="shared" ca="1" si="317"/>
        <v>6.7199999999999996E-2</v>
      </c>
      <c r="BR106" s="6">
        <f t="shared" ca="1" si="317"/>
        <v>6.7199999999999996E-2</v>
      </c>
      <c r="BS106" s="6">
        <f t="shared" ca="1" si="317"/>
        <v>6.7199999999999996E-2</v>
      </c>
      <c r="BT106" s="6">
        <f t="shared" ca="1" si="317"/>
        <v>6.7199999999999996E-2</v>
      </c>
      <c r="BU106" s="6">
        <f t="shared" ca="1" si="317"/>
        <v>6.7199999999999996E-2</v>
      </c>
      <c r="BV106" s="6">
        <f t="shared" ca="1" si="317"/>
        <v>6.7199999999999996E-2</v>
      </c>
      <c r="BW106" s="6">
        <f t="shared" ca="1" si="317"/>
        <v>6.7199999999999996E-2</v>
      </c>
      <c r="BX106" s="6">
        <f t="shared" ca="1" si="317"/>
        <v>6.7199999999999996E-2</v>
      </c>
      <c r="BY106" s="31">
        <f t="shared" ca="1" si="305"/>
        <v>416874.54</v>
      </c>
      <c r="BZ106" s="31">
        <f t="shared" ca="1" si="306"/>
        <v>531312.47</v>
      </c>
      <c r="CA106" s="31">
        <f t="shared" ca="1" si="307"/>
        <v>481527.21</v>
      </c>
      <c r="CB106" s="31">
        <f t="shared" ca="1" si="308"/>
        <v>300578.51</v>
      </c>
      <c r="CC106" s="31">
        <f t="shared" ca="1" si="309"/>
        <v>383954.64</v>
      </c>
      <c r="CD106" s="31">
        <f t="shared" ca="1" si="310"/>
        <v>352692.27</v>
      </c>
      <c r="CE106" s="31">
        <f t="shared" ca="1" si="311"/>
        <v>1243365.57</v>
      </c>
      <c r="CF106" s="31">
        <f t="shared" ca="1" si="312"/>
        <v>483701.7</v>
      </c>
      <c r="CG106" s="31">
        <f t="shared" ca="1" si="313"/>
        <v>365191.93</v>
      </c>
      <c r="CH106" s="31">
        <f t="shared" ca="1" si="314"/>
        <v>495319.29</v>
      </c>
      <c r="CI106" s="31">
        <f t="shared" ca="1" si="315"/>
        <v>481262.03</v>
      </c>
      <c r="CJ106" s="31">
        <f t="shared" ca="1" si="316"/>
        <v>711949.23</v>
      </c>
      <c r="CK106" s="32">
        <f t="shared" ca="1" si="318"/>
        <v>8064.54</v>
      </c>
      <c r="CL106" s="32">
        <f t="shared" ca="1" si="319"/>
        <v>10278.370000000001</v>
      </c>
      <c r="CM106" s="32">
        <f t="shared" ca="1" si="320"/>
        <v>9315.26</v>
      </c>
      <c r="CN106" s="32">
        <f t="shared" ca="1" si="321"/>
        <v>5814.76</v>
      </c>
      <c r="CO106" s="32">
        <f t="shared" ca="1" si="322"/>
        <v>7427.69</v>
      </c>
      <c r="CP106" s="32">
        <f t="shared" ca="1" si="323"/>
        <v>6822.92</v>
      </c>
      <c r="CQ106" s="32">
        <f t="shared" ca="1" si="324"/>
        <v>24053.200000000001</v>
      </c>
      <c r="CR106" s="32">
        <f t="shared" ca="1" si="325"/>
        <v>9357.32</v>
      </c>
      <c r="CS106" s="32">
        <f t="shared" ca="1" si="326"/>
        <v>7064.72</v>
      </c>
      <c r="CT106" s="32">
        <f t="shared" ca="1" si="327"/>
        <v>9582.07</v>
      </c>
      <c r="CU106" s="32">
        <f t="shared" ca="1" si="328"/>
        <v>9310.1299999999992</v>
      </c>
      <c r="CV106" s="32">
        <f t="shared" ca="1" si="329"/>
        <v>13772.83</v>
      </c>
      <c r="CW106" s="31">
        <f t="shared" ca="1" si="290"/>
        <v>151985.51999999996</v>
      </c>
      <c r="CX106" s="31">
        <f t="shared" ca="1" si="291"/>
        <v>193707.66999999995</v>
      </c>
      <c r="CY106" s="31">
        <f t="shared" ca="1" si="292"/>
        <v>175556.80000000005</v>
      </c>
      <c r="CZ106" s="31">
        <f t="shared" ca="1" si="293"/>
        <v>125688.33000000003</v>
      </c>
      <c r="DA106" s="31">
        <f t="shared" ca="1" si="294"/>
        <v>160552.46000000002</v>
      </c>
      <c r="DB106" s="31">
        <f t="shared" ca="1" si="295"/>
        <v>147479.94999999998</v>
      </c>
      <c r="DC106" s="31">
        <f t="shared" ca="1" si="296"/>
        <v>562474.89</v>
      </c>
      <c r="DD106" s="31">
        <f t="shared" ca="1" si="297"/>
        <v>218817.43000000005</v>
      </c>
      <c r="DE106" s="31">
        <f t="shared" ca="1" si="298"/>
        <v>165205.86999999997</v>
      </c>
      <c r="DF106" s="31">
        <f t="shared" ca="1" si="299"/>
        <v>193852.63999999998</v>
      </c>
      <c r="DG106" s="31">
        <f t="shared" ca="1" si="300"/>
        <v>188351.06000000003</v>
      </c>
      <c r="DH106" s="31">
        <f t="shared" ca="1" si="301"/>
        <v>278634.89999999997</v>
      </c>
      <c r="DI106" s="32">
        <f t="shared" ca="1" si="230"/>
        <v>7599.28</v>
      </c>
      <c r="DJ106" s="32">
        <f t="shared" ca="1" si="231"/>
        <v>9685.3799999999992</v>
      </c>
      <c r="DK106" s="32">
        <f t="shared" ca="1" si="232"/>
        <v>8777.84</v>
      </c>
      <c r="DL106" s="32">
        <f t="shared" ca="1" si="233"/>
        <v>6284.42</v>
      </c>
      <c r="DM106" s="32">
        <f t="shared" ca="1" si="234"/>
        <v>8027.62</v>
      </c>
      <c r="DN106" s="32">
        <f t="shared" ca="1" si="235"/>
        <v>7374</v>
      </c>
      <c r="DO106" s="32">
        <f t="shared" ca="1" si="236"/>
        <v>28123.74</v>
      </c>
      <c r="DP106" s="32">
        <f t="shared" ca="1" si="237"/>
        <v>10940.87</v>
      </c>
      <c r="DQ106" s="32">
        <f t="shared" ca="1" si="238"/>
        <v>8260.2900000000009</v>
      </c>
      <c r="DR106" s="32">
        <f t="shared" ca="1" si="239"/>
        <v>9692.6299999999992</v>
      </c>
      <c r="DS106" s="32">
        <f t="shared" ca="1" si="240"/>
        <v>9417.5499999999993</v>
      </c>
      <c r="DT106" s="32">
        <f t="shared" ca="1" si="241"/>
        <v>13931.75</v>
      </c>
      <c r="DU106" s="31">
        <f t="shared" ca="1" si="242"/>
        <v>65393.36</v>
      </c>
      <c r="DV106" s="31">
        <f t="shared" ca="1" si="243"/>
        <v>82357.64</v>
      </c>
      <c r="DW106" s="31">
        <f t="shared" ca="1" si="244"/>
        <v>73832.490000000005</v>
      </c>
      <c r="DX106" s="31">
        <f t="shared" ca="1" si="245"/>
        <v>52219.22</v>
      </c>
      <c r="DY106" s="31">
        <f t="shared" ca="1" si="246"/>
        <v>65912.320000000007</v>
      </c>
      <c r="DZ106" s="31">
        <f t="shared" ca="1" si="247"/>
        <v>59794.06</v>
      </c>
      <c r="EA106" s="31">
        <f t="shared" ca="1" si="248"/>
        <v>225275.16</v>
      </c>
      <c r="EB106" s="31">
        <f t="shared" ca="1" si="249"/>
        <v>86476.39</v>
      </c>
      <c r="EC106" s="31">
        <f t="shared" ca="1" si="250"/>
        <v>64412.22</v>
      </c>
      <c r="ED106" s="31">
        <f t="shared" ca="1" si="251"/>
        <v>74585.509999999995</v>
      </c>
      <c r="EE106" s="31">
        <f t="shared" ca="1" si="252"/>
        <v>71468.95</v>
      </c>
      <c r="EF106" s="31">
        <f t="shared" ca="1" si="253"/>
        <v>104295.39</v>
      </c>
      <c r="EG106" s="32">
        <f t="shared" ca="1" si="254"/>
        <v>224978.15999999997</v>
      </c>
      <c r="EH106" s="32">
        <f t="shared" ca="1" si="255"/>
        <v>285750.68999999994</v>
      </c>
      <c r="EI106" s="32">
        <f t="shared" ca="1" si="256"/>
        <v>258167.13000000006</v>
      </c>
      <c r="EJ106" s="32">
        <f t="shared" ca="1" si="257"/>
        <v>184191.97000000003</v>
      </c>
      <c r="EK106" s="32">
        <f t="shared" ca="1" si="258"/>
        <v>234492.40000000002</v>
      </c>
      <c r="EL106" s="32">
        <f t="shared" ca="1" si="259"/>
        <v>214648.00999999998</v>
      </c>
      <c r="EM106" s="32">
        <f t="shared" ca="1" si="260"/>
        <v>815873.79</v>
      </c>
      <c r="EN106" s="32">
        <f t="shared" ca="1" si="261"/>
        <v>316234.69000000006</v>
      </c>
      <c r="EO106" s="32">
        <f t="shared" ca="1" si="262"/>
        <v>237878.37999999998</v>
      </c>
      <c r="EP106" s="32">
        <f t="shared" ca="1" si="263"/>
        <v>278130.77999999997</v>
      </c>
      <c r="EQ106" s="32">
        <f t="shared" ca="1" si="264"/>
        <v>269237.56</v>
      </c>
      <c r="ER106" s="32">
        <f t="shared" ca="1" si="265"/>
        <v>396862.04</v>
      </c>
    </row>
    <row r="107" spans="1:148">
      <c r="A107" t="s">
        <v>446</v>
      </c>
      <c r="B107" s="1" t="s">
        <v>114</v>
      </c>
      <c r="C107" t="str">
        <f t="shared" ca="1" si="330"/>
        <v>SCR2</v>
      </c>
      <c r="D107" t="str">
        <f t="shared" ca="1" si="331"/>
        <v>Magrath Wind Facility</v>
      </c>
      <c r="E107" s="51">
        <v>12885.513300000001</v>
      </c>
      <c r="F107" s="51">
        <v>6816.7587999999996</v>
      </c>
      <c r="G107" s="51">
        <v>12439.029</v>
      </c>
      <c r="H107" s="51">
        <v>7131.2682000000004</v>
      </c>
      <c r="I107" s="51">
        <v>6975.1750000000002</v>
      </c>
      <c r="J107" s="51">
        <v>7083.2875999999997</v>
      </c>
      <c r="K107" s="51">
        <v>3725.3521999999998</v>
      </c>
      <c r="L107" s="51">
        <v>4683.5859</v>
      </c>
      <c r="M107" s="51">
        <v>7099.1932999999999</v>
      </c>
      <c r="N107" s="51">
        <v>10760.3986</v>
      </c>
      <c r="O107" s="51">
        <v>10349.623100000001</v>
      </c>
      <c r="P107" s="51">
        <v>11267.1765</v>
      </c>
      <c r="Q107" s="32">
        <v>671286.98</v>
      </c>
      <c r="R107" s="32">
        <v>394334.69</v>
      </c>
      <c r="S107" s="32">
        <v>654206.71</v>
      </c>
      <c r="T107" s="32">
        <v>336898.71</v>
      </c>
      <c r="U107" s="32">
        <v>251577.54</v>
      </c>
      <c r="V107" s="32">
        <v>276201.55</v>
      </c>
      <c r="W107" s="32">
        <v>434827.46</v>
      </c>
      <c r="X107" s="32">
        <v>211922</v>
      </c>
      <c r="Y107" s="32">
        <v>274826.33</v>
      </c>
      <c r="Z107" s="32">
        <v>611629.14</v>
      </c>
      <c r="AA107" s="32">
        <v>464878.79</v>
      </c>
      <c r="AB107" s="32">
        <v>616615.42000000004</v>
      </c>
      <c r="AC107" s="2">
        <v>1.72</v>
      </c>
      <c r="AD107" s="2">
        <v>1.72</v>
      </c>
      <c r="AE107" s="2">
        <v>1.72</v>
      </c>
      <c r="AF107" s="2">
        <v>1.72</v>
      </c>
      <c r="AG107" s="2">
        <v>1.72</v>
      </c>
      <c r="AH107" s="2">
        <v>1.72</v>
      </c>
      <c r="AI107" s="2">
        <v>1.72</v>
      </c>
      <c r="AJ107" s="2">
        <v>1.72</v>
      </c>
      <c r="AK107" s="2">
        <v>1.72</v>
      </c>
      <c r="AL107" s="2">
        <v>1.72</v>
      </c>
      <c r="AM107" s="2">
        <v>1.72</v>
      </c>
      <c r="AN107" s="2">
        <v>1.72</v>
      </c>
      <c r="AO107" s="33">
        <v>11546.14</v>
      </c>
      <c r="AP107" s="33">
        <v>6782.56</v>
      </c>
      <c r="AQ107" s="33">
        <v>11252.36</v>
      </c>
      <c r="AR107" s="33">
        <v>5794.66</v>
      </c>
      <c r="AS107" s="33">
        <v>4327.13</v>
      </c>
      <c r="AT107" s="33">
        <v>4750.67</v>
      </c>
      <c r="AU107" s="33">
        <v>7479.03</v>
      </c>
      <c r="AV107" s="33">
        <v>3645.06</v>
      </c>
      <c r="AW107" s="33">
        <v>4727.01</v>
      </c>
      <c r="AX107" s="33">
        <v>10520.02</v>
      </c>
      <c r="AY107" s="33">
        <v>7995.92</v>
      </c>
      <c r="AZ107" s="33">
        <v>10605.79</v>
      </c>
      <c r="BA107" s="31">
        <f t="shared" si="266"/>
        <v>-805.54</v>
      </c>
      <c r="BB107" s="31">
        <f t="shared" si="267"/>
        <v>-473.2</v>
      </c>
      <c r="BC107" s="31">
        <f t="shared" si="268"/>
        <v>-785.05</v>
      </c>
      <c r="BD107" s="31">
        <f t="shared" si="269"/>
        <v>-1617.11</v>
      </c>
      <c r="BE107" s="31">
        <f t="shared" si="270"/>
        <v>-1207.57</v>
      </c>
      <c r="BF107" s="31">
        <f t="shared" si="271"/>
        <v>-1325.77</v>
      </c>
      <c r="BG107" s="31">
        <f t="shared" si="272"/>
        <v>-3087.27</v>
      </c>
      <c r="BH107" s="31">
        <f t="shared" si="273"/>
        <v>-1504.65</v>
      </c>
      <c r="BI107" s="31">
        <f t="shared" si="274"/>
        <v>-1951.27</v>
      </c>
      <c r="BJ107" s="31">
        <f t="shared" si="275"/>
        <v>-1834.89</v>
      </c>
      <c r="BK107" s="31">
        <f t="shared" si="276"/>
        <v>-1394.64</v>
      </c>
      <c r="BL107" s="31">
        <f t="shared" si="277"/>
        <v>-1849.85</v>
      </c>
      <c r="BM107" s="6">
        <f t="shared" ca="1" si="317"/>
        <v>-4.4499999999999998E-2</v>
      </c>
      <c r="BN107" s="6">
        <f t="shared" ca="1" si="317"/>
        <v>-4.4499999999999998E-2</v>
      </c>
      <c r="BO107" s="6">
        <f t="shared" ca="1" si="317"/>
        <v>-4.4499999999999998E-2</v>
      </c>
      <c r="BP107" s="6">
        <f t="shared" ca="1" si="317"/>
        <v>-4.4499999999999998E-2</v>
      </c>
      <c r="BQ107" s="6">
        <f t="shared" ca="1" si="317"/>
        <v>-4.4499999999999998E-2</v>
      </c>
      <c r="BR107" s="6">
        <f t="shared" ca="1" si="317"/>
        <v>-4.4499999999999998E-2</v>
      </c>
      <c r="BS107" s="6">
        <f t="shared" ca="1" si="317"/>
        <v>-4.4499999999999998E-2</v>
      </c>
      <c r="BT107" s="6">
        <f t="shared" ca="1" si="317"/>
        <v>-4.4499999999999998E-2</v>
      </c>
      <c r="BU107" s="6">
        <f t="shared" ca="1" si="317"/>
        <v>-4.4499999999999998E-2</v>
      </c>
      <c r="BV107" s="6">
        <f t="shared" ca="1" si="317"/>
        <v>-4.4499999999999998E-2</v>
      </c>
      <c r="BW107" s="6">
        <f t="shared" ca="1" si="317"/>
        <v>-4.4499999999999998E-2</v>
      </c>
      <c r="BX107" s="6">
        <f t="shared" ca="1" si="317"/>
        <v>-4.4499999999999998E-2</v>
      </c>
      <c r="BY107" s="31">
        <f t="shared" ca="1" si="305"/>
        <v>-29872.27</v>
      </c>
      <c r="BZ107" s="31">
        <f t="shared" ca="1" si="306"/>
        <v>-17547.89</v>
      </c>
      <c r="CA107" s="31">
        <f t="shared" ca="1" si="307"/>
        <v>-29112.2</v>
      </c>
      <c r="CB107" s="31">
        <f t="shared" ca="1" si="308"/>
        <v>-14991.99</v>
      </c>
      <c r="CC107" s="31">
        <f t="shared" ca="1" si="309"/>
        <v>-11195.2</v>
      </c>
      <c r="CD107" s="31">
        <f t="shared" ca="1" si="310"/>
        <v>-12290.97</v>
      </c>
      <c r="CE107" s="31">
        <f t="shared" ca="1" si="311"/>
        <v>-19349.82</v>
      </c>
      <c r="CF107" s="31">
        <f t="shared" ca="1" si="312"/>
        <v>-9430.5300000000007</v>
      </c>
      <c r="CG107" s="31">
        <f t="shared" ca="1" si="313"/>
        <v>-12229.77</v>
      </c>
      <c r="CH107" s="31">
        <f t="shared" ca="1" si="314"/>
        <v>-27217.5</v>
      </c>
      <c r="CI107" s="31">
        <f t="shared" ca="1" si="315"/>
        <v>-20687.11</v>
      </c>
      <c r="CJ107" s="31">
        <f t="shared" ca="1" si="316"/>
        <v>-27439.39</v>
      </c>
      <c r="CK107" s="32">
        <f t="shared" ca="1" si="318"/>
        <v>872.67</v>
      </c>
      <c r="CL107" s="32">
        <f t="shared" ca="1" si="319"/>
        <v>512.64</v>
      </c>
      <c r="CM107" s="32">
        <f t="shared" ca="1" si="320"/>
        <v>850.47</v>
      </c>
      <c r="CN107" s="32">
        <f t="shared" ca="1" si="321"/>
        <v>437.97</v>
      </c>
      <c r="CO107" s="32">
        <f t="shared" ca="1" si="322"/>
        <v>327.05</v>
      </c>
      <c r="CP107" s="32">
        <f t="shared" ca="1" si="323"/>
        <v>359.06</v>
      </c>
      <c r="CQ107" s="32">
        <f t="shared" ca="1" si="324"/>
        <v>565.28</v>
      </c>
      <c r="CR107" s="32">
        <f t="shared" ca="1" si="325"/>
        <v>275.5</v>
      </c>
      <c r="CS107" s="32">
        <f t="shared" ca="1" si="326"/>
        <v>357.27</v>
      </c>
      <c r="CT107" s="32">
        <f t="shared" ca="1" si="327"/>
        <v>795.12</v>
      </c>
      <c r="CU107" s="32">
        <f t="shared" ca="1" si="328"/>
        <v>604.34</v>
      </c>
      <c r="CV107" s="32">
        <f t="shared" ca="1" si="329"/>
        <v>801.6</v>
      </c>
      <c r="CW107" s="31">
        <f t="shared" ca="1" si="290"/>
        <v>-39740.200000000004</v>
      </c>
      <c r="CX107" s="31">
        <f t="shared" ca="1" si="291"/>
        <v>-23344.61</v>
      </c>
      <c r="CY107" s="31">
        <f t="shared" ca="1" si="292"/>
        <v>-38729.039999999994</v>
      </c>
      <c r="CZ107" s="31">
        <f t="shared" ca="1" si="293"/>
        <v>-18731.57</v>
      </c>
      <c r="DA107" s="31">
        <f t="shared" ca="1" si="294"/>
        <v>-13987.710000000003</v>
      </c>
      <c r="DB107" s="31">
        <f t="shared" ca="1" si="295"/>
        <v>-15356.810000000001</v>
      </c>
      <c r="DC107" s="31">
        <f t="shared" ca="1" si="296"/>
        <v>-23176.3</v>
      </c>
      <c r="DD107" s="31">
        <f t="shared" ca="1" si="297"/>
        <v>-11295.44</v>
      </c>
      <c r="DE107" s="31">
        <f t="shared" ca="1" si="298"/>
        <v>-14648.240000000002</v>
      </c>
      <c r="DF107" s="31">
        <f t="shared" ca="1" si="299"/>
        <v>-35107.51</v>
      </c>
      <c r="DG107" s="31">
        <f t="shared" ca="1" si="300"/>
        <v>-26684.050000000003</v>
      </c>
      <c r="DH107" s="31">
        <f t="shared" ca="1" si="301"/>
        <v>-35393.730000000003</v>
      </c>
      <c r="DI107" s="32">
        <f t="shared" ca="1" si="230"/>
        <v>-1987.01</v>
      </c>
      <c r="DJ107" s="32">
        <f t="shared" ca="1" si="231"/>
        <v>-1167.23</v>
      </c>
      <c r="DK107" s="32">
        <f t="shared" ca="1" si="232"/>
        <v>-1936.45</v>
      </c>
      <c r="DL107" s="32">
        <f t="shared" ca="1" si="233"/>
        <v>-936.58</v>
      </c>
      <c r="DM107" s="32">
        <f t="shared" ca="1" si="234"/>
        <v>-699.39</v>
      </c>
      <c r="DN107" s="32">
        <f t="shared" ca="1" si="235"/>
        <v>-767.84</v>
      </c>
      <c r="DO107" s="32">
        <f t="shared" ca="1" si="236"/>
        <v>-1158.82</v>
      </c>
      <c r="DP107" s="32">
        <f t="shared" ca="1" si="237"/>
        <v>-564.77</v>
      </c>
      <c r="DQ107" s="32">
        <f t="shared" ca="1" si="238"/>
        <v>-732.41</v>
      </c>
      <c r="DR107" s="32">
        <f t="shared" ca="1" si="239"/>
        <v>-1755.38</v>
      </c>
      <c r="DS107" s="32">
        <f t="shared" ca="1" si="240"/>
        <v>-1334.2</v>
      </c>
      <c r="DT107" s="32">
        <f t="shared" ca="1" si="241"/>
        <v>-1769.69</v>
      </c>
      <c r="DU107" s="31">
        <f t="shared" ca="1" si="242"/>
        <v>-17098.64</v>
      </c>
      <c r="DV107" s="31">
        <f t="shared" ca="1" si="243"/>
        <v>-9925.2999999999993</v>
      </c>
      <c r="DW107" s="31">
        <f t="shared" ca="1" si="244"/>
        <v>-16287.96</v>
      </c>
      <c r="DX107" s="31">
        <f t="shared" ca="1" si="245"/>
        <v>-7782.33</v>
      </c>
      <c r="DY107" s="31">
        <f t="shared" ca="1" si="246"/>
        <v>-5742.44</v>
      </c>
      <c r="DZ107" s="31">
        <f t="shared" ca="1" si="247"/>
        <v>-6226.24</v>
      </c>
      <c r="EA107" s="31">
        <f t="shared" ca="1" si="248"/>
        <v>-9282.27</v>
      </c>
      <c r="EB107" s="31">
        <f t="shared" ca="1" si="249"/>
        <v>-4463.9399999999996</v>
      </c>
      <c r="EC107" s="31">
        <f t="shared" ca="1" si="250"/>
        <v>-5711.21</v>
      </c>
      <c r="ED107" s="31">
        <f t="shared" ca="1" si="251"/>
        <v>-13507.74</v>
      </c>
      <c r="EE107" s="31">
        <f t="shared" ca="1" si="252"/>
        <v>-10125.14</v>
      </c>
      <c r="EF107" s="31">
        <f t="shared" ca="1" si="253"/>
        <v>-13248.17</v>
      </c>
      <c r="EG107" s="32">
        <f t="shared" ca="1" si="254"/>
        <v>-58825.850000000006</v>
      </c>
      <c r="EH107" s="32">
        <f t="shared" ca="1" si="255"/>
        <v>-34437.14</v>
      </c>
      <c r="EI107" s="32">
        <f t="shared" ca="1" si="256"/>
        <v>-56953.44999999999</v>
      </c>
      <c r="EJ107" s="32">
        <f t="shared" ca="1" si="257"/>
        <v>-27450.480000000003</v>
      </c>
      <c r="EK107" s="32">
        <f t="shared" ca="1" si="258"/>
        <v>-20429.54</v>
      </c>
      <c r="EL107" s="32">
        <f t="shared" ca="1" si="259"/>
        <v>-22350.89</v>
      </c>
      <c r="EM107" s="32">
        <f t="shared" ca="1" si="260"/>
        <v>-33617.39</v>
      </c>
      <c r="EN107" s="32">
        <f t="shared" ca="1" si="261"/>
        <v>-16324.150000000001</v>
      </c>
      <c r="EO107" s="32">
        <f t="shared" ca="1" si="262"/>
        <v>-21091.86</v>
      </c>
      <c r="EP107" s="32">
        <f t="shared" ca="1" si="263"/>
        <v>-50370.63</v>
      </c>
      <c r="EQ107" s="32">
        <f t="shared" ca="1" si="264"/>
        <v>-38143.39</v>
      </c>
      <c r="ER107" s="32">
        <f t="shared" ca="1" si="265"/>
        <v>-50411.590000000004</v>
      </c>
    </row>
    <row r="108" spans="1:148">
      <c r="A108" t="s">
        <v>446</v>
      </c>
      <c r="B108" s="1" t="s">
        <v>115</v>
      </c>
      <c r="C108" t="str">
        <f t="shared" ca="1" si="330"/>
        <v>SCR3</v>
      </c>
      <c r="D108" t="str">
        <f t="shared" ca="1" si="331"/>
        <v>Chin Chute Wind Facility</v>
      </c>
      <c r="E108" s="51">
        <v>12682.0162</v>
      </c>
      <c r="F108" s="51">
        <v>6334.2281999999996</v>
      </c>
      <c r="G108" s="51">
        <v>12774.565500000001</v>
      </c>
      <c r="H108" s="51">
        <v>8606.4979999999996</v>
      </c>
      <c r="I108" s="51">
        <v>8175.6224000000002</v>
      </c>
      <c r="J108" s="51">
        <v>8126.7116999999998</v>
      </c>
      <c r="K108" s="51">
        <v>4854.0787</v>
      </c>
      <c r="L108" s="51">
        <v>5576.6382999999996</v>
      </c>
      <c r="M108" s="51">
        <v>7936.4745000000003</v>
      </c>
      <c r="N108" s="51">
        <v>11888.440699999999</v>
      </c>
      <c r="O108" s="51">
        <v>11037.6167</v>
      </c>
      <c r="P108" s="51">
        <v>11382.789699999999</v>
      </c>
      <c r="Q108" s="32">
        <v>687978.96</v>
      </c>
      <c r="R108" s="32">
        <v>394909.89</v>
      </c>
      <c r="S108" s="32">
        <v>690073.25</v>
      </c>
      <c r="T108" s="32">
        <v>416503.8</v>
      </c>
      <c r="U108" s="32">
        <v>282175.84000000003</v>
      </c>
      <c r="V108" s="32">
        <v>311067.2</v>
      </c>
      <c r="W108" s="32">
        <v>498538.77</v>
      </c>
      <c r="X108" s="32">
        <v>270657.64</v>
      </c>
      <c r="Y108" s="32">
        <v>309097.18</v>
      </c>
      <c r="Z108" s="32">
        <v>658400.94999999995</v>
      </c>
      <c r="AA108" s="32">
        <v>519033.19</v>
      </c>
      <c r="AB108" s="32">
        <v>634575.82999999996</v>
      </c>
      <c r="AC108" s="2">
        <v>0.85</v>
      </c>
      <c r="AD108" s="2">
        <v>0.85</v>
      </c>
      <c r="AE108" s="2">
        <v>0.85</v>
      </c>
      <c r="AF108" s="2">
        <v>0.85</v>
      </c>
      <c r="AG108" s="2">
        <v>0.85</v>
      </c>
      <c r="AH108" s="2">
        <v>0.85</v>
      </c>
      <c r="AI108" s="2">
        <v>0.85</v>
      </c>
      <c r="AJ108" s="2">
        <v>0.85</v>
      </c>
      <c r="AK108" s="2">
        <v>0.85</v>
      </c>
      <c r="AL108" s="2">
        <v>0.85</v>
      </c>
      <c r="AM108" s="2">
        <v>0.85</v>
      </c>
      <c r="AN108" s="2">
        <v>0.85</v>
      </c>
      <c r="AO108" s="33">
        <v>5847.82</v>
      </c>
      <c r="AP108" s="33">
        <v>3356.73</v>
      </c>
      <c r="AQ108" s="33">
        <v>5865.62</v>
      </c>
      <c r="AR108" s="33">
        <v>3540.28</v>
      </c>
      <c r="AS108" s="33">
        <v>2398.4899999999998</v>
      </c>
      <c r="AT108" s="33">
        <v>2644.07</v>
      </c>
      <c r="AU108" s="33">
        <v>4237.58</v>
      </c>
      <c r="AV108" s="33">
        <v>2300.59</v>
      </c>
      <c r="AW108" s="33">
        <v>2627.33</v>
      </c>
      <c r="AX108" s="33">
        <v>5596.41</v>
      </c>
      <c r="AY108" s="33">
        <v>4411.78</v>
      </c>
      <c r="AZ108" s="33">
        <v>5393.89</v>
      </c>
      <c r="BA108" s="31">
        <f t="shared" si="266"/>
        <v>-825.57</v>
      </c>
      <c r="BB108" s="31">
        <f t="shared" si="267"/>
        <v>-473.89</v>
      </c>
      <c r="BC108" s="31">
        <f t="shared" si="268"/>
        <v>-828.09</v>
      </c>
      <c r="BD108" s="31">
        <f t="shared" si="269"/>
        <v>-1999.22</v>
      </c>
      <c r="BE108" s="31">
        <f t="shared" si="270"/>
        <v>-1354.44</v>
      </c>
      <c r="BF108" s="31">
        <f t="shared" si="271"/>
        <v>-1493.12</v>
      </c>
      <c r="BG108" s="31">
        <f t="shared" si="272"/>
        <v>-3539.63</v>
      </c>
      <c r="BH108" s="31">
        <f t="shared" si="273"/>
        <v>-1921.67</v>
      </c>
      <c r="BI108" s="31">
        <f t="shared" si="274"/>
        <v>-2194.59</v>
      </c>
      <c r="BJ108" s="31">
        <f t="shared" si="275"/>
        <v>-1975.2</v>
      </c>
      <c r="BK108" s="31">
        <f t="shared" si="276"/>
        <v>-1557.1</v>
      </c>
      <c r="BL108" s="31">
        <f t="shared" si="277"/>
        <v>-1903.73</v>
      </c>
      <c r="BM108" s="6">
        <f t="shared" ca="1" si="317"/>
        <v>-4.9399999999999999E-2</v>
      </c>
      <c r="BN108" s="6">
        <f t="shared" ca="1" si="317"/>
        <v>-4.9399999999999999E-2</v>
      </c>
      <c r="BO108" s="6">
        <f t="shared" ca="1" si="317"/>
        <v>-4.9399999999999999E-2</v>
      </c>
      <c r="BP108" s="6">
        <f t="shared" ca="1" si="317"/>
        <v>-4.9399999999999999E-2</v>
      </c>
      <c r="BQ108" s="6">
        <f t="shared" ca="1" si="317"/>
        <v>-4.9399999999999999E-2</v>
      </c>
      <c r="BR108" s="6">
        <f t="shared" ca="1" si="317"/>
        <v>-4.9399999999999999E-2</v>
      </c>
      <c r="BS108" s="6">
        <f t="shared" ca="1" si="317"/>
        <v>-4.9399999999999999E-2</v>
      </c>
      <c r="BT108" s="6">
        <f t="shared" ca="1" si="317"/>
        <v>-4.9399999999999999E-2</v>
      </c>
      <c r="BU108" s="6">
        <f t="shared" ca="1" si="317"/>
        <v>-4.9399999999999999E-2</v>
      </c>
      <c r="BV108" s="6">
        <f t="shared" ca="1" si="317"/>
        <v>-4.9399999999999999E-2</v>
      </c>
      <c r="BW108" s="6">
        <f t="shared" ca="1" si="317"/>
        <v>-4.9399999999999999E-2</v>
      </c>
      <c r="BX108" s="6">
        <f t="shared" ca="1" si="317"/>
        <v>-4.9399999999999999E-2</v>
      </c>
      <c r="BY108" s="31">
        <f t="shared" ca="1" si="305"/>
        <v>-33986.160000000003</v>
      </c>
      <c r="BZ108" s="31">
        <f t="shared" ca="1" si="306"/>
        <v>-19508.55</v>
      </c>
      <c r="CA108" s="31">
        <f t="shared" ca="1" si="307"/>
        <v>-34089.620000000003</v>
      </c>
      <c r="CB108" s="31">
        <f t="shared" ca="1" si="308"/>
        <v>-20575.29</v>
      </c>
      <c r="CC108" s="31">
        <f t="shared" ca="1" si="309"/>
        <v>-13939.49</v>
      </c>
      <c r="CD108" s="31">
        <f t="shared" ca="1" si="310"/>
        <v>-15366.72</v>
      </c>
      <c r="CE108" s="31">
        <f t="shared" ca="1" si="311"/>
        <v>-24627.82</v>
      </c>
      <c r="CF108" s="31">
        <f t="shared" ca="1" si="312"/>
        <v>-13370.49</v>
      </c>
      <c r="CG108" s="31">
        <f t="shared" ca="1" si="313"/>
        <v>-15269.4</v>
      </c>
      <c r="CH108" s="31">
        <f t="shared" ca="1" si="314"/>
        <v>-32525.01</v>
      </c>
      <c r="CI108" s="31">
        <f t="shared" ca="1" si="315"/>
        <v>-25640.240000000002</v>
      </c>
      <c r="CJ108" s="31">
        <f t="shared" ca="1" si="316"/>
        <v>-31348.05</v>
      </c>
      <c r="CK108" s="32">
        <f t="shared" ca="1" si="318"/>
        <v>894.37</v>
      </c>
      <c r="CL108" s="32">
        <f t="shared" ca="1" si="319"/>
        <v>513.38</v>
      </c>
      <c r="CM108" s="32">
        <f t="shared" ca="1" si="320"/>
        <v>897.1</v>
      </c>
      <c r="CN108" s="32">
        <f t="shared" ca="1" si="321"/>
        <v>541.45000000000005</v>
      </c>
      <c r="CO108" s="32">
        <f t="shared" ca="1" si="322"/>
        <v>366.83</v>
      </c>
      <c r="CP108" s="32">
        <f t="shared" ca="1" si="323"/>
        <v>404.39</v>
      </c>
      <c r="CQ108" s="32">
        <f t="shared" ca="1" si="324"/>
        <v>648.1</v>
      </c>
      <c r="CR108" s="32">
        <f t="shared" ca="1" si="325"/>
        <v>351.85</v>
      </c>
      <c r="CS108" s="32">
        <f t="shared" ca="1" si="326"/>
        <v>401.83</v>
      </c>
      <c r="CT108" s="32">
        <f t="shared" ca="1" si="327"/>
        <v>855.92</v>
      </c>
      <c r="CU108" s="32">
        <f t="shared" ca="1" si="328"/>
        <v>674.74</v>
      </c>
      <c r="CV108" s="32">
        <f t="shared" ca="1" si="329"/>
        <v>824.95</v>
      </c>
      <c r="CW108" s="31">
        <f t="shared" ca="1" si="290"/>
        <v>-38114.04</v>
      </c>
      <c r="CX108" s="31">
        <f t="shared" ca="1" si="291"/>
        <v>-21878.01</v>
      </c>
      <c r="CY108" s="31">
        <f t="shared" ca="1" si="292"/>
        <v>-38230.05000000001</v>
      </c>
      <c r="CZ108" s="31">
        <f t="shared" ca="1" si="293"/>
        <v>-21574.899999999998</v>
      </c>
      <c r="DA108" s="31">
        <f t="shared" ca="1" si="294"/>
        <v>-14616.71</v>
      </c>
      <c r="DB108" s="31">
        <f t="shared" ca="1" si="295"/>
        <v>-16113.280000000002</v>
      </c>
      <c r="DC108" s="31">
        <f t="shared" ca="1" si="296"/>
        <v>-24677.670000000002</v>
      </c>
      <c r="DD108" s="31">
        <f t="shared" ca="1" si="297"/>
        <v>-13397.56</v>
      </c>
      <c r="DE108" s="31">
        <f t="shared" ca="1" si="298"/>
        <v>-15300.310000000001</v>
      </c>
      <c r="DF108" s="31">
        <f t="shared" ca="1" si="299"/>
        <v>-35290.300000000003</v>
      </c>
      <c r="DG108" s="31">
        <f t="shared" ca="1" si="300"/>
        <v>-27820.18</v>
      </c>
      <c r="DH108" s="31">
        <f t="shared" ca="1" si="301"/>
        <v>-34013.259999999995</v>
      </c>
      <c r="DI108" s="32">
        <f t="shared" ca="1" si="230"/>
        <v>-1905.7</v>
      </c>
      <c r="DJ108" s="32">
        <f t="shared" ca="1" si="231"/>
        <v>-1093.9000000000001</v>
      </c>
      <c r="DK108" s="32">
        <f t="shared" ca="1" si="232"/>
        <v>-1911.5</v>
      </c>
      <c r="DL108" s="32">
        <f t="shared" ca="1" si="233"/>
        <v>-1078.75</v>
      </c>
      <c r="DM108" s="32">
        <f t="shared" ca="1" si="234"/>
        <v>-730.84</v>
      </c>
      <c r="DN108" s="32">
        <f t="shared" ca="1" si="235"/>
        <v>-805.66</v>
      </c>
      <c r="DO108" s="32">
        <f t="shared" ca="1" si="236"/>
        <v>-1233.8800000000001</v>
      </c>
      <c r="DP108" s="32">
        <f t="shared" ca="1" si="237"/>
        <v>-669.88</v>
      </c>
      <c r="DQ108" s="32">
        <f t="shared" ca="1" si="238"/>
        <v>-765.02</v>
      </c>
      <c r="DR108" s="32">
        <f t="shared" ca="1" si="239"/>
        <v>-1764.52</v>
      </c>
      <c r="DS108" s="32">
        <f t="shared" ca="1" si="240"/>
        <v>-1391.01</v>
      </c>
      <c r="DT108" s="32">
        <f t="shared" ca="1" si="241"/>
        <v>-1700.66</v>
      </c>
      <c r="DU108" s="31">
        <f t="shared" ca="1" si="242"/>
        <v>-16398.97</v>
      </c>
      <c r="DV108" s="31">
        <f t="shared" ca="1" si="243"/>
        <v>-9301.76</v>
      </c>
      <c r="DW108" s="31">
        <f t="shared" ca="1" si="244"/>
        <v>-16078.1</v>
      </c>
      <c r="DX108" s="31">
        <f t="shared" ca="1" si="245"/>
        <v>-8963.64</v>
      </c>
      <c r="DY108" s="31">
        <f t="shared" ca="1" si="246"/>
        <v>-6000.66</v>
      </c>
      <c r="DZ108" s="31">
        <f t="shared" ca="1" si="247"/>
        <v>-6532.95</v>
      </c>
      <c r="EA108" s="31">
        <f t="shared" ca="1" si="248"/>
        <v>-9883.58</v>
      </c>
      <c r="EB108" s="31">
        <f t="shared" ca="1" si="249"/>
        <v>-5294.7</v>
      </c>
      <c r="EC108" s="31">
        <f t="shared" ca="1" si="250"/>
        <v>-5965.45</v>
      </c>
      <c r="ED108" s="31">
        <f t="shared" ca="1" si="251"/>
        <v>-13578.07</v>
      </c>
      <c r="EE108" s="31">
        <f t="shared" ca="1" si="252"/>
        <v>-10556.24</v>
      </c>
      <c r="EF108" s="31">
        <f t="shared" ca="1" si="253"/>
        <v>-12731.45</v>
      </c>
      <c r="EG108" s="32">
        <f t="shared" ca="1" si="254"/>
        <v>-56418.71</v>
      </c>
      <c r="EH108" s="32">
        <f t="shared" ca="1" si="255"/>
        <v>-32273.67</v>
      </c>
      <c r="EI108" s="32">
        <f t="shared" ca="1" si="256"/>
        <v>-56219.650000000009</v>
      </c>
      <c r="EJ108" s="32">
        <f t="shared" ca="1" si="257"/>
        <v>-31617.289999999997</v>
      </c>
      <c r="EK108" s="32">
        <f t="shared" ca="1" si="258"/>
        <v>-21348.21</v>
      </c>
      <c r="EL108" s="32">
        <f t="shared" ca="1" si="259"/>
        <v>-23451.890000000003</v>
      </c>
      <c r="EM108" s="32">
        <f t="shared" ca="1" si="260"/>
        <v>-35795.130000000005</v>
      </c>
      <c r="EN108" s="32">
        <f t="shared" ca="1" si="261"/>
        <v>-19362.14</v>
      </c>
      <c r="EO108" s="32">
        <f t="shared" ca="1" si="262"/>
        <v>-22030.780000000002</v>
      </c>
      <c r="EP108" s="32">
        <f t="shared" ca="1" si="263"/>
        <v>-50632.89</v>
      </c>
      <c r="EQ108" s="32">
        <f t="shared" ca="1" si="264"/>
        <v>-39767.43</v>
      </c>
      <c r="ER108" s="32">
        <f t="shared" ca="1" si="265"/>
        <v>-48445.369999999995</v>
      </c>
    </row>
    <row r="109" spans="1:148">
      <c r="A109" t="s">
        <v>447</v>
      </c>
      <c r="B109" s="1" t="s">
        <v>116</v>
      </c>
      <c r="C109" t="str">
        <f t="shared" ca="1" si="330"/>
        <v>SCTG</v>
      </c>
      <c r="D109" t="str">
        <f t="shared" ca="1" si="331"/>
        <v>Scotford Industrial System</v>
      </c>
      <c r="E109" s="51">
        <v>2215.0511999999999</v>
      </c>
      <c r="F109" s="51">
        <v>0</v>
      </c>
      <c r="G109" s="51">
        <v>740.10720000000003</v>
      </c>
      <c r="H109" s="51">
        <v>202.23759999999999</v>
      </c>
      <c r="I109" s="51">
        <v>514.7808</v>
      </c>
      <c r="J109" s="51">
        <v>2.2000000000000002</v>
      </c>
      <c r="K109" s="51">
        <v>0</v>
      </c>
      <c r="L109" s="51">
        <v>0</v>
      </c>
      <c r="M109" s="51">
        <v>1618.1576</v>
      </c>
      <c r="N109" s="51">
        <v>25.038399999999999</v>
      </c>
      <c r="O109" s="51">
        <v>8685.4647999999997</v>
      </c>
      <c r="P109" s="51">
        <v>10746.2752</v>
      </c>
      <c r="Q109" s="32">
        <v>223269.06</v>
      </c>
      <c r="R109" s="32">
        <v>0</v>
      </c>
      <c r="S109" s="32">
        <v>88696</v>
      </c>
      <c r="T109" s="32">
        <v>19398.88</v>
      </c>
      <c r="U109" s="32">
        <v>74369.86</v>
      </c>
      <c r="V109" s="32">
        <v>128.41</v>
      </c>
      <c r="W109" s="32">
        <v>0</v>
      </c>
      <c r="X109" s="32">
        <v>0</v>
      </c>
      <c r="Y109" s="32">
        <v>93007.83</v>
      </c>
      <c r="Z109" s="32">
        <v>8809.18</v>
      </c>
      <c r="AA109" s="32">
        <v>659697.01</v>
      </c>
      <c r="AB109" s="32">
        <v>1002208.22</v>
      </c>
      <c r="AC109" s="2">
        <v>3.89</v>
      </c>
      <c r="AD109" s="2">
        <v>3.89</v>
      </c>
      <c r="AE109" s="2">
        <v>3.89</v>
      </c>
      <c r="AF109" s="2">
        <v>3.89</v>
      </c>
      <c r="AG109" s="2">
        <v>3.89</v>
      </c>
      <c r="AH109" s="2">
        <v>3.89</v>
      </c>
      <c r="AI109" s="2">
        <v>3.89</v>
      </c>
      <c r="AJ109" s="2">
        <v>3.89</v>
      </c>
      <c r="AK109" s="2">
        <v>3.89</v>
      </c>
      <c r="AL109" s="2">
        <v>3.89</v>
      </c>
      <c r="AM109" s="2">
        <v>3.89</v>
      </c>
      <c r="AN109" s="2">
        <v>3.89</v>
      </c>
      <c r="AO109" s="33">
        <v>8685.17</v>
      </c>
      <c r="AP109" s="33">
        <v>0</v>
      </c>
      <c r="AQ109" s="33">
        <v>3450.27</v>
      </c>
      <c r="AR109" s="33">
        <v>754.62</v>
      </c>
      <c r="AS109" s="33">
        <v>2892.99</v>
      </c>
      <c r="AT109" s="33">
        <v>5</v>
      </c>
      <c r="AU109" s="33">
        <v>0</v>
      </c>
      <c r="AV109" s="33">
        <v>0</v>
      </c>
      <c r="AW109" s="33">
        <v>3618</v>
      </c>
      <c r="AX109" s="33">
        <v>342.68</v>
      </c>
      <c r="AY109" s="33">
        <v>25662.21</v>
      </c>
      <c r="AZ109" s="33">
        <v>38985.9</v>
      </c>
      <c r="BA109" s="31">
        <f t="shared" si="266"/>
        <v>-267.92</v>
      </c>
      <c r="BB109" s="31">
        <f t="shared" si="267"/>
        <v>0</v>
      </c>
      <c r="BC109" s="31">
        <f t="shared" si="268"/>
        <v>-106.44</v>
      </c>
      <c r="BD109" s="31">
        <f t="shared" si="269"/>
        <v>-93.11</v>
      </c>
      <c r="BE109" s="31">
        <f t="shared" si="270"/>
        <v>-356.98</v>
      </c>
      <c r="BF109" s="31">
        <f t="shared" si="271"/>
        <v>-0.62</v>
      </c>
      <c r="BG109" s="31">
        <f t="shared" si="272"/>
        <v>0</v>
      </c>
      <c r="BH109" s="31">
        <f t="shared" si="273"/>
        <v>0</v>
      </c>
      <c r="BI109" s="31">
        <f t="shared" si="274"/>
        <v>-660.36</v>
      </c>
      <c r="BJ109" s="31">
        <f t="shared" si="275"/>
        <v>-26.43</v>
      </c>
      <c r="BK109" s="31">
        <f t="shared" si="276"/>
        <v>-1979.09</v>
      </c>
      <c r="BL109" s="31">
        <f t="shared" si="277"/>
        <v>-3006.62</v>
      </c>
      <c r="BM109" s="6">
        <f t="shared" ca="1" si="317"/>
        <v>5.5800000000000002E-2</v>
      </c>
      <c r="BN109" s="6">
        <f t="shared" ca="1" si="317"/>
        <v>5.5800000000000002E-2</v>
      </c>
      <c r="BO109" s="6">
        <f t="shared" ca="1" si="317"/>
        <v>5.5800000000000002E-2</v>
      </c>
      <c r="BP109" s="6">
        <f t="shared" ca="1" si="317"/>
        <v>5.5800000000000002E-2</v>
      </c>
      <c r="BQ109" s="6">
        <f t="shared" ca="1" si="317"/>
        <v>5.5800000000000002E-2</v>
      </c>
      <c r="BR109" s="6">
        <f t="shared" ca="1" si="317"/>
        <v>5.5800000000000002E-2</v>
      </c>
      <c r="BS109" s="6">
        <f t="shared" ca="1" si="317"/>
        <v>5.5800000000000002E-2</v>
      </c>
      <c r="BT109" s="6">
        <f t="shared" ca="1" si="317"/>
        <v>5.5800000000000002E-2</v>
      </c>
      <c r="BU109" s="6">
        <f t="shared" ca="1" si="317"/>
        <v>5.5800000000000002E-2</v>
      </c>
      <c r="BV109" s="6">
        <f t="shared" ca="1" si="317"/>
        <v>5.5800000000000002E-2</v>
      </c>
      <c r="BW109" s="6">
        <f t="shared" ca="1" si="317"/>
        <v>5.5800000000000002E-2</v>
      </c>
      <c r="BX109" s="6">
        <f t="shared" ca="1" si="317"/>
        <v>5.5800000000000002E-2</v>
      </c>
      <c r="BY109" s="31">
        <f t="shared" ca="1" si="305"/>
        <v>12458.41</v>
      </c>
      <c r="BZ109" s="31">
        <f t="shared" ca="1" si="306"/>
        <v>0</v>
      </c>
      <c r="CA109" s="31">
        <f t="shared" ca="1" si="307"/>
        <v>4949.24</v>
      </c>
      <c r="CB109" s="31">
        <f t="shared" ca="1" si="308"/>
        <v>1082.46</v>
      </c>
      <c r="CC109" s="31">
        <f t="shared" ca="1" si="309"/>
        <v>4149.84</v>
      </c>
      <c r="CD109" s="31">
        <f t="shared" ca="1" si="310"/>
        <v>7.17</v>
      </c>
      <c r="CE109" s="31">
        <f t="shared" ca="1" si="311"/>
        <v>0</v>
      </c>
      <c r="CF109" s="31">
        <f t="shared" ca="1" si="312"/>
        <v>0</v>
      </c>
      <c r="CG109" s="31">
        <f t="shared" ca="1" si="313"/>
        <v>5189.84</v>
      </c>
      <c r="CH109" s="31">
        <f t="shared" ca="1" si="314"/>
        <v>491.55</v>
      </c>
      <c r="CI109" s="31">
        <f t="shared" ca="1" si="315"/>
        <v>36811.089999999997</v>
      </c>
      <c r="CJ109" s="31">
        <f t="shared" ca="1" si="316"/>
        <v>55923.22</v>
      </c>
      <c r="CK109" s="32">
        <f t="shared" ca="1" si="318"/>
        <v>290.25</v>
      </c>
      <c r="CL109" s="32">
        <f t="shared" ca="1" si="319"/>
        <v>0</v>
      </c>
      <c r="CM109" s="32">
        <f t="shared" ca="1" si="320"/>
        <v>115.3</v>
      </c>
      <c r="CN109" s="32">
        <f t="shared" ca="1" si="321"/>
        <v>25.22</v>
      </c>
      <c r="CO109" s="32">
        <f t="shared" ca="1" si="322"/>
        <v>96.68</v>
      </c>
      <c r="CP109" s="32">
        <f t="shared" ca="1" si="323"/>
        <v>0.17</v>
      </c>
      <c r="CQ109" s="32">
        <f t="shared" ca="1" si="324"/>
        <v>0</v>
      </c>
      <c r="CR109" s="32">
        <f t="shared" ca="1" si="325"/>
        <v>0</v>
      </c>
      <c r="CS109" s="32">
        <f t="shared" ca="1" si="326"/>
        <v>120.91</v>
      </c>
      <c r="CT109" s="32">
        <f t="shared" ca="1" si="327"/>
        <v>11.45</v>
      </c>
      <c r="CU109" s="32">
        <f t="shared" ca="1" si="328"/>
        <v>857.61</v>
      </c>
      <c r="CV109" s="32">
        <f t="shared" ca="1" si="329"/>
        <v>1302.8699999999999</v>
      </c>
      <c r="CW109" s="31">
        <f t="shared" ca="1" si="290"/>
        <v>4331.41</v>
      </c>
      <c r="CX109" s="31">
        <f t="shared" ca="1" si="291"/>
        <v>0</v>
      </c>
      <c r="CY109" s="31">
        <f t="shared" ca="1" si="292"/>
        <v>1720.71</v>
      </c>
      <c r="CZ109" s="31">
        <f t="shared" ca="1" si="293"/>
        <v>446.17000000000007</v>
      </c>
      <c r="DA109" s="31">
        <f t="shared" ca="1" si="294"/>
        <v>1710.5100000000007</v>
      </c>
      <c r="DB109" s="31">
        <f t="shared" ca="1" si="295"/>
        <v>2.96</v>
      </c>
      <c r="DC109" s="31">
        <f t="shared" ca="1" si="296"/>
        <v>0</v>
      </c>
      <c r="DD109" s="31">
        <f t="shared" ca="1" si="297"/>
        <v>0</v>
      </c>
      <c r="DE109" s="31">
        <f t="shared" ca="1" si="298"/>
        <v>2353.11</v>
      </c>
      <c r="DF109" s="31">
        <f t="shared" ca="1" si="299"/>
        <v>186.75</v>
      </c>
      <c r="DG109" s="31">
        <f t="shared" ca="1" si="300"/>
        <v>13985.579999999998</v>
      </c>
      <c r="DH109" s="31">
        <f t="shared" ca="1" si="301"/>
        <v>21246.81</v>
      </c>
      <c r="DI109" s="32">
        <f t="shared" ca="1" si="230"/>
        <v>216.57</v>
      </c>
      <c r="DJ109" s="32">
        <f t="shared" ca="1" si="231"/>
        <v>0</v>
      </c>
      <c r="DK109" s="32">
        <f t="shared" ca="1" si="232"/>
        <v>86.04</v>
      </c>
      <c r="DL109" s="32">
        <f t="shared" ca="1" si="233"/>
        <v>22.31</v>
      </c>
      <c r="DM109" s="32">
        <f t="shared" ca="1" si="234"/>
        <v>85.53</v>
      </c>
      <c r="DN109" s="32">
        <f t="shared" ca="1" si="235"/>
        <v>0.15</v>
      </c>
      <c r="DO109" s="32">
        <f t="shared" ca="1" si="236"/>
        <v>0</v>
      </c>
      <c r="DP109" s="32">
        <f t="shared" ca="1" si="237"/>
        <v>0</v>
      </c>
      <c r="DQ109" s="32">
        <f t="shared" ca="1" si="238"/>
        <v>117.66</v>
      </c>
      <c r="DR109" s="32">
        <f t="shared" ca="1" si="239"/>
        <v>9.34</v>
      </c>
      <c r="DS109" s="32">
        <f t="shared" ca="1" si="240"/>
        <v>699.28</v>
      </c>
      <c r="DT109" s="32">
        <f t="shared" ca="1" si="241"/>
        <v>1062.3399999999999</v>
      </c>
      <c r="DU109" s="31">
        <f t="shared" ca="1" si="242"/>
        <v>1863.63</v>
      </c>
      <c r="DV109" s="31">
        <f t="shared" ca="1" si="243"/>
        <v>0</v>
      </c>
      <c r="DW109" s="31">
        <f t="shared" ca="1" si="244"/>
        <v>723.66</v>
      </c>
      <c r="DX109" s="31">
        <f t="shared" ca="1" si="245"/>
        <v>185.37</v>
      </c>
      <c r="DY109" s="31">
        <f t="shared" ca="1" si="246"/>
        <v>702.22</v>
      </c>
      <c r="DZ109" s="31">
        <f t="shared" ca="1" si="247"/>
        <v>1.2</v>
      </c>
      <c r="EA109" s="31">
        <f t="shared" ca="1" si="248"/>
        <v>0</v>
      </c>
      <c r="EB109" s="31">
        <f t="shared" ca="1" si="249"/>
        <v>0</v>
      </c>
      <c r="EC109" s="31">
        <f t="shared" ca="1" si="250"/>
        <v>917.46</v>
      </c>
      <c r="ED109" s="31">
        <f t="shared" ca="1" si="251"/>
        <v>71.849999999999994</v>
      </c>
      <c r="EE109" s="31">
        <f t="shared" ca="1" si="252"/>
        <v>5306.76</v>
      </c>
      <c r="EF109" s="31">
        <f t="shared" ca="1" si="253"/>
        <v>7952.86</v>
      </c>
      <c r="EG109" s="32">
        <f t="shared" ca="1" si="254"/>
        <v>6411.61</v>
      </c>
      <c r="EH109" s="32">
        <f t="shared" ca="1" si="255"/>
        <v>0</v>
      </c>
      <c r="EI109" s="32">
        <f t="shared" ca="1" si="256"/>
        <v>2530.41</v>
      </c>
      <c r="EJ109" s="32">
        <f t="shared" ca="1" si="257"/>
        <v>653.85000000000014</v>
      </c>
      <c r="EK109" s="32">
        <f t="shared" ca="1" si="258"/>
        <v>2498.2600000000007</v>
      </c>
      <c r="EL109" s="32">
        <f t="shared" ca="1" si="259"/>
        <v>4.3099999999999996</v>
      </c>
      <c r="EM109" s="32">
        <f t="shared" ca="1" si="260"/>
        <v>0</v>
      </c>
      <c r="EN109" s="32">
        <f t="shared" ca="1" si="261"/>
        <v>0</v>
      </c>
      <c r="EO109" s="32">
        <f t="shared" ca="1" si="262"/>
        <v>3388.23</v>
      </c>
      <c r="EP109" s="32">
        <f t="shared" ca="1" si="263"/>
        <v>267.94</v>
      </c>
      <c r="EQ109" s="32">
        <f t="shared" ca="1" si="264"/>
        <v>19991.62</v>
      </c>
      <c r="ER109" s="32">
        <f t="shared" ca="1" si="265"/>
        <v>30262.010000000002</v>
      </c>
    </row>
    <row r="110" spans="1:148">
      <c r="A110" t="s">
        <v>424</v>
      </c>
      <c r="B110" s="1" t="s">
        <v>26</v>
      </c>
      <c r="C110" t="str">
        <f t="shared" ca="1" si="330"/>
        <v>SD1</v>
      </c>
      <c r="D110" t="str">
        <f t="shared" ca="1" si="331"/>
        <v>Sundance #1</v>
      </c>
      <c r="E110" s="51">
        <v>172906.35680000001</v>
      </c>
      <c r="F110" s="51">
        <v>181726.87059999999</v>
      </c>
      <c r="G110" s="51">
        <v>204398.6869</v>
      </c>
      <c r="H110" s="51">
        <v>176733.94339999999</v>
      </c>
      <c r="I110" s="51">
        <v>162620.82389999999</v>
      </c>
      <c r="J110" s="51">
        <v>0</v>
      </c>
      <c r="K110" s="51">
        <v>101261.2081</v>
      </c>
      <c r="L110" s="51">
        <v>205430.45929999999</v>
      </c>
      <c r="M110" s="51">
        <v>166433.22339999999</v>
      </c>
      <c r="N110" s="51">
        <v>190865.39859999999</v>
      </c>
      <c r="O110" s="51">
        <v>157964.92290000001</v>
      </c>
      <c r="P110" s="51">
        <v>193355.72150000001</v>
      </c>
      <c r="Q110" s="32">
        <v>10445964.52</v>
      </c>
      <c r="R110" s="32">
        <v>13330204.1</v>
      </c>
      <c r="S110" s="32">
        <v>11633862.560000001</v>
      </c>
      <c r="T110" s="32">
        <v>9183085.0600000005</v>
      </c>
      <c r="U110" s="32">
        <v>7174380.1799999997</v>
      </c>
      <c r="V110" s="32">
        <v>0</v>
      </c>
      <c r="W110" s="32">
        <v>15560872.460000001</v>
      </c>
      <c r="X110" s="32">
        <v>14628038.99</v>
      </c>
      <c r="Y110" s="32">
        <v>8267532.6699999999</v>
      </c>
      <c r="Z110" s="32">
        <v>12552520.460000001</v>
      </c>
      <c r="AA110" s="32">
        <v>7975822.4500000002</v>
      </c>
      <c r="AB110" s="32">
        <v>12923307.17</v>
      </c>
      <c r="AC110" s="2">
        <v>6.3</v>
      </c>
      <c r="AD110" s="2">
        <v>6.3</v>
      </c>
      <c r="AE110" s="2">
        <v>6.3</v>
      </c>
      <c r="AF110" s="2">
        <v>6.3</v>
      </c>
      <c r="AG110" s="2">
        <v>6.3</v>
      </c>
      <c r="AH110" s="2">
        <v>6.3</v>
      </c>
      <c r="AI110" s="2">
        <v>6.3</v>
      </c>
      <c r="AJ110" s="2">
        <v>6.3</v>
      </c>
      <c r="AK110" s="2">
        <v>6.3</v>
      </c>
      <c r="AL110" s="2">
        <v>6.3</v>
      </c>
      <c r="AM110" s="2">
        <v>6.3</v>
      </c>
      <c r="AN110" s="2">
        <v>6.3</v>
      </c>
      <c r="AO110" s="33">
        <v>658095.76</v>
      </c>
      <c r="AP110" s="33">
        <v>839802.86</v>
      </c>
      <c r="AQ110" s="33">
        <v>732933.34</v>
      </c>
      <c r="AR110" s="33">
        <v>578534.36</v>
      </c>
      <c r="AS110" s="33">
        <v>451985.95</v>
      </c>
      <c r="AT110" s="33">
        <v>0</v>
      </c>
      <c r="AU110" s="33">
        <v>980334.96</v>
      </c>
      <c r="AV110" s="33">
        <v>921566.46</v>
      </c>
      <c r="AW110" s="33">
        <v>520854.56</v>
      </c>
      <c r="AX110" s="33">
        <v>790808.79</v>
      </c>
      <c r="AY110" s="33">
        <v>502476.81</v>
      </c>
      <c r="AZ110" s="33">
        <v>814168.35</v>
      </c>
      <c r="BA110" s="31">
        <f t="shared" si="266"/>
        <v>-12535.16</v>
      </c>
      <c r="BB110" s="31">
        <f t="shared" si="267"/>
        <v>-15996.24</v>
      </c>
      <c r="BC110" s="31">
        <f t="shared" si="268"/>
        <v>-13960.64</v>
      </c>
      <c r="BD110" s="31">
        <f t="shared" si="269"/>
        <v>-44078.81</v>
      </c>
      <c r="BE110" s="31">
        <f t="shared" si="270"/>
        <v>-34437.019999999997</v>
      </c>
      <c r="BF110" s="31">
        <f t="shared" si="271"/>
        <v>0</v>
      </c>
      <c r="BG110" s="31">
        <f t="shared" si="272"/>
        <v>-110482.19</v>
      </c>
      <c r="BH110" s="31">
        <f t="shared" si="273"/>
        <v>-103859.08</v>
      </c>
      <c r="BI110" s="31">
        <f t="shared" si="274"/>
        <v>-58699.48</v>
      </c>
      <c r="BJ110" s="31">
        <f t="shared" si="275"/>
        <v>-37657.56</v>
      </c>
      <c r="BK110" s="31">
        <f t="shared" si="276"/>
        <v>-23927.47</v>
      </c>
      <c r="BL110" s="31">
        <f t="shared" si="277"/>
        <v>-38769.919999999998</v>
      </c>
      <c r="BM110" s="6">
        <f t="shared" ca="1" si="317"/>
        <v>7.4999999999999997E-2</v>
      </c>
      <c r="BN110" s="6">
        <f t="shared" ca="1" si="317"/>
        <v>7.4999999999999997E-2</v>
      </c>
      <c r="BO110" s="6">
        <f t="shared" ca="1" si="317"/>
        <v>7.4999999999999997E-2</v>
      </c>
      <c r="BP110" s="6">
        <f t="shared" ca="1" si="317"/>
        <v>7.4999999999999997E-2</v>
      </c>
      <c r="BQ110" s="6">
        <f t="shared" ca="1" si="317"/>
        <v>7.4999999999999997E-2</v>
      </c>
      <c r="BR110" s="6">
        <f t="shared" ca="1" si="317"/>
        <v>7.4999999999999997E-2</v>
      </c>
      <c r="BS110" s="6">
        <f t="shared" ca="1" si="317"/>
        <v>7.4999999999999997E-2</v>
      </c>
      <c r="BT110" s="6">
        <f t="shared" ca="1" si="317"/>
        <v>7.4999999999999997E-2</v>
      </c>
      <c r="BU110" s="6">
        <f t="shared" ca="1" si="317"/>
        <v>7.4999999999999997E-2</v>
      </c>
      <c r="BV110" s="6">
        <f t="shared" ca="1" si="317"/>
        <v>7.4999999999999997E-2</v>
      </c>
      <c r="BW110" s="6">
        <f t="shared" ca="1" si="317"/>
        <v>7.4999999999999997E-2</v>
      </c>
      <c r="BX110" s="6">
        <f t="shared" ca="1" si="317"/>
        <v>7.4999999999999997E-2</v>
      </c>
      <c r="BY110" s="31">
        <f t="shared" ca="1" si="305"/>
        <v>783447.34</v>
      </c>
      <c r="BZ110" s="31">
        <f t="shared" ca="1" si="306"/>
        <v>999765.31</v>
      </c>
      <c r="CA110" s="31">
        <f t="shared" ca="1" si="307"/>
        <v>872539.69</v>
      </c>
      <c r="CB110" s="31">
        <f t="shared" ca="1" si="308"/>
        <v>688731.38</v>
      </c>
      <c r="CC110" s="31">
        <f t="shared" ca="1" si="309"/>
        <v>538078.51</v>
      </c>
      <c r="CD110" s="31">
        <f t="shared" ca="1" si="310"/>
        <v>0</v>
      </c>
      <c r="CE110" s="31">
        <f t="shared" ca="1" si="311"/>
        <v>1167065.43</v>
      </c>
      <c r="CF110" s="31">
        <f t="shared" ca="1" si="312"/>
        <v>1097102.92</v>
      </c>
      <c r="CG110" s="31">
        <f t="shared" ca="1" si="313"/>
        <v>620064.94999999995</v>
      </c>
      <c r="CH110" s="31">
        <f t="shared" ca="1" si="314"/>
        <v>941439.03</v>
      </c>
      <c r="CI110" s="31">
        <f t="shared" ca="1" si="315"/>
        <v>598186.68000000005</v>
      </c>
      <c r="CJ110" s="31">
        <f t="shared" ca="1" si="316"/>
        <v>969248.04</v>
      </c>
      <c r="CK110" s="32">
        <f t="shared" ca="1" si="318"/>
        <v>13579.75</v>
      </c>
      <c r="CL110" s="32">
        <f t="shared" ca="1" si="319"/>
        <v>17329.27</v>
      </c>
      <c r="CM110" s="32">
        <f t="shared" ca="1" si="320"/>
        <v>15124.02</v>
      </c>
      <c r="CN110" s="32">
        <f t="shared" ca="1" si="321"/>
        <v>11938.01</v>
      </c>
      <c r="CO110" s="32">
        <f t="shared" ca="1" si="322"/>
        <v>9326.69</v>
      </c>
      <c r="CP110" s="32">
        <f t="shared" ca="1" si="323"/>
        <v>0</v>
      </c>
      <c r="CQ110" s="32">
        <f t="shared" ca="1" si="324"/>
        <v>20229.13</v>
      </c>
      <c r="CR110" s="32">
        <f t="shared" ca="1" si="325"/>
        <v>19016.45</v>
      </c>
      <c r="CS110" s="32">
        <f t="shared" ca="1" si="326"/>
        <v>10747.79</v>
      </c>
      <c r="CT110" s="32">
        <f t="shared" ca="1" si="327"/>
        <v>16318.28</v>
      </c>
      <c r="CU110" s="32">
        <f t="shared" ca="1" si="328"/>
        <v>10368.57</v>
      </c>
      <c r="CV110" s="32">
        <f t="shared" ca="1" si="329"/>
        <v>16800.3</v>
      </c>
      <c r="CW110" s="31">
        <f t="shared" ca="1" si="290"/>
        <v>151466.48999999996</v>
      </c>
      <c r="CX110" s="31">
        <f t="shared" ca="1" si="291"/>
        <v>193287.96000000008</v>
      </c>
      <c r="CY110" s="31">
        <f t="shared" ca="1" si="292"/>
        <v>168691.01</v>
      </c>
      <c r="CZ110" s="31">
        <f t="shared" ca="1" si="293"/>
        <v>166213.84000000003</v>
      </c>
      <c r="DA110" s="31">
        <f t="shared" ca="1" si="294"/>
        <v>129856.26999999993</v>
      </c>
      <c r="DB110" s="31">
        <f t="shared" ca="1" si="295"/>
        <v>0</v>
      </c>
      <c r="DC110" s="31">
        <f t="shared" ca="1" si="296"/>
        <v>317441.78999999986</v>
      </c>
      <c r="DD110" s="31">
        <f t="shared" ca="1" si="297"/>
        <v>298411.98999999993</v>
      </c>
      <c r="DE110" s="31">
        <f t="shared" ca="1" si="298"/>
        <v>168657.66</v>
      </c>
      <c r="DF110" s="31">
        <f t="shared" ca="1" si="299"/>
        <v>204606.08000000002</v>
      </c>
      <c r="DG110" s="31">
        <f t="shared" ca="1" si="300"/>
        <v>130005.91</v>
      </c>
      <c r="DH110" s="31">
        <f t="shared" ca="1" si="301"/>
        <v>210649.91000000009</v>
      </c>
      <c r="DI110" s="32">
        <f t="shared" ca="1" si="230"/>
        <v>7573.32</v>
      </c>
      <c r="DJ110" s="32">
        <f t="shared" ca="1" si="231"/>
        <v>9664.4</v>
      </c>
      <c r="DK110" s="32">
        <f t="shared" ca="1" si="232"/>
        <v>8434.5499999999993</v>
      </c>
      <c r="DL110" s="32">
        <f t="shared" ca="1" si="233"/>
        <v>8310.69</v>
      </c>
      <c r="DM110" s="32">
        <f t="shared" ca="1" si="234"/>
        <v>6492.81</v>
      </c>
      <c r="DN110" s="32">
        <f t="shared" ca="1" si="235"/>
        <v>0</v>
      </c>
      <c r="DO110" s="32">
        <f t="shared" ca="1" si="236"/>
        <v>15872.09</v>
      </c>
      <c r="DP110" s="32">
        <f t="shared" ca="1" si="237"/>
        <v>14920.6</v>
      </c>
      <c r="DQ110" s="32">
        <f t="shared" ca="1" si="238"/>
        <v>8432.8799999999992</v>
      </c>
      <c r="DR110" s="32">
        <f t="shared" ca="1" si="239"/>
        <v>10230.299999999999</v>
      </c>
      <c r="DS110" s="32">
        <f t="shared" ca="1" si="240"/>
        <v>6500.3</v>
      </c>
      <c r="DT110" s="32">
        <f t="shared" ca="1" si="241"/>
        <v>10532.5</v>
      </c>
      <c r="DU110" s="31">
        <f t="shared" ca="1" si="242"/>
        <v>65170.04</v>
      </c>
      <c r="DV110" s="31">
        <f t="shared" ca="1" si="243"/>
        <v>82179.199999999997</v>
      </c>
      <c r="DW110" s="31">
        <f t="shared" ca="1" si="244"/>
        <v>70945</v>
      </c>
      <c r="DX110" s="31">
        <f t="shared" ca="1" si="245"/>
        <v>69056.19</v>
      </c>
      <c r="DY110" s="31">
        <f t="shared" ca="1" si="246"/>
        <v>53310.47</v>
      </c>
      <c r="DZ110" s="31">
        <f t="shared" ca="1" si="247"/>
        <v>0</v>
      </c>
      <c r="EA110" s="31">
        <f t="shared" ca="1" si="248"/>
        <v>127137.68</v>
      </c>
      <c r="EB110" s="31">
        <f t="shared" ca="1" si="249"/>
        <v>117932.07</v>
      </c>
      <c r="EC110" s="31">
        <f t="shared" ca="1" si="250"/>
        <v>65758.039999999994</v>
      </c>
      <c r="ED110" s="31">
        <f t="shared" ca="1" si="251"/>
        <v>78722.929999999993</v>
      </c>
      <c r="EE110" s="31">
        <f t="shared" ca="1" si="252"/>
        <v>49330.15</v>
      </c>
      <c r="EF110" s="31">
        <f t="shared" ca="1" si="253"/>
        <v>78848.039999999994</v>
      </c>
      <c r="EG110" s="32">
        <f t="shared" ca="1" si="254"/>
        <v>224209.84999999998</v>
      </c>
      <c r="EH110" s="32">
        <f t="shared" ca="1" si="255"/>
        <v>285131.56000000006</v>
      </c>
      <c r="EI110" s="32">
        <f t="shared" ca="1" si="256"/>
        <v>248070.56</v>
      </c>
      <c r="EJ110" s="32">
        <f t="shared" ca="1" si="257"/>
        <v>243580.72000000003</v>
      </c>
      <c r="EK110" s="32">
        <f t="shared" ca="1" si="258"/>
        <v>189659.54999999993</v>
      </c>
      <c r="EL110" s="32">
        <f t="shared" ca="1" si="259"/>
        <v>0</v>
      </c>
      <c r="EM110" s="32">
        <f t="shared" ca="1" si="260"/>
        <v>460451.55999999988</v>
      </c>
      <c r="EN110" s="32">
        <f t="shared" ca="1" si="261"/>
        <v>431264.65999999992</v>
      </c>
      <c r="EO110" s="32">
        <f t="shared" ca="1" si="262"/>
        <v>242848.58000000002</v>
      </c>
      <c r="EP110" s="32">
        <f t="shared" ca="1" si="263"/>
        <v>293559.31</v>
      </c>
      <c r="EQ110" s="32">
        <f t="shared" ca="1" si="264"/>
        <v>185836.36</v>
      </c>
      <c r="ER110" s="32">
        <f t="shared" ca="1" si="265"/>
        <v>300030.45000000007</v>
      </c>
    </row>
    <row r="111" spans="1:148">
      <c r="A111" t="s">
        <v>424</v>
      </c>
      <c r="B111" s="1" t="s">
        <v>27</v>
      </c>
      <c r="C111" t="str">
        <f t="shared" ca="1" si="330"/>
        <v>SD2</v>
      </c>
      <c r="D111" t="str">
        <f t="shared" ca="1" si="331"/>
        <v>Sundance #2</v>
      </c>
      <c r="E111" s="51">
        <v>196176.5632</v>
      </c>
      <c r="F111" s="51">
        <v>181477.9241</v>
      </c>
      <c r="G111" s="51">
        <v>138990.177</v>
      </c>
      <c r="H111" s="51">
        <v>160734.7015</v>
      </c>
      <c r="I111" s="51">
        <v>150050.0263</v>
      </c>
      <c r="J111" s="51">
        <v>140891.7788</v>
      </c>
      <c r="K111" s="51">
        <v>170787.26240000001</v>
      </c>
      <c r="L111" s="51">
        <v>181407.78760000001</v>
      </c>
      <c r="M111" s="51">
        <v>161159.77720000001</v>
      </c>
      <c r="N111" s="51">
        <v>167075.44469999999</v>
      </c>
      <c r="O111" s="51">
        <v>174731.67420000001</v>
      </c>
      <c r="P111" s="51">
        <v>139432.66409999999</v>
      </c>
      <c r="Q111" s="32">
        <v>12009167.710000001</v>
      </c>
      <c r="R111" s="32">
        <v>13272671.289999999</v>
      </c>
      <c r="S111" s="32">
        <v>7752736.6200000001</v>
      </c>
      <c r="T111" s="32">
        <v>9290359.9800000004</v>
      </c>
      <c r="U111" s="32">
        <v>7938026.6799999997</v>
      </c>
      <c r="V111" s="32">
        <v>7504908.6600000001</v>
      </c>
      <c r="W111" s="32">
        <v>27264067.379999999</v>
      </c>
      <c r="X111" s="32">
        <v>13547861.449999999</v>
      </c>
      <c r="Y111" s="32">
        <v>8140251.1600000001</v>
      </c>
      <c r="Z111" s="32">
        <v>11404793.119999999</v>
      </c>
      <c r="AA111" s="32">
        <v>9596321.7200000007</v>
      </c>
      <c r="AB111" s="32">
        <v>7715073.0999999996</v>
      </c>
      <c r="AC111" s="2">
        <v>6.3</v>
      </c>
      <c r="AD111" s="2">
        <v>6.3</v>
      </c>
      <c r="AE111" s="2">
        <v>6.3</v>
      </c>
      <c r="AF111" s="2">
        <v>6.3</v>
      </c>
      <c r="AG111" s="2">
        <v>6.3</v>
      </c>
      <c r="AH111" s="2">
        <v>6.3</v>
      </c>
      <c r="AI111" s="2">
        <v>6.3</v>
      </c>
      <c r="AJ111" s="2">
        <v>6.3</v>
      </c>
      <c r="AK111" s="2">
        <v>6.3</v>
      </c>
      <c r="AL111" s="2">
        <v>6.3</v>
      </c>
      <c r="AM111" s="2">
        <v>6.3</v>
      </c>
      <c r="AN111" s="2">
        <v>6.3</v>
      </c>
      <c r="AO111" s="33">
        <v>756577.57</v>
      </c>
      <c r="AP111" s="33">
        <v>836178.29</v>
      </c>
      <c r="AQ111" s="33">
        <v>488422.41</v>
      </c>
      <c r="AR111" s="33">
        <v>585292.68000000005</v>
      </c>
      <c r="AS111" s="33">
        <v>500095.68</v>
      </c>
      <c r="AT111" s="33">
        <v>472809.25</v>
      </c>
      <c r="AU111" s="33">
        <v>1717636.25</v>
      </c>
      <c r="AV111" s="33">
        <v>853515.27</v>
      </c>
      <c r="AW111" s="33">
        <v>512835.82</v>
      </c>
      <c r="AX111" s="33">
        <v>718501.97</v>
      </c>
      <c r="AY111" s="33">
        <v>604568.27</v>
      </c>
      <c r="AZ111" s="33">
        <v>486049.61</v>
      </c>
      <c r="BA111" s="31">
        <f t="shared" si="266"/>
        <v>-14411</v>
      </c>
      <c r="BB111" s="31">
        <f t="shared" si="267"/>
        <v>-15927.21</v>
      </c>
      <c r="BC111" s="31">
        <f t="shared" si="268"/>
        <v>-9303.2800000000007</v>
      </c>
      <c r="BD111" s="31">
        <f t="shared" si="269"/>
        <v>-44593.73</v>
      </c>
      <c r="BE111" s="31">
        <f t="shared" si="270"/>
        <v>-38102.53</v>
      </c>
      <c r="BF111" s="31">
        <f t="shared" si="271"/>
        <v>-36023.56</v>
      </c>
      <c r="BG111" s="31">
        <f t="shared" si="272"/>
        <v>-193574.88</v>
      </c>
      <c r="BH111" s="31">
        <f t="shared" si="273"/>
        <v>-96189.82</v>
      </c>
      <c r="BI111" s="31">
        <f t="shared" si="274"/>
        <v>-57795.78</v>
      </c>
      <c r="BJ111" s="31">
        <f t="shared" si="275"/>
        <v>-34214.379999999997</v>
      </c>
      <c r="BK111" s="31">
        <f t="shared" si="276"/>
        <v>-28788.97</v>
      </c>
      <c r="BL111" s="31">
        <f t="shared" si="277"/>
        <v>-23145.22</v>
      </c>
      <c r="BM111" s="6">
        <f t="shared" ca="1" si="317"/>
        <v>7.4700000000000003E-2</v>
      </c>
      <c r="BN111" s="6">
        <f t="shared" ca="1" si="317"/>
        <v>7.4700000000000003E-2</v>
      </c>
      <c r="BO111" s="6">
        <f t="shared" ca="1" si="317"/>
        <v>7.4700000000000003E-2</v>
      </c>
      <c r="BP111" s="6">
        <f t="shared" ca="1" si="317"/>
        <v>7.4700000000000003E-2</v>
      </c>
      <c r="BQ111" s="6">
        <f t="shared" ca="1" si="317"/>
        <v>7.4700000000000003E-2</v>
      </c>
      <c r="BR111" s="6">
        <f t="shared" ca="1" si="317"/>
        <v>7.4700000000000003E-2</v>
      </c>
      <c r="BS111" s="6">
        <f t="shared" ca="1" si="317"/>
        <v>7.4700000000000003E-2</v>
      </c>
      <c r="BT111" s="6">
        <f t="shared" ca="1" si="317"/>
        <v>7.4700000000000003E-2</v>
      </c>
      <c r="BU111" s="6">
        <f t="shared" ca="1" si="317"/>
        <v>7.4700000000000003E-2</v>
      </c>
      <c r="BV111" s="6">
        <f t="shared" ca="1" si="317"/>
        <v>7.4700000000000003E-2</v>
      </c>
      <c r="BW111" s="6">
        <f t="shared" ca="1" si="317"/>
        <v>7.4700000000000003E-2</v>
      </c>
      <c r="BX111" s="6">
        <f t="shared" ca="1" si="317"/>
        <v>7.4700000000000003E-2</v>
      </c>
      <c r="BY111" s="31">
        <f t="shared" ca="1" si="305"/>
        <v>897084.83</v>
      </c>
      <c r="BZ111" s="31">
        <f t="shared" ca="1" si="306"/>
        <v>991468.55</v>
      </c>
      <c r="CA111" s="31">
        <f t="shared" ca="1" si="307"/>
        <v>579129.43000000005</v>
      </c>
      <c r="CB111" s="31">
        <f t="shared" ca="1" si="308"/>
        <v>693989.89</v>
      </c>
      <c r="CC111" s="31">
        <f t="shared" ca="1" si="309"/>
        <v>592970.59</v>
      </c>
      <c r="CD111" s="31">
        <f t="shared" ca="1" si="310"/>
        <v>560616.68000000005</v>
      </c>
      <c r="CE111" s="31">
        <f t="shared" ca="1" si="311"/>
        <v>2036625.83</v>
      </c>
      <c r="CF111" s="31">
        <f t="shared" ca="1" si="312"/>
        <v>1012025.25</v>
      </c>
      <c r="CG111" s="31">
        <f t="shared" ca="1" si="313"/>
        <v>608076.76</v>
      </c>
      <c r="CH111" s="31">
        <f t="shared" ca="1" si="314"/>
        <v>851938.05</v>
      </c>
      <c r="CI111" s="31">
        <f t="shared" ca="1" si="315"/>
        <v>716845.23</v>
      </c>
      <c r="CJ111" s="31">
        <f t="shared" ca="1" si="316"/>
        <v>576315.96</v>
      </c>
      <c r="CK111" s="32">
        <f t="shared" ca="1" si="318"/>
        <v>15611.92</v>
      </c>
      <c r="CL111" s="32">
        <f t="shared" ca="1" si="319"/>
        <v>17254.47</v>
      </c>
      <c r="CM111" s="32">
        <f t="shared" ca="1" si="320"/>
        <v>10078.56</v>
      </c>
      <c r="CN111" s="32">
        <f t="shared" ca="1" si="321"/>
        <v>12077.47</v>
      </c>
      <c r="CO111" s="32">
        <f t="shared" ca="1" si="322"/>
        <v>10319.43</v>
      </c>
      <c r="CP111" s="32">
        <f t="shared" ca="1" si="323"/>
        <v>9756.3799999999992</v>
      </c>
      <c r="CQ111" s="32">
        <f t="shared" ca="1" si="324"/>
        <v>35443.29</v>
      </c>
      <c r="CR111" s="32">
        <f t="shared" ca="1" si="325"/>
        <v>17612.22</v>
      </c>
      <c r="CS111" s="32">
        <f t="shared" ca="1" si="326"/>
        <v>10582.33</v>
      </c>
      <c r="CT111" s="32">
        <f t="shared" ca="1" si="327"/>
        <v>14826.23</v>
      </c>
      <c r="CU111" s="32">
        <f t="shared" ca="1" si="328"/>
        <v>12475.22</v>
      </c>
      <c r="CV111" s="32">
        <f t="shared" ca="1" si="329"/>
        <v>10029.6</v>
      </c>
      <c r="CW111" s="31">
        <f t="shared" ca="1" si="290"/>
        <v>170530.18000000005</v>
      </c>
      <c r="CX111" s="31">
        <f t="shared" ca="1" si="291"/>
        <v>188471.93999999997</v>
      </c>
      <c r="CY111" s="31">
        <f t="shared" ca="1" si="292"/>
        <v>110088.86000000013</v>
      </c>
      <c r="CZ111" s="31">
        <f t="shared" ca="1" si="293"/>
        <v>165368.40999999995</v>
      </c>
      <c r="DA111" s="31">
        <f t="shared" ca="1" si="294"/>
        <v>141296.87000000002</v>
      </c>
      <c r="DB111" s="31">
        <f t="shared" ca="1" si="295"/>
        <v>133587.37000000005</v>
      </c>
      <c r="DC111" s="31">
        <f t="shared" ca="1" si="296"/>
        <v>548007.75000000012</v>
      </c>
      <c r="DD111" s="31">
        <f t="shared" ca="1" si="297"/>
        <v>272312.01999999996</v>
      </c>
      <c r="DE111" s="31">
        <f t="shared" ca="1" si="298"/>
        <v>163619.04999999996</v>
      </c>
      <c r="DF111" s="31">
        <f t="shared" ca="1" si="299"/>
        <v>182476.69000000006</v>
      </c>
      <c r="DG111" s="31">
        <f t="shared" ca="1" si="300"/>
        <v>153541.14999999994</v>
      </c>
      <c r="DH111" s="31">
        <f t="shared" ca="1" si="301"/>
        <v>123441.16999999995</v>
      </c>
      <c r="DI111" s="32">
        <f t="shared" ca="1" si="230"/>
        <v>8526.51</v>
      </c>
      <c r="DJ111" s="32">
        <f t="shared" ca="1" si="231"/>
        <v>9423.6</v>
      </c>
      <c r="DK111" s="32">
        <f t="shared" ca="1" si="232"/>
        <v>5504.44</v>
      </c>
      <c r="DL111" s="32">
        <f t="shared" ca="1" si="233"/>
        <v>8268.42</v>
      </c>
      <c r="DM111" s="32">
        <f t="shared" ca="1" si="234"/>
        <v>7064.84</v>
      </c>
      <c r="DN111" s="32">
        <f t="shared" ca="1" si="235"/>
        <v>6679.37</v>
      </c>
      <c r="DO111" s="32">
        <f t="shared" ca="1" si="236"/>
        <v>27400.39</v>
      </c>
      <c r="DP111" s="32">
        <f t="shared" ca="1" si="237"/>
        <v>13615.6</v>
      </c>
      <c r="DQ111" s="32">
        <f t="shared" ca="1" si="238"/>
        <v>8180.95</v>
      </c>
      <c r="DR111" s="32">
        <f t="shared" ca="1" si="239"/>
        <v>9123.83</v>
      </c>
      <c r="DS111" s="32">
        <f t="shared" ca="1" si="240"/>
        <v>7677.06</v>
      </c>
      <c r="DT111" s="32">
        <f t="shared" ca="1" si="241"/>
        <v>6172.06</v>
      </c>
      <c r="DU111" s="31">
        <f t="shared" ca="1" si="242"/>
        <v>73372.399999999994</v>
      </c>
      <c r="DV111" s="31">
        <f t="shared" ca="1" si="243"/>
        <v>80131.59</v>
      </c>
      <c r="DW111" s="31">
        <f t="shared" ca="1" si="244"/>
        <v>46299.17</v>
      </c>
      <c r="DX111" s="31">
        <f t="shared" ca="1" si="245"/>
        <v>68704.95</v>
      </c>
      <c r="DY111" s="31">
        <f t="shared" ca="1" si="246"/>
        <v>58007.23</v>
      </c>
      <c r="DZ111" s="31">
        <f t="shared" ca="1" si="247"/>
        <v>54161.47</v>
      </c>
      <c r="EA111" s="31">
        <f t="shared" ca="1" si="248"/>
        <v>219480.97</v>
      </c>
      <c r="EB111" s="31">
        <f t="shared" ca="1" si="249"/>
        <v>107617.39</v>
      </c>
      <c r="EC111" s="31">
        <f t="shared" ca="1" si="250"/>
        <v>63793.53</v>
      </c>
      <c r="ED111" s="31">
        <f t="shared" ca="1" si="251"/>
        <v>70208.570000000007</v>
      </c>
      <c r="EE111" s="31">
        <f t="shared" ca="1" si="252"/>
        <v>58260.480000000003</v>
      </c>
      <c r="EF111" s="31">
        <f t="shared" ca="1" si="253"/>
        <v>46205.07</v>
      </c>
      <c r="EG111" s="32">
        <f t="shared" ca="1" si="254"/>
        <v>252429.09000000005</v>
      </c>
      <c r="EH111" s="32">
        <f t="shared" ca="1" si="255"/>
        <v>278027.13</v>
      </c>
      <c r="EI111" s="32">
        <f t="shared" ca="1" si="256"/>
        <v>161892.47000000015</v>
      </c>
      <c r="EJ111" s="32">
        <f t="shared" ca="1" si="257"/>
        <v>242341.77999999997</v>
      </c>
      <c r="EK111" s="32">
        <f t="shared" ca="1" si="258"/>
        <v>206368.94000000003</v>
      </c>
      <c r="EL111" s="32">
        <f t="shared" ca="1" si="259"/>
        <v>194428.21000000005</v>
      </c>
      <c r="EM111" s="32">
        <f t="shared" ca="1" si="260"/>
        <v>794889.1100000001</v>
      </c>
      <c r="EN111" s="32">
        <f t="shared" ca="1" si="261"/>
        <v>393545.00999999995</v>
      </c>
      <c r="EO111" s="32">
        <f t="shared" ca="1" si="262"/>
        <v>235593.52999999997</v>
      </c>
      <c r="EP111" s="32">
        <f t="shared" ca="1" si="263"/>
        <v>261809.09000000005</v>
      </c>
      <c r="EQ111" s="32">
        <f t="shared" ca="1" si="264"/>
        <v>219478.68999999994</v>
      </c>
      <c r="ER111" s="32">
        <f t="shared" ca="1" si="265"/>
        <v>175818.29999999996</v>
      </c>
    </row>
    <row r="112" spans="1:148">
      <c r="A112" t="s">
        <v>448</v>
      </c>
      <c r="B112" s="1" t="s">
        <v>23</v>
      </c>
      <c r="C112" t="str">
        <f t="shared" ca="1" si="330"/>
        <v>SD3</v>
      </c>
      <c r="D112" t="str">
        <f t="shared" ca="1" si="331"/>
        <v>Sundance #3</v>
      </c>
      <c r="E112" s="51">
        <v>223984.80379999999</v>
      </c>
      <c r="F112" s="51">
        <v>220039.44959999999</v>
      </c>
      <c r="G112" s="51">
        <v>253703.443</v>
      </c>
      <c r="H112" s="51">
        <v>245733.59650000001</v>
      </c>
      <c r="I112" s="51">
        <v>213253.66570000001</v>
      </c>
      <c r="J112" s="51">
        <v>221890.0969</v>
      </c>
      <c r="K112" s="51">
        <v>209904.17</v>
      </c>
      <c r="L112" s="51">
        <v>224455.37059999999</v>
      </c>
      <c r="M112" s="51">
        <v>189829.12229999999</v>
      </c>
      <c r="N112" s="51">
        <v>199764.01869999999</v>
      </c>
      <c r="O112" s="51">
        <v>228740.3676</v>
      </c>
      <c r="P112" s="51">
        <v>222811.4662</v>
      </c>
      <c r="Q112" s="32">
        <v>13407346.470000001</v>
      </c>
      <c r="R112" s="32">
        <v>16624211.560000001</v>
      </c>
      <c r="S112" s="32">
        <v>14405694.99</v>
      </c>
      <c r="T112" s="32">
        <v>12670428.789999999</v>
      </c>
      <c r="U112" s="32">
        <v>10360216.99</v>
      </c>
      <c r="V112" s="32">
        <v>11499728.52</v>
      </c>
      <c r="W112" s="32">
        <v>34399116.670000002</v>
      </c>
      <c r="X112" s="32">
        <v>16309567.08</v>
      </c>
      <c r="Y112" s="32">
        <v>9591955.7200000007</v>
      </c>
      <c r="Z112" s="32">
        <v>11784615.98</v>
      </c>
      <c r="AA112" s="32">
        <v>12824176.550000001</v>
      </c>
      <c r="AB112" s="32">
        <v>15345088.130000001</v>
      </c>
      <c r="AC112" s="2">
        <v>6.3</v>
      </c>
      <c r="AD112" s="2">
        <v>6.3</v>
      </c>
      <c r="AE112" s="2">
        <v>6.3</v>
      </c>
      <c r="AF112" s="2">
        <v>6.3</v>
      </c>
      <c r="AG112" s="2">
        <v>6.3</v>
      </c>
      <c r="AH112" s="2">
        <v>6.3</v>
      </c>
      <c r="AI112" s="2">
        <v>6.3</v>
      </c>
      <c r="AJ112" s="2">
        <v>6.3</v>
      </c>
      <c r="AK112" s="2">
        <v>6.3</v>
      </c>
      <c r="AL112" s="2">
        <v>6.3</v>
      </c>
      <c r="AM112" s="2">
        <v>6.3</v>
      </c>
      <c r="AN112" s="2">
        <v>6.3</v>
      </c>
      <c r="AO112" s="33">
        <v>844662.83</v>
      </c>
      <c r="AP112" s="33">
        <v>1047325.33</v>
      </c>
      <c r="AQ112" s="33">
        <v>907558.78</v>
      </c>
      <c r="AR112" s="33">
        <v>798237.01</v>
      </c>
      <c r="AS112" s="33">
        <v>652693.67000000004</v>
      </c>
      <c r="AT112" s="33">
        <v>724482.9</v>
      </c>
      <c r="AU112" s="33">
        <v>2167144.35</v>
      </c>
      <c r="AV112" s="33">
        <v>1027502.73</v>
      </c>
      <c r="AW112" s="33">
        <v>604293.21</v>
      </c>
      <c r="AX112" s="33">
        <v>742430.81</v>
      </c>
      <c r="AY112" s="33">
        <v>807923.12</v>
      </c>
      <c r="AZ112" s="33">
        <v>966740.55</v>
      </c>
      <c r="BA112" s="31">
        <f t="shared" si="266"/>
        <v>-16088.82</v>
      </c>
      <c r="BB112" s="31">
        <f t="shared" si="267"/>
        <v>-19949.05</v>
      </c>
      <c r="BC112" s="31">
        <f t="shared" si="268"/>
        <v>-17286.830000000002</v>
      </c>
      <c r="BD112" s="31">
        <f t="shared" si="269"/>
        <v>-60818.06</v>
      </c>
      <c r="BE112" s="31">
        <f t="shared" si="270"/>
        <v>-49729.04</v>
      </c>
      <c r="BF112" s="31">
        <f t="shared" si="271"/>
        <v>-55198.7</v>
      </c>
      <c r="BG112" s="31">
        <f t="shared" si="272"/>
        <v>-244233.73</v>
      </c>
      <c r="BH112" s="31">
        <f t="shared" si="273"/>
        <v>-115797.93</v>
      </c>
      <c r="BI112" s="31">
        <f t="shared" si="274"/>
        <v>-68102.89</v>
      </c>
      <c r="BJ112" s="31">
        <f t="shared" si="275"/>
        <v>-35353.85</v>
      </c>
      <c r="BK112" s="31">
        <f t="shared" si="276"/>
        <v>-38472.53</v>
      </c>
      <c r="BL112" s="31">
        <f t="shared" si="277"/>
        <v>-46035.26</v>
      </c>
      <c r="BM112" s="6">
        <f t="shared" ca="1" si="317"/>
        <v>7.46E-2</v>
      </c>
      <c r="BN112" s="6">
        <f t="shared" ca="1" si="317"/>
        <v>7.46E-2</v>
      </c>
      <c r="BO112" s="6">
        <f t="shared" ca="1" si="317"/>
        <v>7.46E-2</v>
      </c>
      <c r="BP112" s="6">
        <f t="shared" ca="1" si="317"/>
        <v>7.46E-2</v>
      </c>
      <c r="BQ112" s="6">
        <f t="shared" ca="1" si="317"/>
        <v>7.46E-2</v>
      </c>
      <c r="BR112" s="6">
        <f t="shared" ca="1" si="317"/>
        <v>7.46E-2</v>
      </c>
      <c r="BS112" s="6">
        <f t="shared" ca="1" si="317"/>
        <v>7.46E-2</v>
      </c>
      <c r="BT112" s="6">
        <f t="shared" ca="1" si="317"/>
        <v>7.46E-2</v>
      </c>
      <c r="BU112" s="6">
        <f t="shared" ca="1" si="317"/>
        <v>7.46E-2</v>
      </c>
      <c r="BV112" s="6">
        <f t="shared" ca="1" si="317"/>
        <v>7.46E-2</v>
      </c>
      <c r="BW112" s="6">
        <f t="shared" ca="1" si="317"/>
        <v>7.46E-2</v>
      </c>
      <c r="BX112" s="6">
        <f t="shared" ca="1" si="317"/>
        <v>7.46E-2</v>
      </c>
      <c r="BY112" s="31">
        <f t="shared" ca="1" si="305"/>
        <v>1000188.05</v>
      </c>
      <c r="BZ112" s="31">
        <f t="shared" ca="1" si="306"/>
        <v>1240166.18</v>
      </c>
      <c r="CA112" s="31">
        <f t="shared" ca="1" si="307"/>
        <v>1074664.8500000001</v>
      </c>
      <c r="CB112" s="31">
        <f t="shared" ca="1" si="308"/>
        <v>945213.99</v>
      </c>
      <c r="CC112" s="31">
        <f t="shared" ca="1" si="309"/>
        <v>772872.19</v>
      </c>
      <c r="CD112" s="31">
        <f t="shared" ca="1" si="310"/>
        <v>857879.75</v>
      </c>
      <c r="CE112" s="31">
        <f t="shared" ca="1" si="311"/>
        <v>2566174.1</v>
      </c>
      <c r="CF112" s="31">
        <f t="shared" ca="1" si="312"/>
        <v>1216693.7</v>
      </c>
      <c r="CG112" s="31">
        <f t="shared" ca="1" si="313"/>
        <v>715559.9</v>
      </c>
      <c r="CH112" s="31">
        <f t="shared" ca="1" si="314"/>
        <v>879132.35</v>
      </c>
      <c r="CI112" s="31">
        <f t="shared" ca="1" si="315"/>
        <v>956683.57</v>
      </c>
      <c r="CJ112" s="31">
        <f t="shared" ca="1" si="316"/>
        <v>1144743.57</v>
      </c>
      <c r="CK112" s="32">
        <f t="shared" ca="1" si="318"/>
        <v>17429.55</v>
      </c>
      <c r="CL112" s="32">
        <f t="shared" ca="1" si="319"/>
        <v>21611.48</v>
      </c>
      <c r="CM112" s="32">
        <f t="shared" ca="1" si="320"/>
        <v>18727.400000000001</v>
      </c>
      <c r="CN112" s="32">
        <f t="shared" ca="1" si="321"/>
        <v>16471.560000000001</v>
      </c>
      <c r="CO112" s="32">
        <f t="shared" ca="1" si="322"/>
        <v>13468.28</v>
      </c>
      <c r="CP112" s="32">
        <f t="shared" ca="1" si="323"/>
        <v>14949.65</v>
      </c>
      <c r="CQ112" s="32">
        <f t="shared" ca="1" si="324"/>
        <v>44718.85</v>
      </c>
      <c r="CR112" s="32">
        <f t="shared" ca="1" si="325"/>
        <v>21202.44</v>
      </c>
      <c r="CS112" s="32">
        <f t="shared" ca="1" si="326"/>
        <v>12469.54</v>
      </c>
      <c r="CT112" s="32">
        <f t="shared" ca="1" si="327"/>
        <v>15320</v>
      </c>
      <c r="CU112" s="32">
        <f t="shared" ca="1" si="328"/>
        <v>16671.43</v>
      </c>
      <c r="CV112" s="32">
        <f t="shared" ca="1" si="329"/>
        <v>19948.61</v>
      </c>
      <c r="CW112" s="31">
        <f t="shared" ca="1" si="290"/>
        <v>189043.59000000014</v>
      </c>
      <c r="CX112" s="31">
        <f t="shared" ca="1" si="291"/>
        <v>234401.37999999995</v>
      </c>
      <c r="CY112" s="31">
        <f t="shared" ca="1" si="292"/>
        <v>203120.3</v>
      </c>
      <c r="CZ112" s="31">
        <f t="shared" ca="1" si="293"/>
        <v>224266.60000000003</v>
      </c>
      <c r="DA112" s="31">
        <f t="shared" ca="1" si="294"/>
        <v>183375.83999999994</v>
      </c>
      <c r="DB112" s="31">
        <f t="shared" ca="1" si="295"/>
        <v>203545.2</v>
      </c>
      <c r="DC112" s="31">
        <f t="shared" ca="1" si="296"/>
        <v>687982.33000000007</v>
      </c>
      <c r="DD112" s="31">
        <f t="shared" ca="1" si="297"/>
        <v>326191.33999999991</v>
      </c>
      <c r="DE112" s="31">
        <f t="shared" ca="1" si="298"/>
        <v>191839.12000000011</v>
      </c>
      <c r="DF112" s="31">
        <f t="shared" ca="1" si="299"/>
        <v>187375.38999999993</v>
      </c>
      <c r="DG112" s="31">
        <f t="shared" ca="1" si="300"/>
        <v>203904.41</v>
      </c>
      <c r="DH112" s="31">
        <f t="shared" ca="1" si="301"/>
        <v>243986.89000000013</v>
      </c>
      <c r="DI112" s="32">
        <f t="shared" ca="1" si="230"/>
        <v>9452.18</v>
      </c>
      <c r="DJ112" s="32">
        <f t="shared" ca="1" si="231"/>
        <v>11720.07</v>
      </c>
      <c r="DK112" s="32">
        <f t="shared" ca="1" si="232"/>
        <v>10156.02</v>
      </c>
      <c r="DL112" s="32">
        <f t="shared" ca="1" si="233"/>
        <v>11213.33</v>
      </c>
      <c r="DM112" s="32">
        <f t="shared" ca="1" si="234"/>
        <v>9168.7900000000009</v>
      </c>
      <c r="DN112" s="32">
        <f t="shared" ca="1" si="235"/>
        <v>10177.26</v>
      </c>
      <c r="DO112" s="32">
        <f t="shared" ca="1" si="236"/>
        <v>34399.120000000003</v>
      </c>
      <c r="DP112" s="32">
        <f t="shared" ca="1" si="237"/>
        <v>16309.57</v>
      </c>
      <c r="DQ112" s="32">
        <f t="shared" ca="1" si="238"/>
        <v>9591.9599999999991</v>
      </c>
      <c r="DR112" s="32">
        <f t="shared" ca="1" si="239"/>
        <v>9368.77</v>
      </c>
      <c r="DS112" s="32">
        <f t="shared" ca="1" si="240"/>
        <v>10195.219999999999</v>
      </c>
      <c r="DT112" s="32">
        <f t="shared" ca="1" si="241"/>
        <v>12199.34</v>
      </c>
      <c r="DU112" s="31">
        <f t="shared" ca="1" si="242"/>
        <v>81337.990000000005</v>
      </c>
      <c r="DV112" s="31">
        <f t="shared" ca="1" si="243"/>
        <v>99659.17</v>
      </c>
      <c r="DW112" s="31">
        <f t="shared" ca="1" si="244"/>
        <v>85424.65</v>
      </c>
      <c r="DX112" s="31">
        <f t="shared" ca="1" si="245"/>
        <v>93175.14</v>
      </c>
      <c r="DY112" s="31">
        <f t="shared" ca="1" si="246"/>
        <v>75282.100000000006</v>
      </c>
      <c r="DZ112" s="31">
        <f t="shared" ca="1" si="247"/>
        <v>82525.070000000007</v>
      </c>
      <c r="EA112" s="31">
        <f t="shared" ca="1" si="248"/>
        <v>275541.78000000003</v>
      </c>
      <c r="EB112" s="31">
        <f t="shared" ca="1" si="249"/>
        <v>128910.44</v>
      </c>
      <c r="EC112" s="31">
        <f t="shared" ca="1" si="250"/>
        <v>74796.27</v>
      </c>
      <c r="ED112" s="31">
        <f t="shared" ca="1" si="251"/>
        <v>72093.36</v>
      </c>
      <c r="EE112" s="31">
        <f t="shared" ca="1" si="252"/>
        <v>77370.59</v>
      </c>
      <c r="EF112" s="31">
        <f t="shared" ca="1" si="253"/>
        <v>91326.35</v>
      </c>
      <c r="EG112" s="32">
        <f t="shared" ca="1" si="254"/>
        <v>279833.76000000013</v>
      </c>
      <c r="EH112" s="32">
        <f t="shared" ca="1" si="255"/>
        <v>345780.61999999994</v>
      </c>
      <c r="EI112" s="32">
        <f t="shared" ca="1" si="256"/>
        <v>298700.96999999997</v>
      </c>
      <c r="EJ112" s="32">
        <f t="shared" ca="1" si="257"/>
        <v>328655.07</v>
      </c>
      <c r="EK112" s="32">
        <f t="shared" ca="1" si="258"/>
        <v>267826.73</v>
      </c>
      <c r="EL112" s="32">
        <f t="shared" ca="1" si="259"/>
        <v>296247.53000000003</v>
      </c>
      <c r="EM112" s="32">
        <f t="shared" ca="1" si="260"/>
        <v>997923.2300000001</v>
      </c>
      <c r="EN112" s="32">
        <f t="shared" ca="1" si="261"/>
        <v>471411.34999999992</v>
      </c>
      <c r="EO112" s="32">
        <f t="shared" ca="1" si="262"/>
        <v>276227.35000000009</v>
      </c>
      <c r="EP112" s="32">
        <f t="shared" ca="1" si="263"/>
        <v>268837.5199999999</v>
      </c>
      <c r="EQ112" s="32">
        <f t="shared" ca="1" si="264"/>
        <v>291470.21999999997</v>
      </c>
      <c r="ER112" s="32">
        <f t="shared" ca="1" si="265"/>
        <v>347512.58000000013</v>
      </c>
    </row>
    <row r="113" spans="1:148">
      <c r="A113" t="s">
        <v>448</v>
      </c>
      <c r="B113" s="1" t="s">
        <v>24</v>
      </c>
      <c r="C113" t="str">
        <f t="shared" ca="1" si="330"/>
        <v>SD4</v>
      </c>
      <c r="D113" t="str">
        <f t="shared" ca="1" si="331"/>
        <v>Sundance #4</v>
      </c>
      <c r="E113" s="51">
        <v>248406.7684</v>
      </c>
      <c r="F113" s="51">
        <v>202290.92800000001</v>
      </c>
      <c r="G113" s="51">
        <v>234628.3866</v>
      </c>
      <c r="H113" s="51">
        <v>249863.55410000001</v>
      </c>
      <c r="I113" s="51">
        <v>239038.87</v>
      </c>
      <c r="J113" s="51">
        <v>242178.0361</v>
      </c>
      <c r="K113" s="51">
        <v>102649.9023</v>
      </c>
      <c r="L113" s="51">
        <v>0</v>
      </c>
      <c r="M113" s="51">
        <v>57304.299599999998</v>
      </c>
      <c r="N113" s="51">
        <v>247982.75380000001</v>
      </c>
      <c r="O113" s="51">
        <v>275142.5135</v>
      </c>
      <c r="P113" s="51">
        <v>278790.81650000002</v>
      </c>
      <c r="Q113" s="32">
        <v>15368519.689999999</v>
      </c>
      <c r="R113" s="32">
        <v>14994542.32</v>
      </c>
      <c r="S113" s="32">
        <v>13524356.689999999</v>
      </c>
      <c r="T113" s="32">
        <v>12924839.689999999</v>
      </c>
      <c r="U113" s="32">
        <v>11455555.220000001</v>
      </c>
      <c r="V113" s="32">
        <v>11889258.25</v>
      </c>
      <c r="W113" s="32">
        <v>8850168.2699999996</v>
      </c>
      <c r="X113" s="32">
        <v>0</v>
      </c>
      <c r="Y113" s="32">
        <v>2647368.2000000002</v>
      </c>
      <c r="Z113" s="32">
        <v>16087505.189999999</v>
      </c>
      <c r="AA113" s="32">
        <v>15268513.289999999</v>
      </c>
      <c r="AB113" s="32">
        <v>19049338.789999999</v>
      </c>
      <c r="AC113" s="2">
        <v>6.3</v>
      </c>
      <c r="AD113" s="2">
        <v>6.3</v>
      </c>
      <c r="AE113" s="2">
        <v>6.3</v>
      </c>
      <c r="AF113" s="2">
        <v>6.3</v>
      </c>
      <c r="AG113" s="2">
        <v>6.3</v>
      </c>
      <c r="AH113" s="2">
        <v>6.3</v>
      </c>
      <c r="AI113" s="2">
        <v>6.3</v>
      </c>
      <c r="AJ113" s="2">
        <v>6.3</v>
      </c>
      <c r="AK113" s="2">
        <v>6.3</v>
      </c>
      <c r="AL113" s="2">
        <v>6.3</v>
      </c>
      <c r="AM113" s="2">
        <v>6.3</v>
      </c>
      <c r="AN113" s="2">
        <v>6.3</v>
      </c>
      <c r="AO113" s="33">
        <v>968216.74</v>
      </c>
      <c r="AP113" s="33">
        <v>944656.17</v>
      </c>
      <c r="AQ113" s="33">
        <v>852034.47</v>
      </c>
      <c r="AR113" s="33">
        <v>814264.9</v>
      </c>
      <c r="AS113" s="33">
        <v>721699.98</v>
      </c>
      <c r="AT113" s="33">
        <v>749023.27</v>
      </c>
      <c r="AU113" s="33">
        <v>557560.6</v>
      </c>
      <c r="AV113" s="33">
        <v>0</v>
      </c>
      <c r="AW113" s="33">
        <v>166784.20000000001</v>
      </c>
      <c r="AX113" s="33">
        <v>1013512.83</v>
      </c>
      <c r="AY113" s="33">
        <v>961916.34</v>
      </c>
      <c r="AZ113" s="33">
        <v>1200108.3400000001</v>
      </c>
      <c r="BA113" s="31">
        <f t="shared" si="266"/>
        <v>-18442.22</v>
      </c>
      <c r="BB113" s="31">
        <f t="shared" si="267"/>
        <v>-17993.45</v>
      </c>
      <c r="BC113" s="31">
        <f t="shared" si="268"/>
        <v>-16229.23</v>
      </c>
      <c r="BD113" s="31">
        <f t="shared" si="269"/>
        <v>-62039.23</v>
      </c>
      <c r="BE113" s="31">
        <f t="shared" si="270"/>
        <v>-54986.67</v>
      </c>
      <c r="BF113" s="31">
        <f t="shared" si="271"/>
        <v>-57068.44</v>
      </c>
      <c r="BG113" s="31">
        <f t="shared" si="272"/>
        <v>-62836.19</v>
      </c>
      <c r="BH113" s="31">
        <f t="shared" si="273"/>
        <v>0</v>
      </c>
      <c r="BI113" s="31">
        <f t="shared" si="274"/>
        <v>-18796.310000000001</v>
      </c>
      <c r="BJ113" s="31">
        <f t="shared" si="275"/>
        <v>-48262.52</v>
      </c>
      <c r="BK113" s="31">
        <f t="shared" si="276"/>
        <v>-45805.54</v>
      </c>
      <c r="BL113" s="31">
        <f t="shared" si="277"/>
        <v>-57148.02</v>
      </c>
      <c r="BM113" s="6">
        <f t="shared" ca="1" si="317"/>
        <v>7.7799999999999994E-2</v>
      </c>
      <c r="BN113" s="6">
        <f t="shared" ca="1" si="317"/>
        <v>7.7799999999999994E-2</v>
      </c>
      <c r="BO113" s="6">
        <f t="shared" ca="1" si="317"/>
        <v>7.7799999999999994E-2</v>
      </c>
      <c r="BP113" s="6">
        <f t="shared" ca="1" si="317"/>
        <v>7.7799999999999994E-2</v>
      </c>
      <c r="BQ113" s="6">
        <f t="shared" ca="1" si="317"/>
        <v>7.7799999999999994E-2</v>
      </c>
      <c r="BR113" s="6">
        <f t="shared" ca="1" si="317"/>
        <v>7.7799999999999994E-2</v>
      </c>
      <c r="BS113" s="6">
        <f t="shared" ca="1" si="317"/>
        <v>7.7799999999999994E-2</v>
      </c>
      <c r="BT113" s="6">
        <f t="shared" ca="1" si="317"/>
        <v>7.7799999999999994E-2</v>
      </c>
      <c r="BU113" s="6">
        <f t="shared" ca="1" si="317"/>
        <v>7.7799999999999994E-2</v>
      </c>
      <c r="BV113" s="6">
        <f t="shared" ca="1" si="317"/>
        <v>7.7799999999999994E-2</v>
      </c>
      <c r="BW113" s="6">
        <f t="shared" ca="1" si="317"/>
        <v>7.7799999999999994E-2</v>
      </c>
      <c r="BX113" s="6">
        <f t="shared" ca="1" si="317"/>
        <v>7.7799999999999994E-2</v>
      </c>
      <c r="BY113" s="31">
        <f t="shared" ca="1" si="305"/>
        <v>1195670.83</v>
      </c>
      <c r="BZ113" s="31">
        <f t="shared" ca="1" si="306"/>
        <v>1166575.3899999999</v>
      </c>
      <c r="CA113" s="31">
        <f t="shared" ca="1" si="307"/>
        <v>1052194.95</v>
      </c>
      <c r="CB113" s="31">
        <f t="shared" ca="1" si="308"/>
        <v>1005552.53</v>
      </c>
      <c r="CC113" s="31">
        <f t="shared" ca="1" si="309"/>
        <v>891242.2</v>
      </c>
      <c r="CD113" s="31">
        <f t="shared" ca="1" si="310"/>
        <v>924984.29</v>
      </c>
      <c r="CE113" s="31">
        <f t="shared" ca="1" si="311"/>
        <v>688543.09</v>
      </c>
      <c r="CF113" s="31">
        <f t="shared" ca="1" si="312"/>
        <v>0</v>
      </c>
      <c r="CG113" s="31">
        <f t="shared" ca="1" si="313"/>
        <v>205965.25</v>
      </c>
      <c r="CH113" s="31">
        <f t="shared" ca="1" si="314"/>
        <v>1251607.8999999999</v>
      </c>
      <c r="CI113" s="31">
        <f t="shared" ca="1" si="315"/>
        <v>1187890.33</v>
      </c>
      <c r="CJ113" s="31">
        <f t="shared" ca="1" si="316"/>
        <v>1482038.56</v>
      </c>
      <c r="CK113" s="32">
        <f t="shared" ca="1" si="318"/>
        <v>19979.080000000002</v>
      </c>
      <c r="CL113" s="32">
        <f t="shared" ca="1" si="319"/>
        <v>19492.91</v>
      </c>
      <c r="CM113" s="32">
        <f t="shared" ca="1" si="320"/>
        <v>17581.66</v>
      </c>
      <c r="CN113" s="32">
        <f t="shared" ca="1" si="321"/>
        <v>16802.29</v>
      </c>
      <c r="CO113" s="32">
        <f t="shared" ca="1" si="322"/>
        <v>14892.22</v>
      </c>
      <c r="CP113" s="32">
        <f t="shared" ca="1" si="323"/>
        <v>15456.04</v>
      </c>
      <c r="CQ113" s="32">
        <f t="shared" ca="1" si="324"/>
        <v>11505.22</v>
      </c>
      <c r="CR113" s="32">
        <f t="shared" ca="1" si="325"/>
        <v>0</v>
      </c>
      <c r="CS113" s="32">
        <f t="shared" ca="1" si="326"/>
        <v>3441.58</v>
      </c>
      <c r="CT113" s="32">
        <f t="shared" ca="1" si="327"/>
        <v>20913.759999999998</v>
      </c>
      <c r="CU113" s="32">
        <f t="shared" ca="1" si="328"/>
        <v>19849.07</v>
      </c>
      <c r="CV113" s="32">
        <f t="shared" ca="1" si="329"/>
        <v>24764.14</v>
      </c>
      <c r="CW113" s="31">
        <f t="shared" ca="1" si="290"/>
        <v>265875.39000000013</v>
      </c>
      <c r="CX113" s="31">
        <f t="shared" ca="1" si="291"/>
        <v>259405.57999999978</v>
      </c>
      <c r="CY113" s="31">
        <f t="shared" ca="1" si="292"/>
        <v>233971.36999999991</v>
      </c>
      <c r="CZ113" s="31">
        <f t="shared" ca="1" si="293"/>
        <v>270129.15000000002</v>
      </c>
      <c r="DA113" s="31">
        <f t="shared" ca="1" si="294"/>
        <v>239421.10999999993</v>
      </c>
      <c r="DB113" s="31">
        <f t="shared" ca="1" si="295"/>
        <v>248485.50000000006</v>
      </c>
      <c r="DC113" s="31">
        <f t="shared" ca="1" si="296"/>
        <v>205323.89999999997</v>
      </c>
      <c r="DD113" s="31">
        <f t="shared" ca="1" si="297"/>
        <v>0</v>
      </c>
      <c r="DE113" s="31">
        <f t="shared" ca="1" si="298"/>
        <v>61418.939999999973</v>
      </c>
      <c r="DF113" s="31">
        <f t="shared" ca="1" si="299"/>
        <v>307271.34999999998</v>
      </c>
      <c r="DG113" s="31">
        <f t="shared" ca="1" si="300"/>
        <v>291628.60000000015</v>
      </c>
      <c r="DH113" s="31">
        <f t="shared" ca="1" si="301"/>
        <v>363842.37999999989</v>
      </c>
      <c r="DI113" s="32">
        <f t="shared" ca="1" si="230"/>
        <v>13293.77</v>
      </c>
      <c r="DJ113" s="32">
        <f t="shared" ca="1" si="231"/>
        <v>12970.28</v>
      </c>
      <c r="DK113" s="32">
        <f t="shared" ca="1" si="232"/>
        <v>11698.57</v>
      </c>
      <c r="DL113" s="32">
        <f t="shared" ca="1" si="233"/>
        <v>13506.46</v>
      </c>
      <c r="DM113" s="32">
        <f t="shared" ca="1" si="234"/>
        <v>11971.06</v>
      </c>
      <c r="DN113" s="32">
        <f t="shared" ca="1" si="235"/>
        <v>12424.28</v>
      </c>
      <c r="DO113" s="32">
        <f t="shared" ca="1" si="236"/>
        <v>10266.200000000001</v>
      </c>
      <c r="DP113" s="32">
        <f t="shared" ca="1" si="237"/>
        <v>0</v>
      </c>
      <c r="DQ113" s="32">
        <f t="shared" ca="1" si="238"/>
        <v>3070.95</v>
      </c>
      <c r="DR113" s="32">
        <f t="shared" ca="1" si="239"/>
        <v>15363.57</v>
      </c>
      <c r="DS113" s="32">
        <f t="shared" ca="1" si="240"/>
        <v>14581.43</v>
      </c>
      <c r="DT113" s="32">
        <f t="shared" ca="1" si="241"/>
        <v>18192.12</v>
      </c>
      <c r="DU113" s="31">
        <f t="shared" ca="1" si="242"/>
        <v>114395.67</v>
      </c>
      <c r="DV113" s="31">
        <f t="shared" ca="1" si="243"/>
        <v>110290.07</v>
      </c>
      <c r="DW113" s="31">
        <f t="shared" ca="1" si="244"/>
        <v>98399.43</v>
      </c>
      <c r="DX113" s="31">
        <f t="shared" ca="1" si="245"/>
        <v>112229.47</v>
      </c>
      <c r="DY113" s="31">
        <f t="shared" ca="1" si="246"/>
        <v>98290.61</v>
      </c>
      <c r="DZ113" s="31">
        <f t="shared" ca="1" si="247"/>
        <v>100745.60000000001</v>
      </c>
      <c r="EA113" s="31">
        <f t="shared" ca="1" si="248"/>
        <v>82233.67</v>
      </c>
      <c r="EB113" s="31">
        <f t="shared" ca="1" si="249"/>
        <v>0</v>
      </c>
      <c r="EC113" s="31">
        <f t="shared" ca="1" si="250"/>
        <v>23946.67</v>
      </c>
      <c r="ED113" s="31">
        <f t="shared" ca="1" si="251"/>
        <v>118223.77</v>
      </c>
      <c r="EE113" s="31">
        <f t="shared" ca="1" si="252"/>
        <v>110657.13</v>
      </c>
      <c r="EF113" s="31">
        <f t="shared" ca="1" si="253"/>
        <v>136189.26999999999</v>
      </c>
      <c r="EG113" s="32">
        <f t="shared" ca="1" si="254"/>
        <v>393564.83000000013</v>
      </c>
      <c r="EH113" s="32">
        <f t="shared" ca="1" si="255"/>
        <v>382665.92999999982</v>
      </c>
      <c r="EI113" s="32">
        <f t="shared" ca="1" si="256"/>
        <v>344069.36999999988</v>
      </c>
      <c r="EJ113" s="32">
        <f t="shared" ca="1" si="257"/>
        <v>395865.08000000007</v>
      </c>
      <c r="EK113" s="32">
        <f t="shared" ca="1" si="258"/>
        <v>349682.77999999991</v>
      </c>
      <c r="EL113" s="32">
        <f t="shared" ca="1" si="259"/>
        <v>361655.38000000006</v>
      </c>
      <c r="EM113" s="32">
        <f t="shared" ca="1" si="260"/>
        <v>297823.76999999996</v>
      </c>
      <c r="EN113" s="32">
        <f t="shared" ca="1" si="261"/>
        <v>0</v>
      </c>
      <c r="EO113" s="32">
        <f t="shared" ca="1" si="262"/>
        <v>88436.559999999969</v>
      </c>
      <c r="EP113" s="32">
        <f t="shared" ca="1" si="263"/>
        <v>440858.69</v>
      </c>
      <c r="EQ113" s="32">
        <f t="shared" ca="1" si="264"/>
        <v>416867.16000000015</v>
      </c>
      <c r="ER113" s="32">
        <f t="shared" ca="1" si="265"/>
        <v>518223.7699999999</v>
      </c>
    </row>
    <row r="114" spans="1:148">
      <c r="A114" t="s">
        <v>449</v>
      </c>
      <c r="B114" s="1" t="s">
        <v>28</v>
      </c>
      <c r="C114" t="str">
        <f t="shared" ca="1" si="330"/>
        <v>SD5</v>
      </c>
      <c r="D114" t="str">
        <f t="shared" ca="1" si="331"/>
        <v>Sundance #5</v>
      </c>
      <c r="E114" s="51">
        <v>255126.09080000001</v>
      </c>
      <c r="F114" s="51">
        <v>236269.84520000001</v>
      </c>
      <c r="G114" s="51">
        <v>210656.21479999999</v>
      </c>
      <c r="H114" s="51">
        <v>245006.57</v>
      </c>
      <c r="I114" s="51">
        <v>219270.26199999999</v>
      </c>
      <c r="J114" s="51">
        <v>246394.46919999999</v>
      </c>
      <c r="K114" s="51">
        <v>202052.42170000001</v>
      </c>
      <c r="L114" s="51">
        <v>43410.263099999996</v>
      </c>
      <c r="M114" s="51">
        <v>227795.62719999999</v>
      </c>
      <c r="N114" s="51">
        <v>247565.60320000001</v>
      </c>
      <c r="O114" s="51">
        <v>229513.72260000001</v>
      </c>
      <c r="P114" s="51">
        <v>247715.64970000001</v>
      </c>
      <c r="Q114" s="32">
        <v>15526736.949999999</v>
      </c>
      <c r="R114" s="32">
        <v>17343925.350000001</v>
      </c>
      <c r="S114" s="32">
        <v>11623905.970000001</v>
      </c>
      <c r="T114" s="32">
        <v>12946628.15</v>
      </c>
      <c r="U114" s="32">
        <v>11279519.08</v>
      </c>
      <c r="V114" s="32">
        <v>12435984.34</v>
      </c>
      <c r="W114" s="32">
        <v>28057078.050000001</v>
      </c>
      <c r="X114" s="32">
        <v>1910628.65</v>
      </c>
      <c r="Y114" s="32">
        <v>11092567.529999999</v>
      </c>
      <c r="Z114" s="32">
        <v>16309156.18</v>
      </c>
      <c r="AA114" s="32">
        <v>12270793.810000001</v>
      </c>
      <c r="AB114" s="32">
        <v>16797113.109999999</v>
      </c>
      <c r="AC114" s="2">
        <v>6.3</v>
      </c>
      <c r="AD114" s="2">
        <v>6.3</v>
      </c>
      <c r="AE114" s="2">
        <v>6.3</v>
      </c>
      <c r="AF114" s="2">
        <v>6.3</v>
      </c>
      <c r="AG114" s="2">
        <v>6.3</v>
      </c>
      <c r="AH114" s="2">
        <v>6.3</v>
      </c>
      <c r="AI114" s="2">
        <v>6.3</v>
      </c>
      <c r="AJ114" s="2">
        <v>6.3</v>
      </c>
      <c r="AK114" s="2">
        <v>6.3</v>
      </c>
      <c r="AL114" s="2">
        <v>6.3</v>
      </c>
      <c r="AM114" s="2">
        <v>6.3</v>
      </c>
      <c r="AN114" s="2">
        <v>6.3</v>
      </c>
      <c r="AO114" s="33">
        <v>978184.43</v>
      </c>
      <c r="AP114" s="33">
        <v>1092667.3</v>
      </c>
      <c r="AQ114" s="33">
        <v>732306.08</v>
      </c>
      <c r="AR114" s="33">
        <v>815637.57</v>
      </c>
      <c r="AS114" s="33">
        <v>710609.7</v>
      </c>
      <c r="AT114" s="33">
        <v>783467.01</v>
      </c>
      <c r="AU114" s="33">
        <v>1767595.92</v>
      </c>
      <c r="AV114" s="33">
        <v>120369.60000000001</v>
      </c>
      <c r="AW114" s="33">
        <v>698831.75</v>
      </c>
      <c r="AX114" s="33">
        <v>1027476.84</v>
      </c>
      <c r="AY114" s="33">
        <v>773060.01</v>
      </c>
      <c r="AZ114" s="33">
        <v>1058218.1299999999</v>
      </c>
      <c r="BA114" s="31">
        <f t="shared" si="266"/>
        <v>-18632.080000000002</v>
      </c>
      <c r="BB114" s="31">
        <f t="shared" si="267"/>
        <v>-20812.71</v>
      </c>
      <c r="BC114" s="31">
        <f t="shared" si="268"/>
        <v>-13948.69</v>
      </c>
      <c r="BD114" s="31">
        <f t="shared" si="269"/>
        <v>-62143.82</v>
      </c>
      <c r="BE114" s="31">
        <f t="shared" si="270"/>
        <v>-54141.69</v>
      </c>
      <c r="BF114" s="31">
        <f t="shared" si="271"/>
        <v>-59692.72</v>
      </c>
      <c r="BG114" s="31">
        <f t="shared" si="272"/>
        <v>-199205.25</v>
      </c>
      <c r="BH114" s="31">
        <f t="shared" si="273"/>
        <v>-13565.46</v>
      </c>
      <c r="BI114" s="31">
        <f t="shared" si="274"/>
        <v>-78757.23</v>
      </c>
      <c r="BJ114" s="31">
        <f t="shared" si="275"/>
        <v>-48927.47</v>
      </c>
      <c r="BK114" s="31">
        <f t="shared" si="276"/>
        <v>-36812.379999999997</v>
      </c>
      <c r="BL114" s="31">
        <f t="shared" si="277"/>
        <v>-50391.34</v>
      </c>
      <c r="BM114" s="6">
        <f t="shared" ca="1" si="317"/>
        <v>7.5600000000000001E-2</v>
      </c>
      <c r="BN114" s="6">
        <f t="shared" ca="1" si="317"/>
        <v>7.5600000000000001E-2</v>
      </c>
      <c r="BO114" s="6">
        <f t="shared" ca="1" si="317"/>
        <v>7.5600000000000001E-2</v>
      </c>
      <c r="BP114" s="6">
        <f t="shared" ca="1" si="317"/>
        <v>7.5600000000000001E-2</v>
      </c>
      <c r="BQ114" s="6">
        <f t="shared" ca="1" si="317"/>
        <v>7.5600000000000001E-2</v>
      </c>
      <c r="BR114" s="6">
        <f t="shared" ca="1" si="317"/>
        <v>7.5600000000000001E-2</v>
      </c>
      <c r="BS114" s="6">
        <f t="shared" ca="1" si="317"/>
        <v>7.5600000000000001E-2</v>
      </c>
      <c r="BT114" s="6">
        <f t="shared" ca="1" si="317"/>
        <v>7.5600000000000001E-2</v>
      </c>
      <c r="BU114" s="6">
        <f t="shared" ca="1" si="317"/>
        <v>7.5600000000000001E-2</v>
      </c>
      <c r="BV114" s="6">
        <f t="shared" ca="1" si="317"/>
        <v>7.5600000000000001E-2</v>
      </c>
      <c r="BW114" s="6">
        <f t="shared" ca="1" si="317"/>
        <v>7.5600000000000001E-2</v>
      </c>
      <c r="BX114" s="6">
        <f t="shared" ca="1" si="317"/>
        <v>7.5600000000000001E-2</v>
      </c>
      <c r="BY114" s="31">
        <f t="shared" ca="1" si="305"/>
        <v>1173821.31</v>
      </c>
      <c r="BZ114" s="31">
        <f t="shared" ca="1" si="306"/>
        <v>1311200.76</v>
      </c>
      <c r="CA114" s="31">
        <f t="shared" ca="1" si="307"/>
        <v>878767.29</v>
      </c>
      <c r="CB114" s="31">
        <f t="shared" ca="1" si="308"/>
        <v>978765.09</v>
      </c>
      <c r="CC114" s="31">
        <f t="shared" ca="1" si="309"/>
        <v>852731.64</v>
      </c>
      <c r="CD114" s="31">
        <f t="shared" ca="1" si="310"/>
        <v>940160.42</v>
      </c>
      <c r="CE114" s="31">
        <f t="shared" ca="1" si="311"/>
        <v>2121115.1</v>
      </c>
      <c r="CF114" s="31">
        <f t="shared" ca="1" si="312"/>
        <v>144443.53</v>
      </c>
      <c r="CG114" s="31">
        <f t="shared" ca="1" si="313"/>
        <v>838598.11</v>
      </c>
      <c r="CH114" s="31">
        <f t="shared" ca="1" si="314"/>
        <v>1232972.21</v>
      </c>
      <c r="CI114" s="31">
        <f t="shared" ca="1" si="315"/>
        <v>927672.01</v>
      </c>
      <c r="CJ114" s="31">
        <f t="shared" ca="1" si="316"/>
        <v>1269861.75</v>
      </c>
      <c r="CK114" s="32">
        <f t="shared" ca="1" si="318"/>
        <v>20184.759999999998</v>
      </c>
      <c r="CL114" s="32">
        <f t="shared" ca="1" si="319"/>
        <v>22547.1</v>
      </c>
      <c r="CM114" s="32">
        <f t="shared" ca="1" si="320"/>
        <v>15111.08</v>
      </c>
      <c r="CN114" s="32">
        <f t="shared" ca="1" si="321"/>
        <v>16830.62</v>
      </c>
      <c r="CO114" s="32">
        <f t="shared" ca="1" si="322"/>
        <v>14663.37</v>
      </c>
      <c r="CP114" s="32">
        <f t="shared" ca="1" si="323"/>
        <v>16166.78</v>
      </c>
      <c r="CQ114" s="32">
        <f t="shared" ca="1" si="324"/>
        <v>36474.199999999997</v>
      </c>
      <c r="CR114" s="32">
        <f t="shared" ca="1" si="325"/>
        <v>2483.8200000000002</v>
      </c>
      <c r="CS114" s="32">
        <f t="shared" ca="1" si="326"/>
        <v>14420.34</v>
      </c>
      <c r="CT114" s="32">
        <f t="shared" ca="1" si="327"/>
        <v>21201.9</v>
      </c>
      <c r="CU114" s="32">
        <f t="shared" ca="1" si="328"/>
        <v>15952.03</v>
      </c>
      <c r="CV114" s="32">
        <f t="shared" ca="1" si="329"/>
        <v>21836.25</v>
      </c>
      <c r="CW114" s="31">
        <f t="shared" ca="1" si="290"/>
        <v>234453.72000000003</v>
      </c>
      <c r="CX114" s="31">
        <f t="shared" ca="1" si="291"/>
        <v>261893.27000000005</v>
      </c>
      <c r="CY114" s="31">
        <f t="shared" ca="1" si="292"/>
        <v>175520.98000000004</v>
      </c>
      <c r="CZ114" s="31">
        <f t="shared" ca="1" si="293"/>
        <v>242101.96000000002</v>
      </c>
      <c r="DA114" s="31">
        <f t="shared" ca="1" si="294"/>
        <v>210927.00000000006</v>
      </c>
      <c r="DB114" s="31">
        <f t="shared" ca="1" si="295"/>
        <v>232552.91000000006</v>
      </c>
      <c r="DC114" s="31">
        <f t="shared" ca="1" si="296"/>
        <v>589198.63000000035</v>
      </c>
      <c r="DD114" s="31">
        <f t="shared" ca="1" si="297"/>
        <v>40123.21</v>
      </c>
      <c r="DE114" s="31">
        <f t="shared" ca="1" si="298"/>
        <v>232943.92999999993</v>
      </c>
      <c r="DF114" s="31">
        <f t="shared" ca="1" si="299"/>
        <v>275624.73999999987</v>
      </c>
      <c r="DG114" s="31">
        <f t="shared" ca="1" si="300"/>
        <v>207376.41000000003</v>
      </c>
      <c r="DH114" s="31">
        <f t="shared" ca="1" si="301"/>
        <v>283871.21000000008</v>
      </c>
      <c r="DI114" s="32">
        <f t="shared" ca="1" si="230"/>
        <v>11722.69</v>
      </c>
      <c r="DJ114" s="32">
        <f t="shared" ca="1" si="231"/>
        <v>13094.66</v>
      </c>
      <c r="DK114" s="32">
        <f t="shared" ca="1" si="232"/>
        <v>8776.0499999999993</v>
      </c>
      <c r="DL114" s="32">
        <f t="shared" ca="1" si="233"/>
        <v>12105.1</v>
      </c>
      <c r="DM114" s="32">
        <f t="shared" ca="1" si="234"/>
        <v>10546.35</v>
      </c>
      <c r="DN114" s="32">
        <f t="shared" ca="1" si="235"/>
        <v>11627.65</v>
      </c>
      <c r="DO114" s="32">
        <f t="shared" ca="1" si="236"/>
        <v>29459.93</v>
      </c>
      <c r="DP114" s="32">
        <f t="shared" ca="1" si="237"/>
        <v>2006.16</v>
      </c>
      <c r="DQ114" s="32">
        <f t="shared" ca="1" si="238"/>
        <v>11647.2</v>
      </c>
      <c r="DR114" s="32">
        <f t="shared" ca="1" si="239"/>
        <v>13781.24</v>
      </c>
      <c r="DS114" s="32">
        <f t="shared" ca="1" si="240"/>
        <v>10368.82</v>
      </c>
      <c r="DT114" s="32">
        <f t="shared" ca="1" si="241"/>
        <v>14193.56</v>
      </c>
      <c r="DU114" s="31">
        <f t="shared" ca="1" si="242"/>
        <v>100876.17</v>
      </c>
      <c r="DV114" s="31">
        <f t="shared" ca="1" si="243"/>
        <v>111347.74</v>
      </c>
      <c r="DW114" s="31">
        <f t="shared" ca="1" si="244"/>
        <v>73817.429999999993</v>
      </c>
      <c r="DX114" s="31">
        <f t="shared" ca="1" si="245"/>
        <v>100585.12</v>
      </c>
      <c r="DY114" s="31">
        <f t="shared" ca="1" si="246"/>
        <v>86592.8</v>
      </c>
      <c r="DZ114" s="31">
        <f t="shared" ca="1" si="247"/>
        <v>94285.92</v>
      </c>
      <c r="EA114" s="31">
        <f t="shared" ca="1" si="248"/>
        <v>235978.21</v>
      </c>
      <c r="EB114" s="31">
        <f t="shared" ca="1" si="249"/>
        <v>15856.65</v>
      </c>
      <c r="EC114" s="31">
        <f t="shared" ca="1" si="250"/>
        <v>90822.65</v>
      </c>
      <c r="ED114" s="31">
        <f t="shared" ca="1" si="251"/>
        <v>106047.62</v>
      </c>
      <c r="EE114" s="31">
        <f t="shared" ca="1" si="252"/>
        <v>78688.03</v>
      </c>
      <c r="EF114" s="31">
        <f t="shared" ca="1" si="253"/>
        <v>106255.39</v>
      </c>
      <c r="EG114" s="32">
        <f t="shared" ca="1" si="254"/>
        <v>347052.58</v>
      </c>
      <c r="EH114" s="32">
        <f t="shared" ca="1" si="255"/>
        <v>386335.67000000004</v>
      </c>
      <c r="EI114" s="32">
        <f t="shared" ca="1" si="256"/>
        <v>258114.46000000002</v>
      </c>
      <c r="EJ114" s="32">
        <f t="shared" ca="1" si="257"/>
        <v>354792.18000000005</v>
      </c>
      <c r="EK114" s="32">
        <f t="shared" ca="1" si="258"/>
        <v>308066.15000000008</v>
      </c>
      <c r="EL114" s="32">
        <f t="shared" ca="1" si="259"/>
        <v>338466.48000000004</v>
      </c>
      <c r="EM114" s="32">
        <f t="shared" ca="1" si="260"/>
        <v>854636.77000000037</v>
      </c>
      <c r="EN114" s="32">
        <f t="shared" ca="1" si="261"/>
        <v>57986.020000000004</v>
      </c>
      <c r="EO114" s="32">
        <f t="shared" ca="1" si="262"/>
        <v>335413.77999999991</v>
      </c>
      <c r="EP114" s="32">
        <f t="shared" ca="1" si="263"/>
        <v>395453.59999999986</v>
      </c>
      <c r="EQ114" s="32">
        <f t="shared" ca="1" si="264"/>
        <v>296433.26</v>
      </c>
      <c r="ER114" s="32">
        <f t="shared" ca="1" si="265"/>
        <v>404320.16000000009</v>
      </c>
    </row>
    <row r="115" spans="1:148">
      <c r="A115" t="s">
        <v>449</v>
      </c>
      <c r="B115" s="1" t="s">
        <v>29</v>
      </c>
      <c r="C115" t="str">
        <f t="shared" ca="1" si="330"/>
        <v>SD6</v>
      </c>
      <c r="D115" t="str">
        <f t="shared" ca="1" si="331"/>
        <v>Sundance #6</v>
      </c>
      <c r="E115" s="51">
        <v>243417.52840000001</v>
      </c>
      <c r="F115" s="51">
        <v>250677.4902</v>
      </c>
      <c r="G115" s="51">
        <v>284636.87650000001</v>
      </c>
      <c r="H115" s="51">
        <v>271909.6655</v>
      </c>
      <c r="I115" s="51">
        <v>279055.97440000001</v>
      </c>
      <c r="J115" s="51">
        <v>267370.57339999999</v>
      </c>
      <c r="K115" s="51">
        <v>263552.2708</v>
      </c>
      <c r="L115" s="51">
        <v>249885.92800000001</v>
      </c>
      <c r="M115" s="51">
        <v>265067.3578</v>
      </c>
      <c r="N115" s="51">
        <v>277713.1433</v>
      </c>
      <c r="O115" s="51">
        <v>240572.35149999999</v>
      </c>
      <c r="P115" s="51">
        <v>244675.6507</v>
      </c>
      <c r="Q115" s="32">
        <v>14535241.550000001</v>
      </c>
      <c r="R115" s="32">
        <v>18494025.780000001</v>
      </c>
      <c r="S115" s="32">
        <v>16434460.050000001</v>
      </c>
      <c r="T115" s="32">
        <v>14414172.73</v>
      </c>
      <c r="U115" s="32">
        <v>13768047.33</v>
      </c>
      <c r="V115" s="32">
        <v>13503572.32</v>
      </c>
      <c r="W115" s="32">
        <v>40519569.259999998</v>
      </c>
      <c r="X115" s="32">
        <v>18399394.039999999</v>
      </c>
      <c r="Y115" s="32">
        <v>13263815.5</v>
      </c>
      <c r="Z115" s="32">
        <v>18381684.66</v>
      </c>
      <c r="AA115" s="32">
        <v>13437584.029999999</v>
      </c>
      <c r="AB115" s="32">
        <v>16082392.51</v>
      </c>
      <c r="AC115" s="2">
        <v>6.3</v>
      </c>
      <c r="AD115" s="2">
        <v>6.3</v>
      </c>
      <c r="AE115" s="2">
        <v>6.3</v>
      </c>
      <c r="AF115" s="2">
        <v>6.3</v>
      </c>
      <c r="AG115" s="2">
        <v>6.3</v>
      </c>
      <c r="AH115" s="2">
        <v>6.3</v>
      </c>
      <c r="AI115" s="2">
        <v>6.3</v>
      </c>
      <c r="AJ115" s="2">
        <v>6.3</v>
      </c>
      <c r="AK115" s="2">
        <v>6.3</v>
      </c>
      <c r="AL115" s="2">
        <v>6.3</v>
      </c>
      <c r="AM115" s="2">
        <v>6.3</v>
      </c>
      <c r="AN115" s="2">
        <v>6.3</v>
      </c>
      <c r="AO115" s="33">
        <v>915720.22</v>
      </c>
      <c r="AP115" s="33">
        <v>1165123.6200000001</v>
      </c>
      <c r="AQ115" s="33">
        <v>1035370.98</v>
      </c>
      <c r="AR115" s="33">
        <v>908092.88</v>
      </c>
      <c r="AS115" s="33">
        <v>867386.98</v>
      </c>
      <c r="AT115" s="33">
        <v>850725.06</v>
      </c>
      <c r="AU115" s="33">
        <v>2552732.86</v>
      </c>
      <c r="AV115" s="33">
        <v>1159161.82</v>
      </c>
      <c r="AW115" s="33">
        <v>835620.38</v>
      </c>
      <c r="AX115" s="33">
        <v>1158046.1299999999</v>
      </c>
      <c r="AY115" s="33">
        <v>846567.79</v>
      </c>
      <c r="AZ115" s="33">
        <v>1013190.73</v>
      </c>
      <c r="BA115" s="31">
        <f t="shared" si="266"/>
        <v>-17442.29</v>
      </c>
      <c r="BB115" s="31">
        <f t="shared" si="267"/>
        <v>-22192.83</v>
      </c>
      <c r="BC115" s="31">
        <f t="shared" si="268"/>
        <v>-19721.349999999999</v>
      </c>
      <c r="BD115" s="31">
        <f t="shared" si="269"/>
        <v>-69188.03</v>
      </c>
      <c r="BE115" s="31">
        <f t="shared" si="270"/>
        <v>-66086.63</v>
      </c>
      <c r="BF115" s="31">
        <f t="shared" si="271"/>
        <v>-64817.15</v>
      </c>
      <c r="BG115" s="31">
        <f t="shared" si="272"/>
        <v>-287688.94</v>
      </c>
      <c r="BH115" s="31">
        <f t="shared" si="273"/>
        <v>-130635.7</v>
      </c>
      <c r="BI115" s="31">
        <f t="shared" si="274"/>
        <v>-94173.09</v>
      </c>
      <c r="BJ115" s="31">
        <f t="shared" si="275"/>
        <v>-55145.05</v>
      </c>
      <c r="BK115" s="31">
        <f t="shared" si="276"/>
        <v>-40312.75</v>
      </c>
      <c r="BL115" s="31">
        <f t="shared" si="277"/>
        <v>-48247.18</v>
      </c>
      <c r="BM115" s="6">
        <f t="shared" ca="1" si="317"/>
        <v>7.3899999999999993E-2</v>
      </c>
      <c r="BN115" s="6">
        <f t="shared" ca="1" si="317"/>
        <v>7.3899999999999993E-2</v>
      </c>
      <c r="BO115" s="6">
        <f t="shared" ca="1" si="317"/>
        <v>7.3899999999999993E-2</v>
      </c>
      <c r="BP115" s="6">
        <f t="shared" ca="1" si="317"/>
        <v>7.3899999999999993E-2</v>
      </c>
      <c r="BQ115" s="6">
        <f t="shared" ca="1" si="317"/>
        <v>7.3899999999999993E-2</v>
      </c>
      <c r="BR115" s="6">
        <f t="shared" ca="1" si="317"/>
        <v>7.3899999999999993E-2</v>
      </c>
      <c r="BS115" s="6">
        <f t="shared" ca="1" si="317"/>
        <v>7.3899999999999993E-2</v>
      </c>
      <c r="BT115" s="6">
        <f t="shared" ca="1" si="317"/>
        <v>7.3899999999999993E-2</v>
      </c>
      <c r="BU115" s="6">
        <f t="shared" ca="1" si="317"/>
        <v>7.3899999999999993E-2</v>
      </c>
      <c r="BV115" s="6">
        <f t="shared" ca="1" si="317"/>
        <v>7.3899999999999993E-2</v>
      </c>
      <c r="BW115" s="6">
        <f t="shared" ca="1" si="317"/>
        <v>7.3899999999999993E-2</v>
      </c>
      <c r="BX115" s="6">
        <f t="shared" ca="1" si="317"/>
        <v>7.3899999999999993E-2</v>
      </c>
      <c r="BY115" s="31">
        <f t="shared" ca="1" si="305"/>
        <v>1074154.3500000001</v>
      </c>
      <c r="BZ115" s="31">
        <f t="shared" ca="1" si="306"/>
        <v>1366708.51</v>
      </c>
      <c r="CA115" s="31">
        <f t="shared" ca="1" si="307"/>
        <v>1214506.6000000001</v>
      </c>
      <c r="CB115" s="31">
        <f t="shared" ca="1" si="308"/>
        <v>1065207.3600000001</v>
      </c>
      <c r="CC115" s="31">
        <f t="shared" ca="1" si="309"/>
        <v>1017458.7</v>
      </c>
      <c r="CD115" s="31">
        <f t="shared" ca="1" si="310"/>
        <v>997913.99</v>
      </c>
      <c r="CE115" s="31">
        <f t="shared" ca="1" si="311"/>
        <v>2994396.17</v>
      </c>
      <c r="CF115" s="31">
        <f t="shared" ca="1" si="312"/>
        <v>1359715.22</v>
      </c>
      <c r="CG115" s="31">
        <f t="shared" ca="1" si="313"/>
        <v>980195.97</v>
      </c>
      <c r="CH115" s="31">
        <f t="shared" ca="1" si="314"/>
        <v>1358406.5</v>
      </c>
      <c r="CI115" s="31">
        <f t="shared" ca="1" si="315"/>
        <v>993037.46</v>
      </c>
      <c r="CJ115" s="31">
        <f t="shared" ca="1" si="316"/>
        <v>1188488.81</v>
      </c>
      <c r="CK115" s="32">
        <f t="shared" ca="1" si="318"/>
        <v>18895.810000000001</v>
      </c>
      <c r="CL115" s="32">
        <f t="shared" ca="1" si="319"/>
        <v>24042.23</v>
      </c>
      <c r="CM115" s="32">
        <f t="shared" ca="1" si="320"/>
        <v>21364.799999999999</v>
      </c>
      <c r="CN115" s="32">
        <f t="shared" ca="1" si="321"/>
        <v>18738.419999999998</v>
      </c>
      <c r="CO115" s="32">
        <f t="shared" ca="1" si="322"/>
        <v>17898.46</v>
      </c>
      <c r="CP115" s="32">
        <f t="shared" ca="1" si="323"/>
        <v>17554.64</v>
      </c>
      <c r="CQ115" s="32">
        <f t="shared" ca="1" si="324"/>
        <v>52675.44</v>
      </c>
      <c r="CR115" s="32">
        <f t="shared" ca="1" si="325"/>
        <v>23919.21</v>
      </c>
      <c r="CS115" s="32">
        <f t="shared" ca="1" si="326"/>
        <v>17242.96</v>
      </c>
      <c r="CT115" s="32">
        <f t="shared" ca="1" si="327"/>
        <v>23896.19</v>
      </c>
      <c r="CU115" s="32">
        <f t="shared" ca="1" si="328"/>
        <v>17468.86</v>
      </c>
      <c r="CV115" s="32">
        <f t="shared" ca="1" si="329"/>
        <v>20907.11</v>
      </c>
      <c r="CW115" s="31">
        <f t="shared" ca="1" si="290"/>
        <v>194772.23000000019</v>
      </c>
      <c r="CX115" s="31">
        <f t="shared" ca="1" si="291"/>
        <v>247819.9499999999</v>
      </c>
      <c r="CY115" s="31">
        <f t="shared" ca="1" si="292"/>
        <v>220221.77000000016</v>
      </c>
      <c r="CZ115" s="31">
        <f t="shared" ca="1" si="293"/>
        <v>245040.93000000002</v>
      </c>
      <c r="DA115" s="31">
        <f t="shared" ca="1" si="294"/>
        <v>234056.80999999994</v>
      </c>
      <c r="DB115" s="31">
        <f t="shared" ca="1" si="295"/>
        <v>229560.71999999994</v>
      </c>
      <c r="DC115" s="31">
        <f t="shared" ca="1" si="296"/>
        <v>782027.69</v>
      </c>
      <c r="DD115" s="31">
        <f t="shared" ca="1" si="297"/>
        <v>355108.30999999988</v>
      </c>
      <c r="DE115" s="31">
        <f t="shared" ca="1" si="298"/>
        <v>255991.63999999993</v>
      </c>
      <c r="DF115" s="31">
        <f t="shared" ca="1" si="299"/>
        <v>279401.61000000004</v>
      </c>
      <c r="DG115" s="31">
        <f t="shared" ca="1" si="300"/>
        <v>204251.27999999991</v>
      </c>
      <c r="DH115" s="31">
        <f t="shared" ca="1" si="301"/>
        <v>244452.37000000017</v>
      </c>
      <c r="DI115" s="32">
        <f t="shared" ca="1" si="230"/>
        <v>9738.61</v>
      </c>
      <c r="DJ115" s="32">
        <f t="shared" ca="1" si="231"/>
        <v>12391</v>
      </c>
      <c r="DK115" s="32">
        <f t="shared" ca="1" si="232"/>
        <v>11011.09</v>
      </c>
      <c r="DL115" s="32">
        <f t="shared" ca="1" si="233"/>
        <v>12252.05</v>
      </c>
      <c r="DM115" s="32">
        <f t="shared" ca="1" si="234"/>
        <v>11702.84</v>
      </c>
      <c r="DN115" s="32">
        <f t="shared" ca="1" si="235"/>
        <v>11478.04</v>
      </c>
      <c r="DO115" s="32">
        <f t="shared" ca="1" si="236"/>
        <v>39101.379999999997</v>
      </c>
      <c r="DP115" s="32">
        <f t="shared" ca="1" si="237"/>
        <v>17755.419999999998</v>
      </c>
      <c r="DQ115" s="32">
        <f t="shared" ca="1" si="238"/>
        <v>12799.58</v>
      </c>
      <c r="DR115" s="32">
        <f t="shared" ca="1" si="239"/>
        <v>13970.08</v>
      </c>
      <c r="DS115" s="32">
        <f t="shared" ca="1" si="240"/>
        <v>10212.56</v>
      </c>
      <c r="DT115" s="32">
        <f t="shared" ca="1" si="241"/>
        <v>12222.62</v>
      </c>
      <c r="DU115" s="31">
        <f t="shared" ca="1" si="242"/>
        <v>83802.789999999994</v>
      </c>
      <c r="DV115" s="31">
        <f t="shared" ca="1" si="243"/>
        <v>105364.27</v>
      </c>
      <c r="DW115" s="31">
        <f t="shared" ca="1" si="244"/>
        <v>92616.87</v>
      </c>
      <c r="DX115" s="31">
        <f t="shared" ca="1" si="245"/>
        <v>101806.17</v>
      </c>
      <c r="DY115" s="31">
        <f t="shared" ca="1" si="246"/>
        <v>96088.38</v>
      </c>
      <c r="DZ115" s="31">
        <f t="shared" ca="1" si="247"/>
        <v>93072.77</v>
      </c>
      <c r="EA115" s="31">
        <f t="shared" ca="1" si="248"/>
        <v>313207.61</v>
      </c>
      <c r="EB115" s="31">
        <f t="shared" ca="1" si="249"/>
        <v>140338.39000000001</v>
      </c>
      <c r="EC115" s="31">
        <f t="shared" ca="1" si="250"/>
        <v>99808.74</v>
      </c>
      <c r="ED115" s="31">
        <f t="shared" ca="1" si="251"/>
        <v>107500.78</v>
      </c>
      <c r="EE115" s="31">
        <f t="shared" ca="1" si="252"/>
        <v>77502.210000000006</v>
      </c>
      <c r="EF115" s="31">
        <f t="shared" ca="1" si="253"/>
        <v>91500.58</v>
      </c>
      <c r="EG115" s="32">
        <f t="shared" ca="1" si="254"/>
        <v>288313.63000000018</v>
      </c>
      <c r="EH115" s="32">
        <f t="shared" ca="1" si="255"/>
        <v>365575.21999999991</v>
      </c>
      <c r="EI115" s="32">
        <f t="shared" ca="1" si="256"/>
        <v>323849.73000000016</v>
      </c>
      <c r="EJ115" s="32">
        <f t="shared" ca="1" si="257"/>
        <v>359099.15</v>
      </c>
      <c r="EK115" s="32">
        <f t="shared" ca="1" si="258"/>
        <v>341848.02999999991</v>
      </c>
      <c r="EL115" s="32">
        <f t="shared" ca="1" si="259"/>
        <v>334111.52999999997</v>
      </c>
      <c r="EM115" s="32">
        <f t="shared" ca="1" si="260"/>
        <v>1134336.68</v>
      </c>
      <c r="EN115" s="32">
        <f t="shared" ca="1" si="261"/>
        <v>513202.11999999988</v>
      </c>
      <c r="EO115" s="32">
        <f t="shared" ca="1" si="262"/>
        <v>368599.9599999999</v>
      </c>
      <c r="EP115" s="32">
        <f t="shared" ca="1" si="263"/>
        <v>400872.47000000009</v>
      </c>
      <c r="EQ115" s="32">
        <f t="shared" ca="1" si="264"/>
        <v>291966.04999999993</v>
      </c>
      <c r="ER115" s="32">
        <f t="shared" ca="1" si="265"/>
        <v>348175.57000000018</v>
      </c>
    </row>
    <row r="116" spans="1:148">
      <c r="A116" t="s">
        <v>522</v>
      </c>
      <c r="B116" s="1" t="s">
        <v>384</v>
      </c>
      <c r="C116" t="str">
        <f t="shared" ca="1" si="330"/>
        <v>BCHIMP</v>
      </c>
      <c r="D116" t="str">
        <f t="shared" ca="1" si="331"/>
        <v>Alberta-BC Intertie - Import</v>
      </c>
      <c r="E116" s="51">
        <v>1565</v>
      </c>
      <c r="F116" s="51">
        <v>4757</v>
      </c>
      <c r="G116" s="51">
        <v>1767</v>
      </c>
      <c r="H116" s="51">
        <v>385</v>
      </c>
      <c r="I116" s="51">
        <v>412</v>
      </c>
      <c r="J116" s="51">
        <v>106</v>
      </c>
      <c r="K116" s="51">
        <v>100</v>
      </c>
      <c r="M116" s="51">
        <v>565</v>
      </c>
      <c r="N116" s="51">
        <v>300</v>
      </c>
      <c r="O116" s="51">
        <v>100</v>
      </c>
      <c r="P116" s="51">
        <v>250</v>
      </c>
      <c r="Q116" s="32">
        <v>111814.25</v>
      </c>
      <c r="R116" s="32">
        <v>417604.2</v>
      </c>
      <c r="S116" s="32">
        <v>142651.48000000001</v>
      </c>
      <c r="T116" s="32">
        <v>20583.53</v>
      </c>
      <c r="U116" s="32">
        <v>33634.31</v>
      </c>
      <c r="V116" s="32">
        <v>6163.77</v>
      </c>
      <c r="W116" s="32">
        <v>6164.75</v>
      </c>
      <c r="X116" s="32"/>
      <c r="Y116" s="32">
        <v>43420.2</v>
      </c>
      <c r="Z116" s="32">
        <v>26889.5</v>
      </c>
      <c r="AA116" s="32">
        <v>9329.75</v>
      </c>
      <c r="AB116" s="32">
        <v>29697.75</v>
      </c>
      <c r="AC116" s="2">
        <v>0.78</v>
      </c>
      <c r="AD116" s="2">
        <v>0.78</v>
      </c>
      <c r="AE116" s="2">
        <v>0.78</v>
      </c>
      <c r="AF116" s="2">
        <v>0.78</v>
      </c>
      <c r="AG116" s="2">
        <v>0.78</v>
      </c>
      <c r="AH116" s="2">
        <v>0.78</v>
      </c>
      <c r="AI116" s="2">
        <v>0.78</v>
      </c>
      <c r="AK116" s="2">
        <v>0.78</v>
      </c>
      <c r="AL116" s="2">
        <v>0.78</v>
      </c>
      <c r="AM116" s="2">
        <v>0.78</v>
      </c>
      <c r="AN116" s="2">
        <v>0.78</v>
      </c>
      <c r="AO116" s="33">
        <v>872.15</v>
      </c>
      <c r="AP116" s="33">
        <v>3257.31</v>
      </c>
      <c r="AQ116" s="33">
        <v>1112.68</v>
      </c>
      <c r="AR116" s="33">
        <v>160.55000000000001</v>
      </c>
      <c r="AS116" s="33">
        <v>262.35000000000002</v>
      </c>
      <c r="AT116" s="33">
        <v>48.08</v>
      </c>
      <c r="AU116" s="33">
        <v>48.09</v>
      </c>
      <c r="AV116" s="33"/>
      <c r="AW116" s="33">
        <v>338.68</v>
      </c>
      <c r="AX116" s="33">
        <v>209.74</v>
      </c>
      <c r="AY116" s="33">
        <v>72.77</v>
      </c>
      <c r="AZ116" s="33">
        <v>231.64</v>
      </c>
      <c r="BA116" s="31">
        <f t="shared" ref="BA116:BA140" si="332">ROUND(Q116*BA$3,2)</f>
        <v>-134.18</v>
      </c>
      <c r="BB116" s="31">
        <f t="shared" ref="BB116:BB140" si="333">ROUND(R116*BB$3,2)</f>
        <v>-501.13</v>
      </c>
      <c r="BC116" s="31">
        <f t="shared" ref="BC116:BC140" si="334">ROUND(S116*BC$3,2)</f>
        <v>-171.18</v>
      </c>
      <c r="BD116" s="31">
        <f t="shared" ref="BD116:BD140" si="335">ROUND(T116*BD$3,2)</f>
        <v>-98.8</v>
      </c>
      <c r="BE116" s="31">
        <f t="shared" ref="BE116:BE140" si="336">ROUND(U116*BE$3,2)</f>
        <v>-161.44</v>
      </c>
      <c r="BF116" s="31">
        <f t="shared" ref="BF116:BF140" si="337">ROUND(V116*BF$3,2)</f>
        <v>-29.59</v>
      </c>
      <c r="BG116" s="31">
        <f t="shared" ref="BG116:BG140" si="338">ROUND(W116*BG$3,2)</f>
        <v>-43.77</v>
      </c>
      <c r="BH116" s="31">
        <f t="shared" ref="BH116:BH140" si="339">ROUND(X116*BH$3,2)</f>
        <v>0</v>
      </c>
      <c r="BI116" s="31">
        <f t="shared" ref="BI116:BI140" si="340">ROUND(Y116*BI$3,2)</f>
        <v>-308.27999999999997</v>
      </c>
      <c r="BJ116" s="31">
        <f t="shared" ref="BJ116:BJ140" si="341">ROUND(Z116*BJ$3,2)</f>
        <v>-80.67</v>
      </c>
      <c r="BK116" s="31">
        <f t="shared" ref="BK116:BK140" si="342">ROUND(AA116*BK$3,2)</f>
        <v>-27.99</v>
      </c>
      <c r="BL116" s="31">
        <f t="shared" ref="BL116:BL140" si="343">ROUND(AB116*BL$3,2)</f>
        <v>-89.09</v>
      </c>
      <c r="BM116" s="6">
        <f t="shared" ref="BM116:BX140" ca="1" si="344">VLOOKUP($C116,LossFactorLookup,3,FALSE)</f>
        <v>-2.81E-2</v>
      </c>
      <c r="BN116" s="6">
        <f t="shared" ca="1" si="344"/>
        <v>-2.81E-2</v>
      </c>
      <c r="BO116" s="6">
        <f t="shared" ca="1" si="344"/>
        <v>-2.81E-2</v>
      </c>
      <c r="BP116" s="6">
        <f t="shared" ca="1" si="344"/>
        <v>-2.81E-2</v>
      </c>
      <c r="BQ116" s="6">
        <f t="shared" ca="1" si="344"/>
        <v>-2.81E-2</v>
      </c>
      <c r="BR116" s="6">
        <f t="shared" ca="1" si="344"/>
        <v>-2.81E-2</v>
      </c>
      <c r="BS116" s="6">
        <f t="shared" ca="1" si="344"/>
        <v>-2.81E-2</v>
      </c>
      <c r="BT116" s="6">
        <f t="shared" ca="1" si="344"/>
        <v>-2.81E-2</v>
      </c>
      <c r="BU116" s="6">
        <f t="shared" ca="1" si="344"/>
        <v>-2.81E-2</v>
      </c>
      <c r="BV116" s="6">
        <f t="shared" ca="1" si="344"/>
        <v>-2.81E-2</v>
      </c>
      <c r="BW116" s="6">
        <f t="shared" ca="1" si="344"/>
        <v>-2.81E-2</v>
      </c>
      <c r="BX116" s="6">
        <f t="shared" ca="1" si="344"/>
        <v>-2.81E-2</v>
      </c>
      <c r="BY116" s="31">
        <f t="shared" ca="1" si="305"/>
        <v>-3141.98</v>
      </c>
      <c r="BZ116" s="31">
        <f t="shared" ca="1" si="306"/>
        <v>-11734.68</v>
      </c>
      <c r="CA116" s="31">
        <f t="shared" ca="1" si="307"/>
        <v>-4008.51</v>
      </c>
      <c r="CB116" s="31">
        <f t="shared" ca="1" si="308"/>
        <v>-578.4</v>
      </c>
      <c r="CC116" s="31">
        <f t="shared" ca="1" si="309"/>
        <v>-945.12</v>
      </c>
      <c r="CD116" s="31">
        <f t="shared" ca="1" si="310"/>
        <v>-173.2</v>
      </c>
      <c r="CE116" s="31">
        <f t="shared" ca="1" si="311"/>
        <v>-173.23</v>
      </c>
      <c r="CF116" s="31">
        <f t="shared" ca="1" si="312"/>
        <v>0</v>
      </c>
      <c r="CG116" s="31">
        <f t="shared" ca="1" si="313"/>
        <v>-1220.1099999999999</v>
      </c>
      <c r="CH116" s="31">
        <f t="shared" ca="1" si="314"/>
        <v>-755.59</v>
      </c>
      <c r="CI116" s="31">
        <f t="shared" ca="1" si="315"/>
        <v>-262.17</v>
      </c>
      <c r="CJ116" s="31">
        <f t="shared" ca="1" si="316"/>
        <v>-834.51</v>
      </c>
      <c r="CK116" s="32">
        <f t="shared" ca="1" si="318"/>
        <v>145.36000000000001</v>
      </c>
      <c r="CL116" s="32">
        <f t="shared" ca="1" si="319"/>
        <v>542.89</v>
      </c>
      <c r="CM116" s="32">
        <f t="shared" ca="1" si="320"/>
        <v>185.45</v>
      </c>
      <c r="CN116" s="32">
        <f t="shared" ca="1" si="321"/>
        <v>26.76</v>
      </c>
      <c r="CO116" s="32">
        <f t="shared" ca="1" si="322"/>
        <v>43.72</v>
      </c>
      <c r="CP116" s="32">
        <f t="shared" ca="1" si="323"/>
        <v>8.01</v>
      </c>
      <c r="CQ116" s="32">
        <f t="shared" ca="1" si="324"/>
        <v>8.01</v>
      </c>
      <c r="CR116" s="32">
        <f t="shared" ca="1" si="325"/>
        <v>0</v>
      </c>
      <c r="CS116" s="32">
        <f t="shared" ca="1" si="326"/>
        <v>56.45</v>
      </c>
      <c r="CT116" s="32">
        <f t="shared" ca="1" si="327"/>
        <v>34.96</v>
      </c>
      <c r="CU116" s="32">
        <f t="shared" ca="1" si="328"/>
        <v>12.13</v>
      </c>
      <c r="CV116" s="32">
        <f t="shared" ca="1" si="329"/>
        <v>38.61</v>
      </c>
      <c r="CW116" s="31">
        <f t="shared" ref="CW116:CW140" ca="1" si="345">BY116+CK116-AO116-BA116</f>
        <v>-3734.59</v>
      </c>
      <c r="CX116" s="31">
        <f t="shared" ref="CX116:CX140" ca="1" si="346">BZ116+CL116-AP116-BB116</f>
        <v>-13947.970000000001</v>
      </c>
      <c r="CY116" s="31">
        <f t="shared" ref="CY116:CY140" ca="1" si="347">CA116+CM116-AQ116-BC116</f>
        <v>-4764.5600000000004</v>
      </c>
      <c r="CZ116" s="31">
        <f t="shared" ref="CZ116:CZ140" ca="1" si="348">CB116+CN116-AR116-BD116</f>
        <v>-613.3900000000001</v>
      </c>
      <c r="DA116" s="31">
        <f t="shared" ref="DA116:DA140" ca="1" si="349">CC116+CO116-AS116-BE116</f>
        <v>-1002.31</v>
      </c>
      <c r="DB116" s="31">
        <f t="shared" ref="DB116:DB140" ca="1" si="350">CD116+CP116-AT116-BF116</f>
        <v>-183.67999999999998</v>
      </c>
      <c r="DC116" s="31">
        <f t="shared" ref="DC116:DC140" ca="1" si="351">CE116+CQ116-AU116-BG116</f>
        <v>-169.54</v>
      </c>
      <c r="DD116" s="31">
        <f t="shared" ref="DD116:DD140" ca="1" si="352">CF116+CR116-AV116-BH116</f>
        <v>0</v>
      </c>
      <c r="DE116" s="31">
        <f t="shared" ref="DE116:DE140" ca="1" si="353">CG116+CS116-AW116-BI116</f>
        <v>-1194.06</v>
      </c>
      <c r="DF116" s="31">
        <f t="shared" ref="DF116:DF140" ca="1" si="354">CH116+CT116-AX116-BJ116</f>
        <v>-849.7</v>
      </c>
      <c r="DG116" s="31">
        <f t="shared" ref="DG116:DG140" ca="1" si="355">CI116+CU116-AY116-BK116</f>
        <v>-294.82</v>
      </c>
      <c r="DH116" s="31">
        <f t="shared" ref="DH116:DH140" ca="1" si="356">CJ116+CV116-AZ116-BL116</f>
        <v>-938.44999999999993</v>
      </c>
      <c r="DI116" s="32">
        <f t="shared" ref="DI116:DI140" ca="1" si="357">ROUND(CW116*5%,2)</f>
        <v>-186.73</v>
      </c>
      <c r="DJ116" s="32">
        <f t="shared" ref="DJ116:DJ140" ca="1" si="358">ROUND(CX116*5%,2)</f>
        <v>-697.4</v>
      </c>
      <c r="DK116" s="32">
        <f t="shared" ref="DK116:DK140" ca="1" si="359">ROUND(CY116*5%,2)</f>
        <v>-238.23</v>
      </c>
      <c r="DL116" s="32">
        <f t="shared" ref="DL116:DL140" ca="1" si="360">ROUND(CZ116*5%,2)</f>
        <v>-30.67</v>
      </c>
      <c r="DM116" s="32">
        <f t="shared" ref="DM116:DM140" ca="1" si="361">ROUND(DA116*5%,2)</f>
        <v>-50.12</v>
      </c>
      <c r="DN116" s="32">
        <f t="shared" ref="DN116:DN140" ca="1" si="362">ROUND(DB116*5%,2)</f>
        <v>-9.18</v>
      </c>
      <c r="DO116" s="32">
        <f t="shared" ref="DO116:DO140" ca="1" si="363">ROUND(DC116*5%,2)</f>
        <v>-8.48</v>
      </c>
      <c r="DP116" s="32">
        <f t="shared" ref="DP116:DP140" ca="1" si="364">ROUND(DD116*5%,2)</f>
        <v>0</v>
      </c>
      <c r="DQ116" s="32">
        <f t="shared" ref="DQ116:DQ140" ca="1" si="365">ROUND(DE116*5%,2)</f>
        <v>-59.7</v>
      </c>
      <c r="DR116" s="32">
        <f t="shared" ref="DR116:DR140" ca="1" si="366">ROUND(DF116*5%,2)</f>
        <v>-42.49</v>
      </c>
      <c r="DS116" s="32">
        <f t="shared" ref="DS116:DS140" ca="1" si="367">ROUND(DG116*5%,2)</f>
        <v>-14.74</v>
      </c>
      <c r="DT116" s="32">
        <f t="shared" ref="DT116:DT140" ca="1" si="368">ROUND(DH116*5%,2)</f>
        <v>-46.92</v>
      </c>
      <c r="DU116" s="31">
        <f t="shared" ref="DU116:DU140" ca="1" si="369">ROUND(CW116*DU$3,2)</f>
        <v>-1606.85</v>
      </c>
      <c r="DV116" s="31">
        <f t="shared" ref="DV116:DV140" ca="1" si="370">ROUND(CX116*DV$3,2)</f>
        <v>-5930.18</v>
      </c>
      <c r="DW116" s="31">
        <f t="shared" ref="DW116:DW140" ca="1" si="371">ROUND(CY116*DW$3,2)</f>
        <v>-2003.79</v>
      </c>
      <c r="DX116" s="31">
        <f t="shared" ref="DX116:DX140" ca="1" si="372">ROUND(CZ116*DX$3,2)</f>
        <v>-254.84</v>
      </c>
      <c r="DY116" s="31">
        <f t="shared" ref="DY116:DY140" ca="1" si="373">ROUND(DA116*DY$3,2)</f>
        <v>-411.48</v>
      </c>
      <c r="DZ116" s="31">
        <f t="shared" ref="DZ116:DZ140" ca="1" si="374">ROUND(DB116*DZ$3,2)</f>
        <v>-74.47</v>
      </c>
      <c r="EA116" s="31">
        <f t="shared" ref="EA116:EA140" ca="1" si="375">ROUND(DC116*EA$3,2)</f>
        <v>-67.900000000000006</v>
      </c>
      <c r="EB116" s="31">
        <f t="shared" ref="EB116:EB140" ca="1" si="376">ROUND(DD116*EB$3,2)</f>
        <v>0</v>
      </c>
      <c r="EC116" s="31">
        <f t="shared" ref="EC116:EC140" ca="1" si="377">ROUND(DE116*EC$3,2)</f>
        <v>-465.55</v>
      </c>
      <c r="ED116" s="31">
        <f t="shared" ref="ED116:ED140" ca="1" si="378">ROUND(DF116*ED$3,2)</f>
        <v>-326.93</v>
      </c>
      <c r="EE116" s="31">
        <f t="shared" ref="EE116:EE140" ca="1" si="379">ROUND(DG116*EE$3,2)</f>
        <v>-111.87</v>
      </c>
      <c r="EF116" s="31">
        <f t="shared" ref="EF116:EF140" ca="1" si="380">ROUND(DH116*EF$3,2)</f>
        <v>-351.27</v>
      </c>
      <c r="EG116" s="32">
        <f t="shared" ref="EG116:EG140" ca="1" si="381">CW116+DI116+DU116</f>
        <v>-5528.17</v>
      </c>
      <c r="EH116" s="32">
        <f t="shared" ref="EH116:EH140" ca="1" si="382">CX116+DJ116+DV116</f>
        <v>-20575.550000000003</v>
      </c>
      <c r="EI116" s="32">
        <f t="shared" ref="EI116:EI140" ca="1" si="383">CY116+DK116+DW116</f>
        <v>-7006.58</v>
      </c>
      <c r="EJ116" s="32">
        <f t="shared" ref="EJ116:EJ140" ca="1" si="384">CZ116+DL116+DX116</f>
        <v>-898.90000000000009</v>
      </c>
      <c r="EK116" s="32">
        <f t="shared" ref="EK116:EK140" ca="1" si="385">DA116+DM116+DY116</f>
        <v>-1463.9099999999999</v>
      </c>
      <c r="EL116" s="32">
        <f t="shared" ref="EL116:EL140" ca="1" si="386">DB116+DN116+DZ116</f>
        <v>-267.33</v>
      </c>
      <c r="EM116" s="32">
        <f t="shared" ref="EM116:EM140" ca="1" si="387">DC116+DO116+EA116</f>
        <v>-245.92</v>
      </c>
      <c r="EN116" s="32">
        <f t="shared" ref="EN116:EN140" ca="1" si="388">DD116+DP116+EB116</f>
        <v>0</v>
      </c>
      <c r="EO116" s="32">
        <f t="shared" ref="EO116:EO140" ca="1" si="389">DE116+DQ116+EC116</f>
        <v>-1719.31</v>
      </c>
      <c r="EP116" s="32">
        <f t="shared" ref="EP116:EP140" ca="1" si="390">DF116+DR116+ED116</f>
        <v>-1219.1200000000001</v>
      </c>
      <c r="EQ116" s="32">
        <f t="shared" ref="EQ116:EQ140" ca="1" si="391">DG116+DS116+EE116</f>
        <v>-421.43</v>
      </c>
      <c r="ER116" s="32">
        <f t="shared" ref="ER116:ER140" ca="1" si="392">DH116+DT116+EF116</f>
        <v>-1336.6399999999999</v>
      </c>
    </row>
    <row r="117" spans="1:148">
      <c r="A117" t="s">
        <v>424</v>
      </c>
      <c r="B117" s="1" t="s">
        <v>30</v>
      </c>
      <c r="C117" t="str">
        <f t="shared" ca="1" si="330"/>
        <v>SH1</v>
      </c>
      <c r="D117" t="str">
        <f t="shared" ca="1" si="331"/>
        <v>Sheerness #1</v>
      </c>
      <c r="E117" s="51">
        <v>265820.7697</v>
      </c>
      <c r="F117" s="51">
        <v>254889.27439999999</v>
      </c>
      <c r="G117" s="51">
        <v>245210.886</v>
      </c>
      <c r="H117" s="51">
        <v>259900.5423</v>
      </c>
      <c r="I117" s="51">
        <v>248730.08100000001</v>
      </c>
      <c r="J117" s="51">
        <v>226154.54329999999</v>
      </c>
      <c r="K117" s="51">
        <v>252094.8596</v>
      </c>
      <c r="L117" s="51">
        <v>235269.4142</v>
      </c>
      <c r="M117" s="51">
        <v>216499.60279999999</v>
      </c>
      <c r="N117" s="51">
        <v>250555.4964</v>
      </c>
      <c r="O117" s="51">
        <v>240284.65059999999</v>
      </c>
      <c r="P117" s="51">
        <v>258541.82260000001</v>
      </c>
      <c r="Q117" s="32">
        <v>16637167.710000001</v>
      </c>
      <c r="R117" s="32">
        <v>18831484.859999999</v>
      </c>
      <c r="S117" s="32">
        <v>14252936.039999999</v>
      </c>
      <c r="T117" s="32">
        <v>14026533.25</v>
      </c>
      <c r="U117" s="32">
        <v>12811057.6</v>
      </c>
      <c r="V117" s="32">
        <v>11533932.609999999</v>
      </c>
      <c r="W117" s="32">
        <v>42360465.600000001</v>
      </c>
      <c r="X117" s="32">
        <v>15063255.26</v>
      </c>
      <c r="Y117" s="32">
        <v>10866223.710000001</v>
      </c>
      <c r="Z117" s="32">
        <v>15695546.09</v>
      </c>
      <c r="AA117" s="32">
        <v>13696985.789999999</v>
      </c>
      <c r="AB117" s="32">
        <v>18083586.899999999</v>
      </c>
      <c r="AC117" s="2">
        <v>4.91</v>
      </c>
      <c r="AD117" s="2">
        <v>4.91</v>
      </c>
      <c r="AE117" s="2">
        <v>4.91</v>
      </c>
      <c r="AF117" s="2">
        <v>4.91</v>
      </c>
      <c r="AG117" s="2">
        <v>4.91</v>
      </c>
      <c r="AH117" s="2">
        <v>4.91</v>
      </c>
      <c r="AI117" s="2">
        <v>4.91</v>
      </c>
      <c r="AJ117" s="2">
        <v>4.91</v>
      </c>
      <c r="AK117" s="2">
        <v>4.91</v>
      </c>
      <c r="AL117" s="2">
        <v>4.91</v>
      </c>
      <c r="AM117" s="2">
        <v>4.91</v>
      </c>
      <c r="AN117" s="2">
        <v>4.91</v>
      </c>
      <c r="AO117" s="33">
        <v>816884.93</v>
      </c>
      <c r="AP117" s="33">
        <v>924625.91</v>
      </c>
      <c r="AQ117" s="33">
        <v>699819.16</v>
      </c>
      <c r="AR117" s="33">
        <v>688702.78</v>
      </c>
      <c r="AS117" s="33">
        <v>629022.93000000005</v>
      </c>
      <c r="AT117" s="33">
        <v>566316.09</v>
      </c>
      <c r="AU117" s="33">
        <v>2079898.86</v>
      </c>
      <c r="AV117" s="33">
        <v>739605.83</v>
      </c>
      <c r="AW117" s="33">
        <v>533531.57999999996</v>
      </c>
      <c r="AX117" s="33">
        <v>770651.31</v>
      </c>
      <c r="AY117" s="33">
        <v>672522</v>
      </c>
      <c r="AZ117" s="33">
        <v>887904.12</v>
      </c>
      <c r="BA117" s="31">
        <f t="shared" si="332"/>
        <v>-19964.599999999999</v>
      </c>
      <c r="BB117" s="31">
        <f t="shared" si="333"/>
        <v>-22597.78</v>
      </c>
      <c r="BC117" s="31">
        <f t="shared" si="334"/>
        <v>-17103.52</v>
      </c>
      <c r="BD117" s="31">
        <f t="shared" si="335"/>
        <v>-67327.360000000001</v>
      </c>
      <c r="BE117" s="31">
        <f t="shared" si="336"/>
        <v>-61493.08</v>
      </c>
      <c r="BF117" s="31">
        <f t="shared" si="337"/>
        <v>-55362.879999999997</v>
      </c>
      <c r="BG117" s="31">
        <f t="shared" si="338"/>
        <v>-300759.31</v>
      </c>
      <c r="BH117" s="31">
        <f t="shared" si="339"/>
        <v>-106949.11</v>
      </c>
      <c r="BI117" s="31">
        <f t="shared" si="340"/>
        <v>-77150.19</v>
      </c>
      <c r="BJ117" s="31">
        <f t="shared" si="341"/>
        <v>-47086.64</v>
      </c>
      <c r="BK117" s="31">
        <f t="shared" si="342"/>
        <v>-41090.959999999999</v>
      </c>
      <c r="BL117" s="31">
        <f t="shared" si="343"/>
        <v>-54250.76</v>
      </c>
      <c r="BM117" s="6">
        <f t="shared" ca="1" si="344"/>
        <v>7.0000000000000001E-3</v>
      </c>
      <c r="BN117" s="6">
        <f t="shared" ca="1" si="344"/>
        <v>7.0000000000000001E-3</v>
      </c>
      <c r="BO117" s="6">
        <f t="shared" ca="1" si="344"/>
        <v>7.0000000000000001E-3</v>
      </c>
      <c r="BP117" s="6">
        <f t="shared" ca="1" si="344"/>
        <v>7.0000000000000001E-3</v>
      </c>
      <c r="BQ117" s="6">
        <f t="shared" ca="1" si="344"/>
        <v>7.0000000000000001E-3</v>
      </c>
      <c r="BR117" s="6">
        <f t="shared" ca="1" si="344"/>
        <v>7.0000000000000001E-3</v>
      </c>
      <c r="BS117" s="6">
        <f t="shared" ca="1" si="344"/>
        <v>7.0000000000000001E-3</v>
      </c>
      <c r="BT117" s="6">
        <f t="shared" ca="1" si="344"/>
        <v>7.0000000000000001E-3</v>
      </c>
      <c r="BU117" s="6">
        <f t="shared" ca="1" si="344"/>
        <v>7.0000000000000001E-3</v>
      </c>
      <c r="BV117" s="6">
        <f t="shared" ca="1" si="344"/>
        <v>7.0000000000000001E-3</v>
      </c>
      <c r="BW117" s="6">
        <f t="shared" ca="1" si="344"/>
        <v>7.0000000000000001E-3</v>
      </c>
      <c r="BX117" s="6">
        <f t="shared" ca="1" si="344"/>
        <v>7.0000000000000001E-3</v>
      </c>
      <c r="BY117" s="31">
        <f t="shared" ca="1" si="305"/>
        <v>116460.17</v>
      </c>
      <c r="BZ117" s="31">
        <f t="shared" ca="1" si="306"/>
        <v>131820.39000000001</v>
      </c>
      <c r="CA117" s="31">
        <f t="shared" ca="1" si="307"/>
        <v>99770.55</v>
      </c>
      <c r="CB117" s="31">
        <f t="shared" ca="1" si="308"/>
        <v>98185.73</v>
      </c>
      <c r="CC117" s="31">
        <f t="shared" ca="1" si="309"/>
        <v>89677.4</v>
      </c>
      <c r="CD117" s="31">
        <f t="shared" ca="1" si="310"/>
        <v>80737.53</v>
      </c>
      <c r="CE117" s="31">
        <f t="shared" ca="1" si="311"/>
        <v>296523.26</v>
      </c>
      <c r="CF117" s="31">
        <f t="shared" ca="1" si="312"/>
        <v>105442.79</v>
      </c>
      <c r="CG117" s="31">
        <f t="shared" ca="1" si="313"/>
        <v>76063.570000000007</v>
      </c>
      <c r="CH117" s="31">
        <f t="shared" ca="1" si="314"/>
        <v>109868.82</v>
      </c>
      <c r="CI117" s="31">
        <f t="shared" ca="1" si="315"/>
        <v>95878.9</v>
      </c>
      <c r="CJ117" s="31">
        <f t="shared" ca="1" si="316"/>
        <v>126585.11</v>
      </c>
      <c r="CK117" s="32">
        <f t="shared" ca="1" si="318"/>
        <v>21628.32</v>
      </c>
      <c r="CL117" s="32">
        <f t="shared" ca="1" si="319"/>
        <v>24480.93</v>
      </c>
      <c r="CM117" s="32">
        <f t="shared" ca="1" si="320"/>
        <v>18528.82</v>
      </c>
      <c r="CN117" s="32">
        <f t="shared" ca="1" si="321"/>
        <v>18234.490000000002</v>
      </c>
      <c r="CO117" s="32">
        <f t="shared" ca="1" si="322"/>
        <v>16654.37</v>
      </c>
      <c r="CP117" s="32">
        <f t="shared" ca="1" si="323"/>
        <v>14994.11</v>
      </c>
      <c r="CQ117" s="32">
        <f t="shared" ca="1" si="324"/>
        <v>55068.61</v>
      </c>
      <c r="CR117" s="32">
        <f t="shared" ca="1" si="325"/>
        <v>19582.23</v>
      </c>
      <c r="CS117" s="32">
        <f t="shared" ca="1" si="326"/>
        <v>14126.09</v>
      </c>
      <c r="CT117" s="32">
        <f t="shared" ca="1" si="327"/>
        <v>20404.21</v>
      </c>
      <c r="CU117" s="32">
        <f t="shared" ca="1" si="328"/>
        <v>17806.080000000002</v>
      </c>
      <c r="CV117" s="32">
        <f t="shared" ca="1" si="329"/>
        <v>23508.66</v>
      </c>
      <c r="CW117" s="31">
        <f t="shared" ca="1" si="345"/>
        <v>-658831.84000000008</v>
      </c>
      <c r="CX117" s="31">
        <f t="shared" ca="1" si="346"/>
        <v>-745726.81</v>
      </c>
      <c r="CY117" s="31">
        <f t="shared" ca="1" si="347"/>
        <v>-564416.27</v>
      </c>
      <c r="CZ117" s="31">
        <f t="shared" ca="1" si="348"/>
        <v>-504955.20000000007</v>
      </c>
      <c r="DA117" s="31">
        <f t="shared" ca="1" si="349"/>
        <v>-461198.08000000002</v>
      </c>
      <c r="DB117" s="31">
        <f t="shared" ca="1" si="350"/>
        <v>-415221.56999999995</v>
      </c>
      <c r="DC117" s="31">
        <f t="shared" ca="1" si="351"/>
        <v>-1427547.6800000002</v>
      </c>
      <c r="DD117" s="31">
        <f t="shared" ca="1" si="352"/>
        <v>-507631.69999999995</v>
      </c>
      <c r="DE117" s="31">
        <f t="shared" ca="1" si="353"/>
        <v>-366191.72999999992</v>
      </c>
      <c r="DF117" s="31">
        <f t="shared" ca="1" si="354"/>
        <v>-593291.64</v>
      </c>
      <c r="DG117" s="31">
        <f t="shared" ca="1" si="355"/>
        <v>-517746.06</v>
      </c>
      <c r="DH117" s="31">
        <f t="shared" ca="1" si="356"/>
        <v>-683559.59</v>
      </c>
      <c r="DI117" s="32">
        <f t="shared" ca="1" si="357"/>
        <v>-32941.589999999997</v>
      </c>
      <c r="DJ117" s="32">
        <f t="shared" ca="1" si="358"/>
        <v>-37286.339999999997</v>
      </c>
      <c r="DK117" s="32">
        <f t="shared" ca="1" si="359"/>
        <v>-28220.81</v>
      </c>
      <c r="DL117" s="32">
        <f t="shared" ca="1" si="360"/>
        <v>-25247.759999999998</v>
      </c>
      <c r="DM117" s="32">
        <f t="shared" ca="1" si="361"/>
        <v>-23059.9</v>
      </c>
      <c r="DN117" s="32">
        <f t="shared" ca="1" si="362"/>
        <v>-20761.080000000002</v>
      </c>
      <c r="DO117" s="32">
        <f t="shared" ca="1" si="363"/>
        <v>-71377.38</v>
      </c>
      <c r="DP117" s="32">
        <f t="shared" ca="1" si="364"/>
        <v>-25381.59</v>
      </c>
      <c r="DQ117" s="32">
        <f t="shared" ca="1" si="365"/>
        <v>-18309.59</v>
      </c>
      <c r="DR117" s="32">
        <f t="shared" ca="1" si="366"/>
        <v>-29664.58</v>
      </c>
      <c r="DS117" s="32">
        <f t="shared" ca="1" si="367"/>
        <v>-25887.3</v>
      </c>
      <c r="DT117" s="32">
        <f t="shared" ca="1" si="368"/>
        <v>-34177.980000000003</v>
      </c>
      <c r="DU117" s="31">
        <f t="shared" ca="1" si="369"/>
        <v>-283469.3</v>
      </c>
      <c r="DV117" s="31">
        <f t="shared" ca="1" si="370"/>
        <v>-317056.63</v>
      </c>
      <c r="DW117" s="31">
        <f t="shared" ca="1" si="371"/>
        <v>-237371.95</v>
      </c>
      <c r="DX117" s="31">
        <f t="shared" ca="1" si="372"/>
        <v>-209791.7</v>
      </c>
      <c r="DY117" s="31">
        <f t="shared" ca="1" si="373"/>
        <v>-189337.7</v>
      </c>
      <c r="DZ117" s="31">
        <f t="shared" ca="1" si="374"/>
        <v>-168346.84</v>
      </c>
      <c r="EA117" s="31">
        <f t="shared" ca="1" si="375"/>
        <v>-571742.92000000004</v>
      </c>
      <c r="EB117" s="31">
        <f t="shared" ca="1" si="376"/>
        <v>-200615.46</v>
      </c>
      <c r="EC117" s="31">
        <f t="shared" ca="1" si="377"/>
        <v>-142774.72</v>
      </c>
      <c r="ED117" s="31">
        <f t="shared" ca="1" si="378"/>
        <v>-228271.11</v>
      </c>
      <c r="EE117" s="31">
        <f t="shared" ca="1" si="379"/>
        <v>-196456.37</v>
      </c>
      <c r="EF117" s="31">
        <f t="shared" ca="1" si="380"/>
        <v>-255862.11</v>
      </c>
      <c r="EG117" s="32">
        <f t="shared" ca="1" si="381"/>
        <v>-975242.73</v>
      </c>
      <c r="EH117" s="32">
        <f t="shared" ca="1" si="382"/>
        <v>-1100069.78</v>
      </c>
      <c r="EI117" s="32">
        <f t="shared" ca="1" si="383"/>
        <v>-830009.03</v>
      </c>
      <c r="EJ117" s="32">
        <f t="shared" ca="1" si="384"/>
        <v>-739994.66000000015</v>
      </c>
      <c r="EK117" s="32">
        <f t="shared" ca="1" si="385"/>
        <v>-673595.68</v>
      </c>
      <c r="EL117" s="32">
        <f t="shared" ca="1" si="386"/>
        <v>-604329.49</v>
      </c>
      <c r="EM117" s="32">
        <f t="shared" ca="1" si="387"/>
        <v>-2070667.98</v>
      </c>
      <c r="EN117" s="32">
        <f t="shared" ca="1" si="388"/>
        <v>-733628.74999999988</v>
      </c>
      <c r="EO117" s="32">
        <f t="shared" ca="1" si="389"/>
        <v>-527276.03999999992</v>
      </c>
      <c r="EP117" s="32">
        <f t="shared" ca="1" si="390"/>
        <v>-851227.33</v>
      </c>
      <c r="EQ117" s="32">
        <f t="shared" ca="1" si="391"/>
        <v>-740089.73</v>
      </c>
      <c r="ER117" s="32">
        <f t="shared" ca="1" si="392"/>
        <v>-973599.67999999993</v>
      </c>
    </row>
    <row r="118" spans="1:148">
      <c r="A118" t="s">
        <v>424</v>
      </c>
      <c r="B118" s="1" t="s">
        <v>31</v>
      </c>
      <c r="C118" t="str">
        <f t="shared" ca="1" si="330"/>
        <v>SH2</v>
      </c>
      <c r="D118" t="str">
        <f t="shared" ca="1" si="331"/>
        <v>Sheerness #2</v>
      </c>
      <c r="E118" s="51">
        <v>268005.46179999999</v>
      </c>
      <c r="F118" s="51">
        <v>257854.09450000001</v>
      </c>
      <c r="G118" s="51">
        <v>264458.38939999999</v>
      </c>
      <c r="H118" s="51">
        <v>110843.9531</v>
      </c>
      <c r="I118" s="51">
        <v>224548.755</v>
      </c>
      <c r="J118" s="51">
        <v>239412.43429999999</v>
      </c>
      <c r="K118" s="51">
        <v>260241.6176</v>
      </c>
      <c r="L118" s="51">
        <v>267697.40830000001</v>
      </c>
      <c r="M118" s="51">
        <v>250803.53880000001</v>
      </c>
      <c r="N118" s="51">
        <v>240331.0294</v>
      </c>
      <c r="O118" s="51">
        <v>223887.33730000001</v>
      </c>
      <c r="P118" s="51">
        <v>259524.13630000001</v>
      </c>
      <c r="Q118" s="32">
        <v>16687647.060000001</v>
      </c>
      <c r="R118" s="32">
        <v>18985171.640000001</v>
      </c>
      <c r="S118" s="32">
        <v>15428981.939999999</v>
      </c>
      <c r="T118" s="32">
        <v>5994437.4000000004</v>
      </c>
      <c r="U118" s="32">
        <v>11726116.77</v>
      </c>
      <c r="V118" s="32">
        <v>12846628.02</v>
      </c>
      <c r="W118" s="32">
        <v>42256040.689999998</v>
      </c>
      <c r="X118" s="32">
        <v>19811825.600000001</v>
      </c>
      <c r="Y118" s="32">
        <v>12855492.42</v>
      </c>
      <c r="Z118" s="32">
        <v>17098588.719999999</v>
      </c>
      <c r="AA118" s="32">
        <v>12635974.42</v>
      </c>
      <c r="AB118" s="32">
        <v>17974626.649999999</v>
      </c>
      <c r="AC118" s="2">
        <v>4.91</v>
      </c>
      <c r="AD118" s="2">
        <v>4.91</v>
      </c>
      <c r="AE118" s="2">
        <v>4.91</v>
      </c>
      <c r="AF118" s="2">
        <v>4.91</v>
      </c>
      <c r="AG118" s="2">
        <v>4.91</v>
      </c>
      <c r="AH118" s="2">
        <v>4.91</v>
      </c>
      <c r="AI118" s="2">
        <v>4.91</v>
      </c>
      <c r="AJ118" s="2">
        <v>4.91</v>
      </c>
      <c r="AK118" s="2">
        <v>4.91</v>
      </c>
      <c r="AL118" s="2">
        <v>4.91</v>
      </c>
      <c r="AM118" s="2">
        <v>4.91</v>
      </c>
      <c r="AN118" s="2">
        <v>4.91</v>
      </c>
      <c r="AO118" s="33">
        <v>819363.47</v>
      </c>
      <c r="AP118" s="33">
        <v>932171.93</v>
      </c>
      <c r="AQ118" s="33">
        <v>757563.01</v>
      </c>
      <c r="AR118" s="33">
        <v>294326.88</v>
      </c>
      <c r="AS118" s="33">
        <v>575752.32999999996</v>
      </c>
      <c r="AT118" s="33">
        <v>630769.43999999994</v>
      </c>
      <c r="AU118" s="33">
        <v>2074771.6</v>
      </c>
      <c r="AV118" s="33">
        <v>972760.64</v>
      </c>
      <c r="AW118" s="33">
        <v>631204.68000000005</v>
      </c>
      <c r="AX118" s="33">
        <v>839540.71</v>
      </c>
      <c r="AY118" s="33">
        <v>620426.34</v>
      </c>
      <c r="AZ118" s="33">
        <v>882554.17</v>
      </c>
      <c r="BA118" s="31">
        <f t="shared" si="332"/>
        <v>-20025.18</v>
      </c>
      <c r="BB118" s="31">
        <f t="shared" si="333"/>
        <v>-22782.21</v>
      </c>
      <c r="BC118" s="31">
        <f t="shared" si="334"/>
        <v>-18514.78</v>
      </c>
      <c r="BD118" s="31">
        <f t="shared" si="335"/>
        <v>-28773.3</v>
      </c>
      <c r="BE118" s="31">
        <f t="shared" si="336"/>
        <v>-56285.36</v>
      </c>
      <c r="BF118" s="31">
        <f t="shared" si="337"/>
        <v>-61663.81</v>
      </c>
      <c r="BG118" s="31">
        <f t="shared" si="338"/>
        <v>-300017.89</v>
      </c>
      <c r="BH118" s="31">
        <f t="shared" si="339"/>
        <v>-140663.96</v>
      </c>
      <c r="BI118" s="31">
        <f t="shared" si="340"/>
        <v>-91274</v>
      </c>
      <c r="BJ118" s="31">
        <f t="shared" si="341"/>
        <v>-51295.77</v>
      </c>
      <c r="BK118" s="31">
        <f t="shared" si="342"/>
        <v>-37907.919999999998</v>
      </c>
      <c r="BL118" s="31">
        <f t="shared" si="343"/>
        <v>-53923.88</v>
      </c>
      <c r="BM118" s="6">
        <f t="shared" ca="1" si="344"/>
        <v>1.06E-2</v>
      </c>
      <c r="BN118" s="6">
        <f t="shared" ca="1" si="344"/>
        <v>1.06E-2</v>
      </c>
      <c r="BO118" s="6">
        <f t="shared" ca="1" si="344"/>
        <v>1.06E-2</v>
      </c>
      <c r="BP118" s="6">
        <f t="shared" ca="1" si="344"/>
        <v>1.06E-2</v>
      </c>
      <c r="BQ118" s="6">
        <f t="shared" ca="1" si="344"/>
        <v>1.06E-2</v>
      </c>
      <c r="BR118" s="6">
        <f t="shared" ca="1" si="344"/>
        <v>1.06E-2</v>
      </c>
      <c r="BS118" s="6">
        <f t="shared" ca="1" si="344"/>
        <v>1.06E-2</v>
      </c>
      <c r="BT118" s="6">
        <f t="shared" ca="1" si="344"/>
        <v>1.06E-2</v>
      </c>
      <c r="BU118" s="6">
        <f t="shared" ca="1" si="344"/>
        <v>1.06E-2</v>
      </c>
      <c r="BV118" s="6">
        <f t="shared" ca="1" si="344"/>
        <v>1.06E-2</v>
      </c>
      <c r="BW118" s="6">
        <f t="shared" ca="1" si="344"/>
        <v>1.06E-2</v>
      </c>
      <c r="BX118" s="6">
        <f t="shared" ca="1" si="344"/>
        <v>1.06E-2</v>
      </c>
      <c r="BY118" s="31">
        <f t="shared" ca="1" si="305"/>
        <v>176889.06</v>
      </c>
      <c r="BZ118" s="31">
        <f t="shared" ca="1" si="306"/>
        <v>201242.82</v>
      </c>
      <c r="CA118" s="31">
        <f t="shared" ca="1" si="307"/>
        <v>163547.21</v>
      </c>
      <c r="CB118" s="31">
        <f t="shared" ca="1" si="308"/>
        <v>63541.04</v>
      </c>
      <c r="CC118" s="31">
        <f t="shared" ca="1" si="309"/>
        <v>124296.84</v>
      </c>
      <c r="CD118" s="31">
        <f t="shared" ca="1" si="310"/>
        <v>136174.26</v>
      </c>
      <c r="CE118" s="31">
        <f t="shared" ca="1" si="311"/>
        <v>447914.03</v>
      </c>
      <c r="CF118" s="31">
        <f t="shared" ca="1" si="312"/>
        <v>210005.35</v>
      </c>
      <c r="CG118" s="31">
        <f t="shared" ca="1" si="313"/>
        <v>136268.22</v>
      </c>
      <c r="CH118" s="31">
        <f t="shared" ca="1" si="314"/>
        <v>181245.04</v>
      </c>
      <c r="CI118" s="31">
        <f t="shared" ca="1" si="315"/>
        <v>133941.32999999999</v>
      </c>
      <c r="CJ118" s="31">
        <f t="shared" ca="1" si="316"/>
        <v>190531.04</v>
      </c>
      <c r="CK118" s="32">
        <f t="shared" ca="1" si="318"/>
        <v>21693.94</v>
      </c>
      <c r="CL118" s="32">
        <f t="shared" ca="1" si="319"/>
        <v>24680.720000000001</v>
      </c>
      <c r="CM118" s="32">
        <f t="shared" ca="1" si="320"/>
        <v>20057.68</v>
      </c>
      <c r="CN118" s="32">
        <f t="shared" ca="1" si="321"/>
        <v>7792.77</v>
      </c>
      <c r="CO118" s="32">
        <f t="shared" ca="1" si="322"/>
        <v>15243.95</v>
      </c>
      <c r="CP118" s="32">
        <f t="shared" ca="1" si="323"/>
        <v>16700.62</v>
      </c>
      <c r="CQ118" s="32">
        <f t="shared" ca="1" si="324"/>
        <v>54932.85</v>
      </c>
      <c r="CR118" s="32">
        <f t="shared" ca="1" si="325"/>
        <v>25755.37</v>
      </c>
      <c r="CS118" s="32">
        <f t="shared" ca="1" si="326"/>
        <v>16712.14</v>
      </c>
      <c r="CT118" s="32">
        <f t="shared" ca="1" si="327"/>
        <v>22228.17</v>
      </c>
      <c r="CU118" s="32">
        <f t="shared" ca="1" si="328"/>
        <v>16426.77</v>
      </c>
      <c r="CV118" s="32">
        <f t="shared" ca="1" si="329"/>
        <v>23367.01</v>
      </c>
      <c r="CW118" s="31">
        <f t="shared" ca="1" si="345"/>
        <v>-600755.28999999992</v>
      </c>
      <c r="CX118" s="31">
        <f t="shared" ca="1" si="346"/>
        <v>-683466.18</v>
      </c>
      <c r="CY118" s="31">
        <f t="shared" ca="1" si="347"/>
        <v>-555443.34</v>
      </c>
      <c r="CZ118" s="31">
        <f t="shared" ca="1" si="348"/>
        <v>-194219.77000000002</v>
      </c>
      <c r="DA118" s="31">
        <f t="shared" ca="1" si="349"/>
        <v>-379926.17999999993</v>
      </c>
      <c r="DB118" s="31">
        <f t="shared" ca="1" si="350"/>
        <v>-416230.74999999994</v>
      </c>
      <c r="DC118" s="31">
        <f t="shared" ca="1" si="351"/>
        <v>-1271906.83</v>
      </c>
      <c r="DD118" s="31">
        <f t="shared" ca="1" si="352"/>
        <v>-596335.96000000008</v>
      </c>
      <c r="DE118" s="31">
        <f t="shared" ca="1" si="353"/>
        <v>-386950.32000000007</v>
      </c>
      <c r="DF118" s="31">
        <f t="shared" ca="1" si="354"/>
        <v>-584771.73</v>
      </c>
      <c r="DG118" s="31">
        <f t="shared" ca="1" si="355"/>
        <v>-432150.32</v>
      </c>
      <c r="DH118" s="31">
        <f t="shared" ca="1" si="356"/>
        <v>-614732.24</v>
      </c>
      <c r="DI118" s="32">
        <f t="shared" ca="1" si="357"/>
        <v>-30037.759999999998</v>
      </c>
      <c r="DJ118" s="32">
        <f t="shared" ca="1" si="358"/>
        <v>-34173.31</v>
      </c>
      <c r="DK118" s="32">
        <f t="shared" ca="1" si="359"/>
        <v>-27772.17</v>
      </c>
      <c r="DL118" s="32">
        <f t="shared" ca="1" si="360"/>
        <v>-9710.99</v>
      </c>
      <c r="DM118" s="32">
        <f t="shared" ca="1" si="361"/>
        <v>-18996.310000000001</v>
      </c>
      <c r="DN118" s="32">
        <f t="shared" ca="1" si="362"/>
        <v>-20811.54</v>
      </c>
      <c r="DO118" s="32">
        <f t="shared" ca="1" si="363"/>
        <v>-63595.34</v>
      </c>
      <c r="DP118" s="32">
        <f t="shared" ca="1" si="364"/>
        <v>-29816.799999999999</v>
      </c>
      <c r="DQ118" s="32">
        <f t="shared" ca="1" si="365"/>
        <v>-19347.52</v>
      </c>
      <c r="DR118" s="32">
        <f t="shared" ca="1" si="366"/>
        <v>-29238.59</v>
      </c>
      <c r="DS118" s="32">
        <f t="shared" ca="1" si="367"/>
        <v>-21607.52</v>
      </c>
      <c r="DT118" s="32">
        <f t="shared" ca="1" si="368"/>
        <v>-30736.61</v>
      </c>
      <c r="DU118" s="31">
        <f t="shared" ca="1" si="369"/>
        <v>-258481.26</v>
      </c>
      <c r="DV118" s="31">
        <f t="shared" ca="1" si="370"/>
        <v>-290585.62</v>
      </c>
      <c r="DW118" s="31">
        <f t="shared" ca="1" si="371"/>
        <v>-233598.28</v>
      </c>
      <c r="DX118" s="31">
        <f t="shared" ca="1" si="372"/>
        <v>-80691.7</v>
      </c>
      <c r="DY118" s="31">
        <f t="shared" ca="1" si="373"/>
        <v>-155972.79</v>
      </c>
      <c r="DZ118" s="31">
        <f t="shared" ca="1" si="374"/>
        <v>-168756</v>
      </c>
      <c r="EA118" s="31">
        <f t="shared" ca="1" si="375"/>
        <v>-509407.66</v>
      </c>
      <c r="EB118" s="31">
        <f t="shared" ca="1" si="376"/>
        <v>-235671.28</v>
      </c>
      <c r="EC118" s="31">
        <f t="shared" ca="1" si="377"/>
        <v>-150868.29999999999</v>
      </c>
      <c r="ED118" s="31">
        <f t="shared" ca="1" si="378"/>
        <v>-224993.05</v>
      </c>
      <c r="EE118" s="31">
        <f t="shared" ca="1" si="379"/>
        <v>-163977.46</v>
      </c>
      <c r="EF118" s="31">
        <f t="shared" ca="1" si="380"/>
        <v>-230099.46</v>
      </c>
      <c r="EG118" s="32">
        <f t="shared" ca="1" si="381"/>
        <v>-889274.30999999994</v>
      </c>
      <c r="EH118" s="32">
        <f t="shared" ca="1" si="382"/>
        <v>-1008225.11</v>
      </c>
      <c r="EI118" s="32">
        <f t="shared" ca="1" si="383"/>
        <v>-816813.79</v>
      </c>
      <c r="EJ118" s="32">
        <f t="shared" ca="1" si="384"/>
        <v>-284622.46000000002</v>
      </c>
      <c r="EK118" s="32">
        <f t="shared" ca="1" si="385"/>
        <v>-554895.27999999991</v>
      </c>
      <c r="EL118" s="32">
        <f t="shared" ca="1" si="386"/>
        <v>-605798.28999999992</v>
      </c>
      <c r="EM118" s="32">
        <f t="shared" ca="1" si="387"/>
        <v>-1844909.83</v>
      </c>
      <c r="EN118" s="32">
        <f t="shared" ca="1" si="388"/>
        <v>-861824.04000000015</v>
      </c>
      <c r="EO118" s="32">
        <f t="shared" ca="1" si="389"/>
        <v>-557166.14000000013</v>
      </c>
      <c r="EP118" s="32">
        <f t="shared" ca="1" si="390"/>
        <v>-839003.36999999988</v>
      </c>
      <c r="EQ118" s="32">
        <f t="shared" ca="1" si="391"/>
        <v>-617735.30000000005</v>
      </c>
      <c r="ER118" s="32">
        <f t="shared" ca="1" si="392"/>
        <v>-875568.30999999994</v>
      </c>
    </row>
    <row r="119" spans="1:148">
      <c r="A119" t="s">
        <v>447</v>
      </c>
      <c r="B119" s="1" t="s">
        <v>117</v>
      </c>
      <c r="C119" t="str">
        <f t="shared" ca="1" si="330"/>
        <v>SHCG</v>
      </c>
      <c r="D119" t="str">
        <f t="shared" ca="1" si="331"/>
        <v>Shell Caroline</v>
      </c>
      <c r="O119" s="51">
        <v>0</v>
      </c>
      <c r="P119" s="51">
        <v>0</v>
      </c>
      <c r="Q119" s="32"/>
      <c r="R119" s="32"/>
      <c r="S119" s="32"/>
      <c r="T119" s="32"/>
      <c r="U119" s="32"/>
      <c r="V119" s="32"/>
      <c r="W119" s="32"/>
      <c r="X119" s="32"/>
      <c r="Y119" s="32"/>
      <c r="Z119" s="32"/>
      <c r="AA119" s="32">
        <v>0</v>
      </c>
      <c r="AB119" s="32">
        <v>0</v>
      </c>
      <c r="AM119" s="2">
        <v>0</v>
      </c>
      <c r="AN119" s="2">
        <v>0</v>
      </c>
      <c r="AO119" s="33"/>
      <c r="AP119" s="33"/>
      <c r="AQ119" s="33"/>
      <c r="AR119" s="33"/>
      <c r="AS119" s="33"/>
      <c r="AT119" s="33"/>
      <c r="AU119" s="33"/>
      <c r="AV119" s="33"/>
      <c r="AW119" s="33"/>
      <c r="AX119" s="33"/>
      <c r="AY119" s="33">
        <v>0</v>
      </c>
      <c r="AZ119" s="33">
        <v>0</v>
      </c>
      <c r="BA119" s="31">
        <f t="shared" si="332"/>
        <v>0</v>
      </c>
      <c r="BB119" s="31">
        <f t="shared" si="333"/>
        <v>0</v>
      </c>
      <c r="BC119" s="31">
        <f t="shared" si="334"/>
        <v>0</v>
      </c>
      <c r="BD119" s="31">
        <f t="shared" si="335"/>
        <v>0</v>
      </c>
      <c r="BE119" s="31">
        <f t="shared" si="336"/>
        <v>0</v>
      </c>
      <c r="BF119" s="31">
        <f t="shared" si="337"/>
        <v>0</v>
      </c>
      <c r="BG119" s="31">
        <f t="shared" si="338"/>
        <v>0</v>
      </c>
      <c r="BH119" s="31">
        <f t="shared" si="339"/>
        <v>0</v>
      </c>
      <c r="BI119" s="31">
        <f t="shared" si="340"/>
        <v>0</v>
      </c>
      <c r="BJ119" s="31">
        <f t="shared" si="341"/>
        <v>0</v>
      </c>
      <c r="BK119" s="31">
        <f t="shared" si="342"/>
        <v>0</v>
      </c>
      <c r="BL119" s="31">
        <f t="shared" si="343"/>
        <v>0</v>
      </c>
      <c r="BM119" s="6">
        <f t="shared" ca="1" si="344"/>
        <v>-4.8099999999999997E-2</v>
      </c>
      <c r="BN119" s="6">
        <f t="shared" ca="1" si="344"/>
        <v>-4.8099999999999997E-2</v>
      </c>
      <c r="BO119" s="6">
        <f t="shared" ca="1" si="344"/>
        <v>-4.8099999999999997E-2</v>
      </c>
      <c r="BP119" s="6">
        <f t="shared" ca="1" si="344"/>
        <v>-4.8099999999999997E-2</v>
      </c>
      <c r="BQ119" s="6">
        <f t="shared" ca="1" si="344"/>
        <v>-4.8099999999999997E-2</v>
      </c>
      <c r="BR119" s="6">
        <f t="shared" ca="1" si="344"/>
        <v>-4.8099999999999997E-2</v>
      </c>
      <c r="BS119" s="6">
        <f t="shared" ca="1" si="344"/>
        <v>-4.8099999999999997E-2</v>
      </c>
      <c r="BT119" s="6">
        <f t="shared" ca="1" si="344"/>
        <v>-4.8099999999999997E-2</v>
      </c>
      <c r="BU119" s="6">
        <f t="shared" ca="1" si="344"/>
        <v>-4.8099999999999997E-2</v>
      </c>
      <c r="BV119" s="6">
        <f t="shared" ca="1" si="344"/>
        <v>-4.8099999999999997E-2</v>
      </c>
      <c r="BW119" s="6">
        <f t="shared" ca="1" si="344"/>
        <v>-4.8099999999999997E-2</v>
      </c>
      <c r="BX119" s="6">
        <f t="shared" ca="1" si="344"/>
        <v>-4.8099999999999997E-2</v>
      </c>
      <c r="BY119" s="31">
        <f t="shared" ca="1" si="305"/>
        <v>0</v>
      </c>
      <c r="BZ119" s="31">
        <f t="shared" ca="1" si="306"/>
        <v>0</v>
      </c>
      <c r="CA119" s="31">
        <f t="shared" ca="1" si="307"/>
        <v>0</v>
      </c>
      <c r="CB119" s="31">
        <f t="shared" ca="1" si="308"/>
        <v>0</v>
      </c>
      <c r="CC119" s="31">
        <f t="shared" ca="1" si="309"/>
        <v>0</v>
      </c>
      <c r="CD119" s="31">
        <f t="shared" ca="1" si="310"/>
        <v>0</v>
      </c>
      <c r="CE119" s="31">
        <f t="shared" ca="1" si="311"/>
        <v>0</v>
      </c>
      <c r="CF119" s="31">
        <f t="shared" ca="1" si="312"/>
        <v>0</v>
      </c>
      <c r="CG119" s="31">
        <f t="shared" ca="1" si="313"/>
        <v>0</v>
      </c>
      <c r="CH119" s="31">
        <f t="shared" ca="1" si="314"/>
        <v>0</v>
      </c>
      <c r="CI119" s="31">
        <f t="shared" ca="1" si="315"/>
        <v>0</v>
      </c>
      <c r="CJ119" s="31">
        <f t="shared" ca="1" si="316"/>
        <v>0</v>
      </c>
      <c r="CK119" s="32">
        <f t="shared" ca="1" si="318"/>
        <v>0</v>
      </c>
      <c r="CL119" s="32">
        <f t="shared" ca="1" si="319"/>
        <v>0</v>
      </c>
      <c r="CM119" s="32">
        <f t="shared" ca="1" si="320"/>
        <v>0</v>
      </c>
      <c r="CN119" s="32">
        <f t="shared" ca="1" si="321"/>
        <v>0</v>
      </c>
      <c r="CO119" s="32">
        <f t="shared" ca="1" si="322"/>
        <v>0</v>
      </c>
      <c r="CP119" s="32">
        <f t="shared" ca="1" si="323"/>
        <v>0</v>
      </c>
      <c r="CQ119" s="32">
        <f t="shared" ca="1" si="324"/>
        <v>0</v>
      </c>
      <c r="CR119" s="32">
        <f t="shared" ca="1" si="325"/>
        <v>0</v>
      </c>
      <c r="CS119" s="32">
        <f t="shared" ca="1" si="326"/>
        <v>0</v>
      </c>
      <c r="CT119" s="32">
        <f t="shared" ca="1" si="327"/>
        <v>0</v>
      </c>
      <c r="CU119" s="32">
        <f t="shared" ca="1" si="328"/>
        <v>0</v>
      </c>
      <c r="CV119" s="32">
        <f t="shared" ca="1" si="329"/>
        <v>0</v>
      </c>
      <c r="CW119" s="31">
        <f t="shared" ca="1" si="345"/>
        <v>0</v>
      </c>
      <c r="CX119" s="31">
        <f t="shared" ca="1" si="346"/>
        <v>0</v>
      </c>
      <c r="CY119" s="31">
        <f t="shared" ca="1" si="347"/>
        <v>0</v>
      </c>
      <c r="CZ119" s="31">
        <f t="shared" ca="1" si="348"/>
        <v>0</v>
      </c>
      <c r="DA119" s="31">
        <f t="shared" ca="1" si="349"/>
        <v>0</v>
      </c>
      <c r="DB119" s="31">
        <f t="shared" ca="1" si="350"/>
        <v>0</v>
      </c>
      <c r="DC119" s="31">
        <f t="shared" ca="1" si="351"/>
        <v>0</v>
      </c>
      <c r="DD119" s="31">
        <f t="shared" ca="1" si="352"/>
        <v>0</v>
      </c>
      <c r="DE119" s="31">
        <f t="shared" ca="1" si="353"/>
        <v>0</v>
      </c>
      <c r="DF119" s="31">
        <f t="shared" ca="1" si="354"/>
        <v>0</v>
      </c>
      <c r="DG119" s="31">
        <f t="shared" ca="1" si="355"/>
        <v>0</v>
      </c>
      <c r="DH119" s="31">
        <f t="shared" ca="1" si="356"/>
        <v>0</v>
      </c>
      <c r="DI119" s="32">
        <f t="shared" ca="1" si="357"/>
        <v>0</v>
      </c>
      <c r="DJ119" s="32">
        <f t="shared" ca="1" si="358"/>
        <v>0</v>
      </c>
      <c r="DK119" s="32">
        <f t="shared" ca="1" si="359"/>
        <v>0</v>
      </c>
      <c r="DL119" s="32">
        <f t="shared" ca="1" si="360"/>
        <v>0</v>
      </c>
      <c r="DM119" s="32">
        <f t="shared" ca="1" si="361"/>
        <v>0</v>
      </c>
      <c r="DN119" s="32">
        <f t="shared" ca="1" si="362"/>
        <v>0</v>
      </c>
      <c r="DO119" s="32">
        <f t="shared" ca="1" si="363"/>
        <v>0</v>
      </c>
      <c r="DP119" s="32">
        <f t="shared" ca="1" si="364"/>
        <v>0</v>
      </c>
      <c r="DQ119" s="32">
        <f t="shared" ca="1" si="365"/>
        <v>0</v>
      </c>
      <c r="DR119" s="32">
        <f t="shared" ca="1" si="366"/>
        <v>0</v>
      </c>
      <c r="DS119" s="32">
        <f t="shared" ca="1" si="367"/>
        <v>0</v>
      </c>
      <c r="DT119" s="32">
        <f t="shared" ca="1" si="368"/>
        <v>0</v>
      </c>
      <c r="DU119" s="31">
        <f t="shared" ca="1" si="369"/>
        <v>0</v>
      </c>
      <c r="DV119" s="31">
        <f t="shared" ca="1" si="370"/>
        <v>0</v>
      </c>
      <c r="DW119" s="31">
        <f t="shared" ca="1" si="371"/>
        <v>0</v>
      </c>
      <c r="DX119" s="31">
        <f t="shared" ca="1" si="372"/>
        <v>0</v>
      </c>
      <c r="DY119" s="31">
        <f t="shared" ca="1" si="373"/>
        <v>0</v>
      </c>
      <c r="DZ119" s="31">
        <f t="shared" ca="1" si="374"/>
        <v>0</v>
      </c>
      <c r="EA119" s="31">
        <f t="shared" ca="1" si="375"/>
        <v>0</v>
      </c>
      <c r="EB119" s="31">
        <f t="shared" ca="1" si="376"/>
        <v>0</v>
      </c>
      <c r="EC119" s="31">
        <f t="shared" ca="1" si="377"/>
        <v>0</v>
      </c>
      <c r="ED119" s="31">
        <f t="shared" ca="1" si="378"/>
        <v>0</v>
      </c>
      <c r="EE119" s="31">
        <f t="shared" ca="1" si="379"/>
        <v>0</v>
      </c>
      <c r="EF119" s="31">
        <f t="shared" ca="1" si="380"/>
        <v>0</v>
      </c>
      <c r="EG119" s="32">
        <f t="shared" ca="1" si="381"/>
        <v>0</v>
      </c>
      <c r="EH119" s="32">
        <f t="shared" ca="1" si="382"/>
        <v>0</v>
      </c>
      <c r="EI119" s="32">
        <f t="shared" ca="1" si="383"/>
        <v>0</v>
      </c>
      <c r="EJ119" s="32">
        <f t="shared" ca="1" si="384"/>
        <v>0</v>
      </c>
      <c r="EK119" s="32">
        <f t="shared" ca="1" si="385"/>
        <v>0</v>
      </c>
      <c r="EL119" s="32">
        <f t="shared" ca="1" si="386"/>
        <v>0</v>
      </c>
      <c r="EM119" s="32">
        <f t="shared" ca="1" si="387"/>
        <v>0</v>
      </c>
      <c r="EN119" s="32">
        <f t="shared" ca="1" si="388"/>
        <v>0</v>
      </c>
      <c r="EO119" s="32">
        <f t="shared" ca="1" si="389"/>
        <v>0</v>
      </c>
      <c r="EP119" s="32">
        <f t="shared" ca="1" si="390"/>
        <v>0</v>
      </c>
      <c r="EQ119" s="32">
        <f t="shared" ca="1" si="391"/>
        <v>0</v>
      </c>
      <c r="ER119" s="32">
        <f t="shared" ca="1" si="392"/>
        <v>0</v>
      </c>
    </row>
    <row r="120" spans="1:148">
      <c r="A120" t="s">
        <v>450</v>
      </c>
      <c r="B120" s="1" t="s">
        <v>97</v>
      </c>
      <c r="C120" t="str">
        <f t="shared" ca="1" si="330"/>
        <v>BCHIMP</v>
      </c>
      <c r="D120" t="str">
        <f t="shared" ca="1" si="331"/>
        <v>Alberta-BC Intertie - Import</v>
      </c>
      <c r="E120" s="51">
        <v>8320</v>
      </c>
      <c r="F120" s="51">
        <v>13503</v>
      </c>
      <c r="G120" s="51">
        <v>30822</v>
      </c>
      <c r="H120" s="51">
        <v>17904</v>
      </c>
      <c r="I120" s="51">
        <v>4434</v>
      </c>
      <c r="J120" s="51">
        <v>18712</v>
      </c>
      <c r="K120" s="51">
        <v>23237</v>
      </c>
      <c r="L120" s="51">
        <v>17131</v>
      </c>
      <c r="M120" s="51">
        <v>10468</v>
      </c>
      <c r="N120" s="51">
        <v>6489</v>
      </c>
      <c r="O120" s="51">
        <v>5004</v>
      </c>
      <c r="P120" s="51">
        <v>14845</v>
      </c>
      <c r="Q120" s="32">
        <v>726925.89</v>
      </c>
      <c r="R120" s="32">
        <v>1166334.5900000001</v>
      </c>
      <c r="S120" s="32">
        <v>1876903.23</v>
      </c>
      <c r="T120" s="32">
        <v>1047994.28</v>
      </c>
      <c r="U120" s="32">
        <v>349707.82</v>
      </c>
      <c r="V120" s="32">
        <v>1265237.1100000001</v>
      </c>
      <c r="W120" s="32">
        <v>4471060.32</v>
      </c>
      <c r="X120" s="32">
        <v>1850067.98</v>
      </c>
      <c r="Y120" s="32">
        <v>623441.44999999995</v>
      </c>
      <c r="Z120" s="32">
        <v>662123.4</v>
      </c>
      <c r="AA120" s="32">
        <v>443336.61</v>
      </c>
      <c r="AB120" s="32">
        <v>1345386.2</v>
      </c>
      <c r="AC120" s="2">
        <v>0.78</v>
      </c>
      <c r="AD120" s="2">
        <v>0.78</v>
      </c>
      <c r="AE120" s="2">
        <v>0.78</v>
      </c>
      <c r="AF120" s="2">
        <v>0.78</v>
      </c>
      <c r="AG120" s="2">
        <v>0.78</v>
      </c>
      <c r="AH120" s="2">
        <v>0.78</v>
      </c>
      <c r="AI120" s="2">
        <v>0.78</v>
      </c>
      <c r="AJ120" s="2">
        <v>0.78</v>
      </c>
      <c r="AK120" s="2">
        <v>0.78</v>
      </c>
      <c r="AL120" s="2">
        <v>0.78</v>
      </c>
      <c r="AM120" s="2">
        <v>0.78</v>
      </c>
      <c r="AN120" s="2">
        <v>0.78</v>
      </c>
      <c r="AO120" s="33">
        <v>5670.02</v>
      </c>
      <c r="AP120" s="33">
        <v>9097.41</v>
      </c>
      <c r="AQ120" s="33">
        <v>14639.85</v>
      </c>
      <c r="AR120" s="33">
        <v>8174.36</v>
      </c>
      <c r="AS120" s="33">
        <v>2727.72</v>
      </c>
      <c r="AT120" s="33">
        <v>9868.85</v>
      </c>
      <c r="AU120" s="33">
        <v>34874.269999999997</v>
      </c>
      <c r="AV120" s="33">
        <v>14430.53</v>
      </c>
      <c r="AW120" s="33">
        <v>4862.84</v>
      </c>
      <c r="AX120" s="33">
        <v>5164.5600000000004</v>
      </c>
      <c r="AY120" s="33">
        <v>3458.03</v>
      </c>
      <c r="AZ120" s="33">
        <v>10494.01</v>
      </c>
      <c r="BA120" s="31">
        <f t="shared" si="332"/>
        <v>-872.31</v>
      </c>
      <c r="BB120" s="31">
        <f t="shared" si="333"/>
        <v>-1399.6</v>
      </c>
      <c r="BC120" s="31">
        <f t="shared" si="334"/>
        <v>-2252.2800000000002</v>
      </c>
      <c r="BD120" s="31">
        <f t="shared" si="335"/>
        <v>-5030.37</v>
      </c>
      <c r="BE120" s="31">
        <f t="shared" si="336"/>
        <v>-1678.6</v>
      </c>
      <c r="BF120" s="31">
        <f t="shared" si="337"/>
        <v>-6073.14</v>
      </c>
      <c r="BG120" s="31">
        <f t="shared" si="338"/>
        <v>-31744.53</v>
      </c>
      <c r="BH120" s="31">
        <f t="shared" si="339"/>
        <v>-13135.48</v>
      </c>
      <c r="BI120" s="31">
        <f t="shared" si="340"/>
        <v>-4426.43</v>
      </c>
      <c r="BJ120" s="31">
        <f t="shared" si="341"/>
        <v>-1986.37</v>
      </c>
      <c r="BK120" s="31">
        <f t="shared" si="342"/>
        <v>-1330.01</v>
      </c>
      <c r="BL120" s="31">
        <f t="shared" si="343"/>
        <v>-4036.16</v>
      </c>
      <c r="BM120" s="6">
        <f t="shared" ca="1" si="344"/>
        <v>-2.81E-2</v>
      </c>
      <c r="BN120" s="6">
        <f t="shared" ca="1" si="344"/>
        <v>-2.81E-2</v>
      </c>
      <c r="BO120" s="6">
        <f t="shared" ca="1" si="344"/>
        <v>-2.81E-2</v>
      </c>
      <c r="BP120" s="6">
        <f t="shared" ca="1" si="344"/>
        <v>-2.81E-2</v>
      </c>
      <c r="BQ120" s="6">
        <f t="shared" ca="1" si="344"/>
        <v>-2.81E-2</v>
      </c>
      <c r="BR120" s="6">
        <f t="shared" ca="1" si="344"/>
        <v>-2.81E-2</v>
      </c>
      <c r="BS120" s="6">
        <f t="shared" ca="1" si="344"/>
        <v>-2.81E-2</v>
      </c>
      <c r="BT120" s="6">
        <f t="shared" ca="1" si="344"/>
        <v>-2.81E-2</v>
      </c>
      <c r="BU120" s="6">
        <f t="shared" ca="1" si="344"/>
        <v>-2.81E-2</v>
      </c>
      <c r="BV120" s="6">
        <f t="shared" ca="1" si="344"/>
        <v>-2.81E-2</v>
      </c>
      <c r="BW120" s="6">
        <f t="shared" ca="1" si="344"/>
        <v>-2.81E-2</v>
      </c>
      <c r="BX120" s="6">
        <f t="shared" ca="1" si="344"/>
        <v>-2.81E-2</v>
      </c>
      <c r="BY120" s="31">
        <f t="shared" ca="1" si="305"/>
        <v>-20426.62</v>
      </c>
      <c r="BZ120" s="31">
        <f t="shared" ca="1" si="306"/>
        <v>-32774</v>
      </c>
      <c r="CA120" s="31">
        <f t="shared" ca="1" si="307"/>
        <v>-52740.98</v>
      </c>
      <c r="CB120" s="31">
        <f t="shared" ca="1" si="308"/>
        <v>-29448.639999999999</v>
      </c>
      <c r="CC120" s="31">
        <f t="shared" ca="1" si="309"/>
        <v>-9826.7900000000009</v>
      </c>
      <c r="CD120" s="31">
        <f t="shared" ca="1" si="310"/>
        <v>-35553.160000000003</v>
      </c>
      <c r="CE120" s="31">
        <f t="shared" ca="1" si="311"/>
        <v>-125636.79</v>
      </c>
      <c r="CF120" s="31">
        <f t="shared" ca="1" si="312"/>
        <v>-51986.91</v>
      </c>
      <c r="CG120" s="31">
        <f t="shared" ca="1" si="313"/>
        <v>-17518.7</v>
      </c>
      <c r="CH120" s="31">
        <f t="shared" ca="1" si="314"/>
        <v>-18605.669999999998</v>
      </c>
      <c r="CI120" s="31">
        <f t="shared" ca="1" si="315"/>
        <v>-12457.76</v>
      </c>
      <c r="CJ120" s="31">
        <f t="shared" ca="1" si="316"/>
        <v>-37805.35</v>
      </c>
      <c r="CK120" s="32">
        <f t="shared" ca="1" si="318"/>
        <v>945</v>
      </c>
      <c r="CL120" s="32">
        <f t="shared" ca="1" si="319"/>
        <v>1516.23</v>
      </c>
      <c r="CM120" s="32">
        <f t="shared" ca="1" si="320"/>
        <v>2439.9699999999998</v>
      </c>
      <c r="CN120" s="32">
        <f t="shared" ca="1" si="321"/>
        <v>1362.39</v>
      </c>
      <c r="CO120" s="32">
        <f t="shared" ca="1" si="322"/>
        <v>454.62</v>
      </c>
      <c r="CP120" s="32">
        <f t="shared" ca="1" si="323"/>
        <v>1644.81</v>
      </c>
      <c r="CQ120" s="32">
        <f t="shared" ca="1" si="324"/>
        <v>5812.38</v>
      </c>
      <c r="CR120" s="32">
        <f t="shared" ca="1" si="325"/>
        <v>2405.09</v>
      </c>
      <c r="CS120" s="32">
        <f t="shared" ca="1" si="326"/>
        <v>810.47</v>
      </c>
      <c r="CT120" s="32">
        <f t="shared" ca="1" si="327"/>
        <v>860.76</v>
      </c>
      <c r="CU120" s="32">
        <f t="shared" ca="1" si="328"/>
        <v>576.34</v>
      </c>
      <c r="CV120" s="32">
        <f t="shared" ca="1" si="329"/>
        <v>1749</v>
      </c>
      <c r="CW120" s="31">
        <f t="shared" ca="1" si="345"/>
        <v>-24279.329999999998</v>
      </c>
      <c r="CX120" s="31">
        <f t="shared" ca="1" si="346"/>
        <v>-38955.58</v>
      </c>
      <c r="CY120" s="31">
        <f t="shared" ca="1" si="347"/>
        <v>-62688.58</v>
      </c>
      <c r="CZ120" s="31">
        <f t="shared" ca="1" si="348"/>
        <v>-31230.240000000002</v>
      </c>
      <c r="DA120" s="31">
        <f t="shared" ca="1" si="349"/>
        <v>-10421.289999999999</v>
      </c>
      <c r="DB120" s="31">
        <f t="shared" ca="1" si="350"/>
        <v>-37704.060000000005</v>
      </c>
      <c r="DC120" s="31">
        <f t="shared" ca="1" si="351"/>
        <v>-122954.15</v>
      </c>
      <c r="DD120" s="31">
        <f t="shared" ca="1" si="352"/>
        <v>-50876.87000000001</v>
      </c>
      <c r="DE120" s="31">
        <f t="shared" ca="1" si="353"/>
        <v>-17144.64</v>
      </c>
      <c r="DF120" s="31">
        <f t="shared" ca="1" si="354"/>
        <v>-20923.100000000002</v>
      </c>
      <c r="DG120" s="31">
        <f t="shared" ca="1" si="355"/>
        <v>-14009.44</v>
      </c>
      <c r="DH120" s="31">
        <f t="shared" ca="1" si="356"/>
        <v>-42514.2</v>
      </c>
      <c r="DI120" s="32">
        <f t="shared" ca="1" si="357"/>
        <v>-1213.97</v>
      </c>
      <c r="DJ120" s="32">
        <f t="shared" ca="1" si="358"/>
        <v>-1947.78</v>
      </c>
      <c r="DK120" s="32">
        <f t="shared" ca="1" si="359"/>
        <v>-3134.43</v>
      </c>
      <c r="DL120" s="32">
        <f t="shared" ca="1" si="360"/>
        <v>-1561.51</v>
      </c>
      <c r="DM120" s="32">
        <f t="shared" ca="1" si="361"/>
        <v>-521.05999999999995</v>
      </c>
      <c r="DN120" s="32">
        <f t="shared" ca="1" si="362"/>
        <v>-1885.2</v>
      </c>
      <c r="DO120" s="32">
        <f t="shared" ca="1" si="363"/>
        <v>-6147.71</v>
      </c>
      <c r="DP120" s="32">
        <f t="shared" ca="1" si="364"/>
        <v>-2543.84</v>
      </c>
      <c r="DQ120" s="32">
        <f t="shared" ca="1" si="365"/>
        <v>-857.23</v>
      </c>
      <c r="DR120" s="32">
        <f t="shared" ca="1" si="366"/>
        <v>-1046.1600000000001</v>
      </c>
      <c r="DS120" s="32">
        <f t="shared" ca="1" si="367"/>
        <v>-700.47</v>
      </c>
      <c r="DT120" s="32">
        <f t="shared" ca="1" si="368"/>
        <v>-2125.71</v>
      </c>
      <c r="DU120" s="31">
        <f t="shared" ca="1" si="369"/>
        <v>-10446.44</v>
      </c>
      <c r="DV120" s="31">
        <f t="shared" ca="1" si="370"/>
        <v>-16562.53</v>
      </c>
      <c r="DW120" s="31">
        <f t="shared" ca="1" si="371"/>
        <v>-26364.43</v>
      </c>
      <c r="DX120" s="31">
        <f t="shared" ca="1" si="372"/>
        <v>-12975.1</v>
      </c>
      <c r="DY120" s="31">
        <f t="shared" ca="1" si="373"/>
        <v>-4278.3</v>
      </c>
      <c r="DZ120" s="31">
        <f t="shared" ca="1" si="374"/>
        <v>-15286.68</v>
      </c>
      <c r="EA120" s="31">
        <f t="shared" ca="1" si="375"/>
        <v>-49244</v>
      </c>
      <c r="EB120" s="31">
        <f t="shared" ca="1" si="376"/>
        <v>-20106.48</v>
      </c>
      <c r="EC120" s="31">
        <f t="shared" ca="1" si="377"/>
        <v>-6684.53</v>
      </c>
      <c r="ED120" s="31">
        <f t="shared" ca="1" si="378"/>
        <v>-8050.24</v>
      </c>
      <c r="EE120" s="31">
        <f t="shared" ca="1" si="379"/>
        <v>-5315.82</v>
      </c>
      <c r="EF120" s="31">
        <f t="shared" ca="1" si="380"/>
        <v>-15913.42</v>
      </c>
      <c r="EG120" s="32">
        <f t="shared" ca="1" si="381"/>
        <v>-35939.74</v>
      </c>
      <c r="EH120" s="32">
        <f t="shared" ca="1" si="382"/>
        <v>-57465.89</v>
      </c>
      <c r="EI120" s="32">
        <f t="shared" ca="1" si="383"/>
        <v>-92187.44</v>
      </c>
      <c r="EJ120" s="32">
        <f t="shared" ca="1" si="384"/>
        <v>-45766.85</v>
      </c>
      <c r="EK120" s="32">
        <f t="shared" ca="1" si="385"/>
        <v>-15220.649999999998</v>
      </c>
      <c r="EL120" s="32">
        <f t="shared" ca="1" si="386"/>
        <v>-54875.94</v>
      </c>
      <c r="EM120" s="32">
        <f t="shared" ca="1" si="387"/>
        <v>-178345.86</v>
      </c>
      <c r="EN120" s="32">
        <f t="shared" ca="1" si="388"/>
        <v>-73527.19</v>
      </c>
      <c r="EO120" s="32">
        <f t="shared" ca="1" si="389"/>
        <v>-24686.399999999998</v>
      </c>
      <c r="EP120" s="32">
        <f t="shared" ca="1" si="390"/>
        <v>-30019.5</v>
      </c>
      <c r="EQ120" s="32">
        <f t="shared" ca="1" si="391"/>
        <v>-20025.73</v>
      </c>
      <c r="ER120" s="32">
        <f t="shared" ca="1" si="392"/>
        <v>-60553.329999999994</v>
      </c>
    </row>
    <row r="121" spans="1:148">
      <c r="A121" t="s">
        <v>423</v>
      </c>
      <c r="B121" s="1" t="s">
        <v>133</v>
      </c>
      <c r="C121" t="str">
        <f t="shared" ca="1" si="330"/>
        <v>SPR</v>
      </c>
      <c r="D121" t="str">
        <f t="shared" ca="1" si="331"/>
        <v>Spray Hydro Facility</v>
      </c>
      <c r="E121" s="51">
        <v>22839.225600000002</v>
      </c>
      <c r="F121" s="51">
        <v>16817.247100000001</v>
      </c>
      <c r="G121" s="51">
        <v>18088.499800000001</v>
      </c>
      <c r="H121" s="51">
        <v>18666.826700000001</v>
      </c>
      <c r="I121" s="51">
        <v>25070.470799999999</v>
      </c>
      <c r="J121" s="51">
        <v>38747.584600000002</v>
      </c>
      <c r="K121" s="51">
        <v>23427.534599999999</v>
      </c>
      <c r="L121" s="51">
        <v>18655.0308</v>
      </c>
      <c r="M121" s="51">
        <v>10258.5355</v>
      </c>
      <c r="N121" s="51">
        <v>12954.7426</v>
      </c>
      <c r="O121" s="51">
        <v>15182.2438</v>
      </c>
      <c r="P121" s="51">
        <v>23576.894100000001</v>
      </c>
      <c r="Q121" s="32">
        <v>1644257.32</v>
      </c>
      <c r="R121" s="32">
        <v>1431731.3</v>
      </c>
      <c r="S121" s="32">
        <v>1321021.45</v>
      </c>
      <c r="T121" s="32">
        <v>1220293.6100000001</v>
      </c>
      <c r="U121" s="32">
        <v>1370463.49</v>
      </c>
      <c r="V121" s="32">
        <v>2149154.9700000002</v>
      </c>
      <c r="W121" s="32">
        <v>5497364.9800000004</v>
      </c>
      <c r="X121" s="32">
        <v>1775436.29</v>
      </c>
      <c r="Y121" s="32">
        <v>621942.99</v>
      </c>
      <c r="Z121" s="32">
        <v>1065406.92</v>
      </c>
      <c r="AA121" s="32">
        <v>1054188.8600000001</v>
      </c>
      <c r="AB121" s="32">
        <v>1827806.1</v>
      </c>
      <c r="AC121" s="2">
        <v>0.18</v>
      </c>
      <c r="AD121" s="2">
        <v>0.18</v>
      </c>
      <c r="AE121" s="2">
        <v>0.18</v>
      </c>
      <c r="AF121" s="2">
        <v>0.18</v>
      </c>
      <c r="AG121" s="2">
        <v>0.18</v>
      </c>
      <c r="AH121" s="2">
        <v>0.18</v>
      </c>
      <c r="AI121" s="2">
        <v>0.18</v>
      </c>
      <c r="AJ121" s="2">
        <v>0.18</v>
      </c>
      <c r="AK121" s="2">
        <v>0.18</v>
      </c>
      <c r="AL121" s="2">
        <v>0.18</v>
      </c>
      <c r="AM121" s="2">
        <v>0.18</v>
      </c>
      <c r="AN121" s="2">
        <v>0.18</v>
      </c>
      <c r="AO121" s="33">
        <v>2959.66</v>
      </c>
      <c r="AP121" s="33">
        <v>2577.12</v>
      </c>
      <c r="AQ121" s="33">
        <v>2377.84</v>
      </c>
      <c r="AR121" s="33">
        <v>2196.5300000000002</v>
      </c>
      <c r="AS121" s="33">
        <v>2466.83</v>
      </c>
      <c r="AT121" s="33">
        <v>3868.48</v>
      </c>
      <c r="AU121" s="33">
        <v>9895.26</v>
      </c>
      <c r="AV121" s="33">
        <v>3195.79</v>
      </c>
      <c r="AW121" s="33">
        <v>1119.5</v>
      </c>
      <c r="AX121" s="33">
        <v>1917.73</v>
      </c>
      <c r="AY121" s="33">
        <v>1897.54</v>
      </c>
      <c r="AZ121" s="33">
        <v>3290.05</v>
      </c>
      <c r="BA121" s="31">
        <f t="shared" si="332"/>
        <v>-1973.11</v>
      </c>
      <c r="BB121" s="31">
        <f t="shared" si="333"/>
        <v>-1718.08</v>
      </c>
      <c r="BC121" s="31">
        <f t="shared" si="334"/>
        <v>-1585.23</v>
      </c>
      <c r="BD121" s="31">
        <f t="shared" si="335"/>
        <v>-5857.41</v>
      </c>
      <c r="BE121" s="31">
        <f t="shared" si="336"/>
        <v>-6578.22</v>
      </c>
      <c r="BF121" s="31">
        <f t="shared" si="337"/>
        <v>-10315.94</v>
      </c>
      <c r="BG121" s="31">
        <f t="shared" si="338"/>
        <v>-39031.29</v>
      </c>
      <c r="BH121" s="31">
        <f t="shared" si="339"/>
        <v>-12605.6</v>
      </c>
      <c r="BI121" s="31">
        <f t="shared" si="340"/>
        <v>-4415.8</v>
      </c>
      <c r="BJ121" s="31">
        <f t="shared" si="341"/>
        <v>-3196.22</v>
      </c>
      <c r="BK121" s="31">
        <f t="shared" si="342"/>
        <v>-3162.57</v>
      </c>
      <c r="BL121" s="31">
        <f t="shared" si="343"/>
        <v>-5483.42</v>
      </c>
      <c r="BM121" s="6">
        <f t="shared" ca="1" si="344"/>
        <v>-4.9399999999999999E-2</v>
      </c>
      <c r="BN121" s="6">
        <f t="shared" ca="1" si="344"/>
        <v>-4.9399999999999999E-2</v>
      </c>
      <c r="BO121" s="6">
        <f t="shared" ca="1" si="344"/>
        <v>-4.9399999999999999E-2</v>
      </c>
      <c r="BP121" s="6">
        <f t="shared" ca="1" si="344"/>
        <v>-4.9399999999999999E-2</v>
      </c>
      <c r="BQ121" s="6">
        <f t="shared" ca="1" si="344"/>
        <v>-4.9399999999999999E-2</v>
      </c>
      <c r="BR121" s="6">
        <f t="shared" ca="1" si="344"/>
        <v>-4.9399999999999999E-2</v>
      </c>
      <c r="BS121" s="6">
        <f t="shared" ca="1" si="344"/>
        <v>-4.9399999999999999E-2</v>
      </c>
      <c r="BT121" s="6">
        <f t="shared" ca="1" si="344"/>
        <v>-4.9399999999999999E-2</v>
      </c>
      <c r="BU121" s="6">
        <f t="shared" ca="1" si="344"/>
        <v>-4.9399999999999999E-2</v>
      </c>
      <c r="BV121" s="6">
        <f t="shared" ca="1" si="344"/>
        <v>-4.9399999999999999E-2</v>
      </c>
      <c r="BW121" s="6">
        <f t="shared" ca="1" si="344"/>
        <v>-4.9399999999999999E-2</v>
      </c>
      <c r="BX121" s="6">
        <f t="shared" ca="1" si="344"/>
        <v>-4.9399999999999999E-2</v>
      </c>
      <c r="BY121" s="31">
        <f t="shared" ca="1" si="305"/>
        <v>-81226.31</v>
      </c>
      <c r="BZ121" s="31">
        <f t="shared" ca="1" si="306"/>
        <v>-70727.53</v>
      </c>
      <c r="CA121" s="31">
        <f t="shared" ca="1" si="307"/>
        <v>-65258.46</v>
      </c>
      <c r="CB121" s="31">
        <f t="shared" ca="1" si="308"/>
        <v>-60282.5</v>
      </c>
      <c r="CC121" s="31">
        <f t="shared" ca="1" si="309"/>
        <v>-67700.899999999994</v>
      </c>
      <c r="CD121" s="31">
        <f t="shared" ca="1" si="310"/>
        <v>-106168.26</v>
      </c>
      <c r="CE121" s="31">
        <f t="shared" ca="1" si="311"/>
        <v>-271569.83</v>
      </c>
      <c r="CF121" s="31">
        <f t="shared" ca="1" si="312"/>
        <v>-87706.55</v>
      </c>
      <c r="CG121" s="31">
        <f t="shared" ca="1" si="313"/>
        <v>-30723.98</v>
      </c>
      <c r="CH121" s="31">
        <f t="shared" ca="1" si="314"/>
        <v>-52631.1</v>
      </c>
      <c r="CI121" s="31">
        <f t="shared" ca="1" si="315"/>
        <v>-52076.93</v>
      </c>
      <c r="CJ121" s="31">
        <f t="shared" ca="1" si="316"/>
        <v>-90293.62</v>
      </c>
      <c r="CK121" s="32">
        <f t="shared" ca="1" si="318"/>
        <v>2137.5300000000002</v>
      </c>
      <c r="CL121" s="32">
        <f t="shared" ca="1" si="319"/>
        <v>1861.25</v>
      </c>
      <c r="CM121" s="32">
        <f t="shared" ca="1" si="320"/>
        <v>1717.33</v>
      </c>
      <c r="CN121" s="32">
        <f t="shared" ca="1" si="321"/>
        <v>1586.38</v>
      </c>
      <c r="CO121" s="32">
        <f t="shared" ca="1" si="322"/>
        <v>1781.6</v>
      </c>
      <c r="CP121" s="32">
        <f t="shared" ca="1" si="323"/>
        <v>2793.9</v>
      </c>
      <c r="CQ121" s="32">
        <f t="shared" ca="1" si="324"/>
        <v>7146.57</v>
      </c>
      <c r="CR121" s="32">
        <f t="shared" ca="1" si="325"/>
        <v>2308.0700000000002</v>
      </c>
      <c r="CS121" s="32">
        <f t="shared" ca="1" si="326"/>
        <v>808.53</v>
      </c>
      <c r="CT121" s="32">
        <f t="shared" ca="1" si="327"/>
        <v>1385.03</v>
      </c>
      <c r="CU121" s="32">
        <f t="shared" ca="1" si="328"/>
        <v>1370.45</v>
      </c>
      <c r="CV121" s="32">
        <f t="shared" ca="1" si="329"/>
        <v>2376.15</v>
      </c>
      <c r="CW121" s="31">
        <f t="shared" ca="1" si="345"/>
        <v>-80075.33</v>
      </c>
      <c r="CX121" s="31">
        <f t="shared" ca="1" si="346"/>
        <v>-69725.319999999992</v>
      </c>
      <c r="CY121" s="31">
        <f t="shared" ca="1" si="347"/>
        <v>-64333.74</v>
      </c>
      <c r="CZ121" s="31">
        <f t="shared" ca="1" si="348"/>
        <v>-55035.240000000005</v>
      </c>
      <c r="DA121" s="31">
        <f t="shared" ca="1" si="349"/>
        <v>-61807.909999999989</v>
      </c>
      <c r="DB121" s="31">
        <f t="shared" ca="1" si="350"/>
        <v>-96926.9</v>
      </c>
      <c r="DC121" s="31">
        <f t="shared" ca="1" si="351"/>
        <v>-235287.23</v>
      </c>
      <c r="DD121" s="31">
        <f t="shared" ca="1" si="352"/>
        <v>-75988.669999999984</v>
      </c>
      <c r="DE121" s="31">
        <f t="shared" ca="1" si="353"/>
        <v>-26619.15</v>
      </c>
      <c r="DF121" s="31">
        <f t="shared" ca="1" si="354"/>
        <v>-49967.58</v>
      </c>
      <c r="DG121" s="31">
        <f t="shared" ca="1" si="355"/>
        <v>-49441.450000000004</v>
      </c>
      <c r="DH121" s="31">
        <f t="shared" ca="1" si="356"/>
        <v>-85724.1</v>
      </c>
      <c r="DI121" s="32">
        <f t="shared" ca="1" si="357"/>
        <v>-4003.77</v>
      </c>
      <c r="DJ121" s="32">
        <f t="shared" ca="1" si="358"/>
        <v>-3486.27</v>
      </c>
      <c r="DK121" s="32">
        <f t="shared" ca="1" si="359"/>
        <v>-3216.69</v>
      </c>
      <c r="DL121" s="32">
        <f t="shared" ca="1" si="360"/>
        <v>-2751.76</v>
      </c>
      <c r="DM121" s="32">
        <f t="shared" ca="1" si="361"/>
        <v>-3090.4</v>
      </c>
      <c r="DN121" s="32">
        <f t="shared" ca="1" si="362"/>
        <v>-4846.3500000000004</v>
      </c>
      <c r="DO121" s="32">
        <f t="shared" ca="1" si="363"/>
        <v>-11764.36</v>
      </c>
      <c r="DP121" s="32">
        <f t="shared" ca="1" si="364"/>
        <v>-3799.43</v>
      </c>
      <c r="DQ121" s="32">
        <f t="shared" ca="1" si="365"/>
        <v>-1330.96</v>
      </c>
      <c r="DR121" s="32">
        <f t="shared" ca="1" si="366"/>
        <v>-2498.38</v>
      </c>
      <c r="DS121" s="32">
        <f t="shared" ca="1" si="367"/>
        <v>-2472.0700000000002</v>
      </c>
      <c r="DT121" s="32">
        <f t="shared" ca="1" si="368"/>
        <v>-4286.21</v>
      </c>
      <c r="DU121" s="31">
        <f t="shared" ca="1" si="369"/>
        <v>-34453.25</v>
      </c>
      <c r="DV121" s="31">
        <f t="shared" ca="1" si="370"/>
        <v>-29644.74</v>
      </c>
      <c r="DW121" s="31">
        <f t="shared" ca="1" si="371"/>
        <v>-27056.32</v>
      </c>
      <c r="DX121" s="31">
        <f t="shared" ca="1" si="372"/>
        <v>-22865.27</v>
      </c>
      <c r="DY121" s="31">
        <f t="shared" ca="1" si="373"/>
        <v>-25374.28</v>
      </c>
      <c r="DZ121" s="31">
        <f t="shared" ca="1" si="374"/>
        <v>-39297.9</v>
      </c>
      <c r="EA121" s="31">
        <f t="shared" ca="1" si="375"/>
        <v>-94234.2</v>
      </c>
      <c r="EB121" s="31">
        <f t="shared" ca="1" si="376"/>
        <v>-30030.63</v>
      </c>
      <c r="EC121" s="31">
        <f t="shared" ca="1" si="377"/>
        <v>-10378.56</v>
      </c>
      <c r="ED121" s="31">
        <f t="shared" ca="1" si="378"/>
        <v>-19225.21</v>
      </c>
      <c r="EE121" s="31">
        <f t="shared" ca="1" si="379"/>
        <v>-18760.330000000002</v>
      </c>
      <c r="EF121" s="31">
        <f t="shared" ca="1" si="380"/>
        <v>-32087.25</v>
      </c>
      <c r="EG121" s="32">
        <f t="shared" ca="1" si="381"/>
        <v>-118532.35</v>
      </c>
      <c r="EH121" s="32">
        <f t="shared" ca="1" si="382"/>
        <v>-102856.33</v>
      </c>
      <c r="EI121" s="32">
        <f t="shared" ca="1" si="383"/>
        <v>-94606.75</v>
      </c>
      <c r="EJ121" s="32">
        <f t="shared" ca="1" si="384"/>
        <v>-80652.27</v>
      </c>
      <c r="EK121" s="32">
        <f t="shared" ca="1" si="385"/>
        <v>-90272.59</v>
      </c>
      <c r="EL121" s="32">
        <f t="shared" ca="1" si="386"/>
        <v>-141071.15</v>
      </c>
      <c r="EM121" s="32">
        <f t="shared" ca="1" si="387"/>
        <v>-341285.79000000004</v>
      </c>
      <c r="EN121" s="32">
        <f t="shared" ca="1" si="388"/>
        <v>-109818.72999999998</v>
      </c>
      <c r="EO121" s="32">
        <f t="shared" ca="1" si="389"/>
        <v>-38328.67</v>
      </c>
      <c r="EP121" s="32">
        <f t="shared" ca="1" si="390"/>
        <v>-71691.17</v>
      </c>
      <c r="EQ121" s="32">
        <f t="shared" ca="1" si="391"/>
        <v>-70673.850000000006</v>
      </c>
      <c r="ER121" s="32">
        <f t="shared" ca="1" si="392"/>
        <v>-122097.56000000001</v>
      </c>
    </row>
    <row r="122" spans="1:148">
      <c r="A122" t="s">
        <v>450</v>
      </c>
      <c r="B122" s="1" t="s">
        <v>98</v>
      </c>
      <c r="C122" t="str">
        <f t="shared" ca="1" si="330"/>
        <v>SPCIMP</v>
      </c>
      <c r="D122" t="str">
        <f t="shared" ca="1" si="331"/>
        <v>Alberta-Saskatchewan Intertie - Import</v>
      </c>
      <c r="E122" s="51">
        <v>26164</v>
      </c>
      <c r="F122" s="51">
        <v>7528</v>
      </c>
      <c r="G122" s="51">
        <v>24339</v>
      </c>
      <c r="H122" s="51">
        <v>39437</v>
      </c>
      <c r="I122" s="51">
        <v>38956</v>
      </c>
      <c r="J122" s="51">
        <v>40219</v>
      </c>
      <c r="K122" s="51">
        <v>84924</v>
      </c>
      <c r="L122" s="51">
        <v>82271</v>
      </c>
      <c r="M122" s="51">
        <v>36128</v>
      </c>
      <c r="N122" s="51">
        <v>41163</v>
      </c>
      <c r="O122" s="51">
        <v>16527</v>
      </c>
      <c r="P122" s="51">
        <v>14535</v>
      </c>
      <c r="Q122" s="32">
        <v>1735830.94</v>
      </c>
      <c r="R122" s="32">
        <v>596448.6</v>
      </c>
      <c r="S122" s="32">
        <v>1587080.37</v>
      </c>
      <c r="T122" s="32">
        <v>2307157.34</v>
      </c>
      <c r="U122" s="32">
        <v>1220618.6200000001</v>
      </c>
      <c r="V122" s="32">
        <v>1727557.44</v>
      </c>
      <c r="W122" s="32">
        <v>13889043.65</v>
      </c>
      <c r="X122" s="32">
        <v>6734031.9299999997</v>
      </c>
      <c r="Y122" s="32">
        <v>2273607.11</v>
      </c>
      <c r="Z122" s="32">
        <v>3135770.53</v>
      </c>
      <c r="AA122" s="32">
        <v>929391.06</v>
      </c>
      <c r="AB122" s="32">
        <v>1233621.5</v>
      </c>
      <c r="AC122" s="2">
        <v>1.44</v>
      </c>
      <c r="AD122" s="2">
        <v>1.44</v>
      </c>
      <c r="AE122" s="2">
        <v>1.44</v>
      </c>
      <c r="AF122" s="2">
        <v>1.44</v>
      </c>
      <c r="AG122" s="2">
        <v>1.44</v>
      </c>
      <c r="AH122" s="2">
        <v>1.44</v>
      </c>
      <c r="AI122" s="2">
        <v>1.44</v>
      </c>
      <c r="AJ122" s="2">
        <v>1.44</v>
      </c>
      <c r="AK122" s="2">
        <v>1.44</v>
      </c>
      <c r="AL122" s="2">
        <v>1.44</v>
      </c>
      <c r="AM122" s="2">
        <v>1.44</v>
      </c>
      <c r="AN122" s="2">
        <v>1.44</v>
      </c>
      <c r="AO122" s="33">
        <v>24995.97</v>
      </c>
      <c r="AP122" s="33">
        <v>8588.86</v>
      </c>
      <c r="AQ122" s="33">
        <v>22853.96</v>
      </c>
      <c r="AR122" s="33">
        <v>33223.07</v>
      </c>
      <c r="AS122" s="33">
        <v>17576.91</v>
      </c>
      <c r="AT122" s="33">
        <v>24876.83</v>
      </c>
      <c r="AU122" s="33">
        <v>200002.23</v>
      </c>
      <c r="AV122" s="33">
        <v>96970.06</v>
      </c>
      <c r="AW122" s="33">
        <v>32739.94</v>
      </c>
      <c r="AX122" s="33">
        <v>45155.1</v>
      </c>
      <c r="AY122" s="33">
        <v>13383.23</v>
      </c>
      <c r="AZ122" s="33">
        <v>17764.150000000001</v>
      </c>
      <c r="BA122" s="31">
        <f t="shared" si="332"/>
        <v>-2083</v>
      </c>
      <c r="BB122" s="31">
        <f t="shared" si="333"/>
        <v>-715.74</v>
      </c>
      <c r="BC122" s="31">
        <f t="shared" si="334"/>
        <v>-1904.5</v>
      </c>
      <c r="BD122" s="31">
        <f t="shared" si="335"/>
        <v>-11074.36</v>
      </c>
      <c r="BE122" s="31">
        <f t="shared" si="336"/>
        <v>-5858.97</v>
      </c>
      <c r="BF122" s="31">
        <f t="shared" si="337"/>
        <v>-8292.2800000000007</v>
      </c>
      <c r="BG122" s="31">
        <f t="shared" si="338"/>
        <v>-98612.21</v>
      </c>
      <c r="BH122" s="31">
        <f t="shared" si="339"/>
        <v>-47811.63</v>
      </c>
      <c r="BI122" s="31">
        <f t="shared" si="340"/>
        <v>-16142.61</v>
      </c>
      <c r="BJ122" s="31">
        <f t="shared" si="341"/>
        <v>-9407.31</v>
      </c>
      <c r="BK122" s="31">
        <f t="shared" si="342"/>
        <v>-2788.17</v>
      </c>
      <c r="BL122" s="31">
        <f t="shared" si="343"/>
        <v>-3700.86</v>
      </c>
      <c r="BM122" s="6">
        <f t="shared" ca="1" si="344"/>
        <v>-4.5999999999999999E-3</v>
      </c>
      <c r="BN122" s="6">
        <f t="shared" ca="1" si="344"/>
        <v>-4.5999999999999999E-3</v>
      </c>
      <c r="BO122" s="6">
        <f t="shared" ca="1" si="344"/>
        <v>-4.5999999999999999E-3</v>
      </c>
      <c r="BP122" s="6">
        <f t="shared" ca="1" si="344"/>
        <v>-4.5999999999999999E-3</v>
      </c>
      <c r="BQ122" s="6">
        <f t="shared" ca="1" si="344"/>
        <v>-4.5999999999999999E-3</v>
      </c>
      <c r="BR122" s="6">
        <f t="shared" ca="1" si="344"/>
        <v>-4.5999999999999999E-3</v>
      </c>
      <c r="BS122" s="6">
        <f t="shared" ca="1" si="344"/>
        <v>-4.5999999999999999E-3</v>
      </c>
      <c r="BT122" s="6">
        <f t="shared" ca="1" si="344"/>
        <v>-4.5999999999999999E-3</v>
      </c>
      <c r="BU122" s="6">
        <f t="shared" ca="1" si="344"/>
        <v>-4.5999999999999999E-3</v>
      </c>
      <c r="BV122" s="6">
        <f t="shared" ca="1" si="344"/>
        <v>-4.5999999999999999E-3</v>
      </c>
      <c r="BW122" s="6">
        <f t="shared" ca="1" si="344"/>
        <v>-4.5999999999999999E-3</v>
      </c>
      <c r="BX122" s="6">
        <f t="shared" ca="1" si="344"/>
        <v>-4.5999999999999999E-3</v>
      </c>
      <c r="BY122" s="31">
        <f t="shared" ca="1" si="305"/>
        <v>-7984.82</v>
      </c>
      <c r="BZ122" s="31">
        <f t="shared" ca="1" si="306"/>
        <v>-2743.66</v>
      </c>
      <c r="CA122" s="31">
        <f t="shared" ca="1" si="307"/>
        <v>-7300.57</v>
      </c>
      <c r="CB122" s="31">
        <f t="shared" ca="1" si="308"/>
        <v>-10612.92</v>
      </c>
      <c r="CC122" s="31">
        <f t="shared" ca="1" si="309"/>
        <v>-5614.85</v>
      </c>
      <c r="CD122" s="31">
        <f t="shared" ca="1" si="310"/>
        <v>-7946.76</v>
      </c>
      <c r="CE122" s="31">
        <f t="shared" ca="1" si="311"/>
        <v>-63889.599999999999</v>
      </c>
      <c r="CF122" s="31">
        <f t="shared" ca="1" si="312"/>
        <v>-30976.55</v>
      </c>
      <c r="CG122" s="31">
        <f t="shared" ca="1" si="313"/>
        <v>-10458.59</v>
      </c>
      <c r="CH122" s="31">
        <f t="shared" ca="1" si="314"/>
        <v>-14424.54</v>
      </c>
      <c r="CI122" s="31">
        <f t="shared" ca="1" si="315"/>
        <v>-4275.2</v>
      </c>
      <c r="CJ122" s="31">
        <f t="shared" ca="1" si="316"/>
        <v>-5674.66</v>
      </c>
      <c r="CK122" s="32">
        <f t="shared" ca="1" si="318"/>
        <v>2256.58</v>
      </c>
      <c r="CL122" s="32">
        <f t="shared" ca="1" si="319"/>
        <v>775.38</v>
      </c>
      <c r="CM122" s="32">
        <f t="shared" ca="1" si="320"/>
        <v>2063.1999999999998</v>
      </c>
      <c r="CN122" s="32">
        <f t="shared" ca="1" si="321"/>
        <v>2999.3</v>
      </c>
      <c r="CO122" s="32">
        <f t="shared" ca="1" si="322"/>
        <v>1586.8</v>
      </c>
      <c r="CP122" s="32">
        <f t="shared" ca="1" si="323"/>
        <v>2245.8200000000002</v>
      </c>
      <c r="CQ122" s="32">
        <f t="shared" ca="1" si="324"/>
        <v>18055.759999999998</v>
      </c>
      <c r="CR122" s="32">
        <f t="shared" ca="1" si="325"/>
        <v>8754.24</v>
      </c>
      <c r="CS122" s="32">
        <f t="shared" ca="1" si="326"/>
        <v>2955.69</v>
      </c>
      <c r="CT122" s="32">
        <f t="shared" ca="1" si="327"/>
        <v>4076.5</v>
      </c>
      <c r="CU122" s="32">
        <f t="shared" ca="1" si="328"/>
        <v>1208.21</v>
      </c>
      <c r="CV122" s="32">
        <f t="shared" ca="1" si="329"/>
        <v>1603.71</v>
      </c>
      <c r="CW122" s="31">
        <f t="shared" ca="1" si="345"/>
        <v>-28641.21</v>
      </c>
      <c r="CX122" s="31">
        <f t="shared" ca="1" si="346"/>
        <v>-9841.4</v>
      </c>
      <c r="CY122" s="31">
        <f t="shared" ca="1" si="347"/>
        <v>-26186.829999999998</v>
      </c>
      <c r="CZ122" s="31">
        <f t="shared" ca="1" si="348"/>
        <v>-29762.33</v>
      </c>
      <c r="DA122" s="31">
        <f t="shared" ca="1" si="349"/>
        <v>-15745.989999999998</v>
      </c>
      <c r="DB122" s="31">
        <f t="shared" ca="1" si="350"/>
        <v>-22285.490000000005</v>
      </c>
      <c r="DC122" s="31">
        <f t="shared" ca="1" si="351"/>
        <v>-147223.85999999999</v>
      </c>
      <c r="DD122" s="31">
        <f t="shared" ca="1" si="352"/>
        <v>-71380.739999999991</v>
      </c>
      <c r="DE122" s="31">
        <f t="shared" ca="1" si="353"/>
        <v>-24100.229999999996</v>
      </c>
      <c r="DF122" s="31">
        <f t="shared" ca="1" si="354"/>
        <v>-46095.83</v>
      </c>
      <c r="DG122" s="31">
        <f t="shared" ca="1" si="355"/>
        <v>-13662.050000000001</v>
      </c>
      <c r="DH122" s="31">
        <f t="shared" ca="1" si="356"/>
        <v>-18134.240000000002</v>
      </c>
      <c r="DI122" s="32">
        <f t="shared" ca="1" si="357"/>
        <v>-1432.06</v>
      </c>
      <c r="DJ122" s="32">
        <f t="shared" ca="1" si="358"/>
        <v>-492.07</v>
      </c>
      <c r="DK122" s="32">
        <f t="shared" ca="1" si="359"/>
        <v>-1309.3399999999999</v>
      </c>
      <c r="DL122" s="32">
        <f t="shared" ca="1" si="360"/>
        <v>-1488.12</v>
      </c>
      <c r="DM122" s="32">
        <f t="shared" ca="1" si="361"/>
        <v>-787.3</v>
      </c>
      <c r="DN122" s="32">
        <f t="shared" ca="1" si="362"/>
        <v>-1114.27</v>
      </c>
      <c r="DO122" s="32">
        <f t="shared" ca="1" si="363"/>
        <v>-7361.19</v>
      </c>
      <c r="DP122" s="32">
        <f t="shared" ca="1" si="364"/>
        <v>-3569.04</v>
      </c>
      <c r="DQ122" s="32">
        <f t="shared" ca="1" si="365"/>
        <v>-1205.01</v>
      </c>
      <c r="DR122" s="32">
        <f t="shared" ca="1" si="366"/>
        <v>-2304.79</v>
      </c>
      <c r="DS122" s="32">
        <f t="shared" ca="1" si="367"/>
        <v>-683.1</v>
      </c>
      <c r="DT122" s="32">
        <f t="shared" ca="1" si="368"/>
        <v>-906.71</v>
      </c>
      <c r="DU122" s="31">
        <f t="shared" ca="1" si="369"/>
        <v>-12323.18</v>
      </c>
      <c r="DV122" s="31">
        <f t="shared" ca="1" si="370"/>
        <v>-4184.21</v>
      </c>
      <c r="DW122" s="31">
        <f t="shared" ca="1" si="371"/>
        <v>-11013.18</v>
      </c>
      <c r="DX122" s="31">
        <f t="shared" ca="1" si="372"/>
        <v>-12365.23</v>
      </c>
      <c r="DY122" s="31">
        <f t="shared" ca="1" si="373"/>
        <v>-6464.27</v>
      </c>
      <c r="DZ122" s="31">
        <f t="shared" ca="1" si="374"/>
        <v>-9035.4</v>
      </c>
      <c r="EA122" s="31">
        <f t="shared" ca="1" si="375"/>
        <v>-58964.19</v>
      </c>
      <c r="EB122" s="31">
        <f t="shared" ca="1" si="376"/>
        <v>-28209.59</v>
      </c>
      <c r="EC122" s="31">
        <f t="shared" ca="1" si="377"/>
        <v>-9396.4500000000007</v>
      </c>
      <c r="ED122" s="31">
        <f t="shared" ca="1" si="378"/>
        <v>-17735.54</v>
      </c>
      <c r="EE122" s="31">
        <f t="shared" ca="1" si="379"/>
        <v>-5184</v>
      </c>
      <c r="EF122" s="31">
        <f t="shared" ca="1" si="380"/>
        <v>-6787.8</v>
      </c>
      <c r="EG122" s="32">
        <f t="shared" ca="1" si="381"/>
        <v>-42396.45</v>
      </c>
      <c r="EH122" s="32">
        <f t="shared" ca="1" si="382"/>
        <v>-14517.68</v>
      </c>
      <c r="EI122" s="32">
        <f t="shared" ca="1" si="383"/>
        <v>-38509.35</v>
      </c>
      <c r="EJ122" s="32">
        <f t="shared" ca="1" si="384"/>
        <v>-43615.68</v>
      </c>
      <c r="EK122" s="32">
        <f t="shared" ca="1" si="385"/>
        <v>-22997.559999999998</v>
      </c>
      <c r="EL122" s="32">
        <f t="shared" ca="1" si="386"/>
        <v>-32435.160000000003</v>
      </c>
      <c r="EM122" s="32">
        <f t="shared" ca="1" si="387"/>
        <v>-213549.24</v>
      </c>
      <c r="EN122" s="32">
        <f t="shared" ca="1" si="388"/>
        <v>-103159.36999999998</v>
      </c>
      <c r="EO122" s="32">
        <f t="shared" ca="1" si="389"/>
        <v>-34701.689999999995</v>
      </c>
      <c r="EP122" s="32">
        <f t="shared" ca="1" si="390"/>
        <v>-66136.160000000003</v>
      </c>
      <c r="EQ122" s="32">
        <f t="shared" ca="1" si="391"/>
        <v>-19529.150000000001</v>
      </c>
      <c r="ER122" s="32">
        <f t="shared" ca="1" si="392"/>
        <v>-25828.75</v>
      </c>
    </row>
    <row r="123" spans="1:148">
      <c r="A123" t="s">
        <v>450</v>
      </c>
      <c r="B123" s="1" t="s">
        <v>99</v>
      </c>
      <c r="C123" t="str">
        <f t="shared" ca="1" si="330"/>
        <v>BCHEXP</v>
      </c>
      <c r="D123" t="str">
        <f t="shared" ca="1" si="331"/>
        <v>Alberta-BC Intertie - Export</v>
      </c>
      <c r="E123" s="51">
        <v>100</v>
      </c>
      <c r="F123" s="51">
        <v>87.5</v>
      </c>
      <c r="J123" s="51">
        <v>902.5</v>
      </c>
      <c r="K123" s="51">
        <v>343</v>
      </c>
      <c r="L123" s="51">
        <v>537.5</v>
      </c>
      <c r="M123" s="51">
        <v>165</v>
      </c>
      <c r="N123" s="51">
        <v>859</v>
      </c>
      <c r="O123" s="51">
        <v>100</v>
      </c>
      <c r="P123" s="51">
        <v>525</v>
      </c>
      <c r="Q123" s="32">
        <v>4563</v>
      </c>
      <c r="R123" s="32">
        <v>4107</v>
      </c>
      <c r="S123" s="32"/>
      <c r="T123" s="32"/>
      <c r="U123" s="32"/>
      <c r="V123" s="32">
        <v>29066.65</v>
      </c>
      <c r="W123" s="32">
        <v>8047.76</v>
      </c>
      <c r="X123" s="32">
        <v>65160.25</v>
      </c>
      <c r="Y123" s="32">
        <v>11962.9</v>
      </c>
      <c r="Z123" s="32">
        <v>40387</v>
      </c>
      <c r="AA123" s="32">
        <v>3384.5</v>
      </c>
      <c r="AB123" s="32">
        <v>28225.19</v>
      </c>
      <c r="AC123" s="2">
        <v>3.19</v>
      </c>
      <c r="AD123" s="2">
        <v>3.19</v>
      </c>
      <c r="AH123" s="2">
        <v>3.19</v>
      </c>
      <c r="AI123" s="2">
        <v>3.19</v>
      </c>
      <c r="AJ123" s="2">
        <v>3.19</v>
      </c>
      <c r="AK123" s="2">
        <v>3.19</v>
      </c>
      <c r="AL123" s="2">
        <v>3.19</v>
      </c>
      <c r="AM123" s="2">
        <v>3.19</v>
      </c>
      <c r="AN123" s="2">
        <v>3.19</v>
      </c>
      <c r="AO123" s="33">
        <v>145.56</v>
      </c>
      <c r="AP123" s="33">
        <v>131.01</v>
      </c>
      <c r="AQ123" s="33"/>
      <c r="AR123" s="33"/>
      <c r="AS123" s="33"/>
      <c r="AT123" s="33">
        <v>927.23</v>
      </c>
      <c r="AU123" s="33">
        <v>256.72000000000003</v>
      </c>
      <c r="AV123" s="33">
        <v>2078.61</v>
      </c>
      <c r="AW123" s="33">
        <v>381.62</v>
      </c>
      <c r="AX123" s="33">
        <v>1288.3499999999999</v>
      </c>
      <c r="AY123" s="33">
        <v>107.97</v>
      </c>
      <c r="AZ123" s="33">
        <v>900.38</v>
      </c>
      <c r="BA123" s="31">
        <f t="shared" si="332"/>
        <v>-5.48</v>
      </c>
      <c r="BB123" s="31">
        <f t="shared" si="333"/>
        <v>-4.93</v>
      </c>
      <c r="BC123" s="31">
        <f t="shared" si="334"/>
        <v>0</v>
      </c>
      <c r="BD123" s="31">
        <f t="shared" si="335"/>
        <v>0</v>
      </c>
      <c r="BE123" s="31">
        <f t="shared" si="336"/>
        <v>0</v>
      </c>
      <c r="BF123" s="31">
        <f t="shared" si="337"/>
        <v>-139.52000000000001</v>
      </c>
      <c r="BG123" s="31">
        <f t="shared" si="338"/>
        <v>-57.14</v>
      </c>
      <c r="BH123" s="31">
        <f t="shared" si="339"/>
        <v>-462.64</v>
      </c>
      <c r="BI123" s="31">
        <f t="shared" si="340"/>
        <v>-84.94</v>
      </c>
      <c r="BJ123" s="31">
        <f t="shared" si="341"/>
        <v>-121.16</v>
      </c>
      <c r="BK123" s="31">
        <f t="shared" si="342"/>
        <v>-10.15</v>
      </c>
      <c r="BL123" s="31">
        <f t="shared" si="343"/>
        <v>-84.68</v>
      </c>
      <c r="BM123" s="6">
        <f t="shared" ca="1" si="344"/>
        <v>6.3E-3</v>
      </c>
      <c r="BN123" s="6">
        <f t="shared" ca="1" si="344"/>
        <v>6.3E-3</v>
      </c>
      <c r="BO123" s="6">
        <f t="shared" ca="1" si="344"/>
        <v>6.3E-3</v>
      </c>
      <c r="BP123" s="6">
        <f t="shared" ca="1" si="344"/>
        <v>6.3E-3</v>
      </c>
      <c r="BQ123" s="6">
        <f t="shared" ca="1" si="344"/>
        <v>6.3E-3</v>
      </c>
      <c r="BR123" s="6">
        <f t="shared" ca="1" si="344"/>
        <v>6.3E-3</v>
      </c>
      <c r="BS123" s="6">
        <f t="shared" ca="1" si="344"/>
        <v>6.3E-3</v>
      </c>
      <c r="BT123" s="6">
        <f t="shared" ca="1" si="344"/>
        <v>6.3E-3</v>
      </c>
      <c r="BU123" s="6">
        <f t="shared" ca="1" si="344"/>
        <v>6.3E-3</v>
      </c>
      <c r="BV123" s="6">
        <f t="shared" ca="1" si="344"/>
        <v>6.3E-3</v>
      </c>
      <c r="BW123" s="6">
        <f t="shared" ca="1" si="344"/>
        <v>6.3E-3</v>
      </c>
      <c r="BX123" s="6">
        <f t="shared" ca="1" si="344"/>
        <v>6.3E-3</v>
      </c>
      <c r="BY123" s="31">
        <f t="shared" ca="1" si="305"/>
        <v>28.75</v>
      </c>
      <c r="BZ123" s="31">
        <f t="shared" ca="1" si="306"/>
        <v>25.87</v>
      </c>
      <c r="CA123" s="31">
        <f t="shared" ca="1" si="307"/>
        <v>0</v>
      </c>
      <c r="CB123" s="31">
        <f t="shared" ca="1" si="308"/>
        <v>0</v>
      </c>
      <c r="CC123" s="31">
        <f t="shared" ca="1" si="309"/>
        <v>0</v>
      </c>
      <c r="CD123" s="31">
        <f t="shared" ca="1" si="310"/>
        <v>183.12</v>
      </c>
      <c r="CE123" s="31">
        <f t="shared" ca="1" si="311"/>
        <v>50.7</v>
      </c>
      <c r="CF123" s="31">
        <f t="shared" ca="1" si="312"/>
        <v>410.51</v>
      </c>
      <c r="CG123" s="31">
        <f t="shared" ca="1" si="313"/>
        <v>75.37</v>
      </c>
      <c r="CH123" s="31">
        <f t="shared" ca="1" si="314"/>
        <v>254.44</v>
      </c>
      <c r="CI123" s="31">
        <f t="shared" ca="1" si="315"/>
        <v>21.32</v>
      </c>
      <c r="CJ123" s="31">
        <f t="shared" ca="1" si="316"/>
        <v>177.82</v>
      </c>
      <c r="CK123" s="32">
        <f t="shared" ca="1" si="318"/>
        <v>5.93</v>
      </c>
      <c r="CL123" s="32">
        <f t="shared" ca="1" si="319"/>
        <v>5.34</v>
      </c>
      <c r="CM123" s="32">
        <f t="shared" ca="1" si="320"/>
        <v>0</v>
      </c>
      <c r="CN123" s="32">
        <f t="shared" ca="1" si="321"/>
        <v>0</v>
      </c>
      <c r="CO123" s="32">
        <f t="shared" ca="1" si="322"/>
        <v>0</v>
      </c>
      <c r="CP123" s="32">
        <f t="shared" ca="1" si="323"/>
        <v>37.79</v>
      </c>
      <c r="CQ123" s="32">
        <f t="shared" ca="1" si="324"/>
        <v>10.46</v>
      </c>
      <c r="CR123" s="32">
        <f t="shared" ca="1" si="325"/>
        <v>84.71</v>
      </c>
      <c r="CS123" s="32">
        <f t="shared" ca="1" si="326"/>
        <v>15.55</v>
      </c>
      <c r="CT123" s="32">
        <f t="shared" ca="1" si="327"/>
        <v>52.5</v>
      </c>
      <c r="CU123" s="32">
        <f t="shared" ca="1" si="328"/>
        <v>4.4000000000000004</v>
      </c>
      <c r="CV123" s="32">
        <f t="shared" ca="1" si="329"/>
        <v>36.69</v>
      </c>
      <c r="CW123" s="31">
        <f t="shared" ca="1" si="345"/>
        <v>-105.39999999999999</v>
      </c>
      <c r="CX123" s="31">
        <f t="shared" ca="1" si="346"/>
        <v>-94.869999999999976</v>
      </c>
      <c r="CY123" s="31">
        <f t="shared" ca="1" si="347"/>
        <v>0</v>
      </c>
      <c r="CZ123" s="31">
        <f t="shared" ca="1" si="348"/>
        <v>0</v>
      </c>
      <c r="DA123" s="31">
        <f t="shared" ca="1" si="349"/>
        <v>0</v>
      </c>
      <c r="DB123" s="31">
        <f t="shared" ca="1" si="350"/>
        <v>-566.80000000000007</v>
      </c>
      <c r="DC123" s="31">
        <f t="shared" ca="1" si="351"/>
        <v>-138.42000000000002</v>
      </c>
      <c r="DD123" s="31">
        <f t="shared" ca="1" si="352"/>
        <v>-1120.75</v>
      </c>
      <c r="DE123" s="31">
        <f t="shared" ca="1" si="353"/>
        <v>-205.76</v>
      </c>
      <c r="DF123" s="31">
        <f t="shared" ca="1" si="354"/>
        <v>-860.24999999999989</v>
      </c>
      <c r="DG123" s="31">
        <f t="shared" ca="1" si="355"/>
        <v>-72.099999999999994</v>
      </c>
      <c r="DH123" s="31">
        <f t="shared" ca="1" si="356"/>
        <v>-601.19000000000005</v>
      </c>
      <c r="DI123" s="32">
        <f t="shared" ca="1" si="357"/>
        <v>-5.27</v>
      </c>
      <c r="DJ123" s="32">
        <f t="shared" ca="1" si="358"/>
        <v>-4.74</v>
      </c>
      <c r="DK123" s="32">
        <f t="shared" ca="1" si="359"/>
        <v>0</v>
      </c>
      <c r="DL123" s="32">
        <f t="shared" ca="1" si="360"/>
        <v>0</v>
      </c>
      <c r="DM123" s="32">
        <f t="shared" ca="1" si="361"/>
        <v>0</v>
      </c>
      <c r="DN123" s="32">
        <f t="shared" ca="1" si="362"/>
        <v>-28.34</v>
      </c>
      <c r="DO123" s="32">
        <f t="shared" ca="1" si="363"/>
        <v>-6.92</v>
      </c>
      <c r="DP123" s="32">
        <f t="shared" ca="1" si="364"/>
        <v>-56.04</v>
      </c>
      <c r="DQ123" s="32">
        <f t="shared" ca="1" si="365"/>
        <v>-10.29</v>
      </c>
      <c r="DR123" s="32">
        <f t="shared" ca="1" si="366"/>
        <v>-43.01</v>
      </c>
      <c r="DS123" s="32">
        <f t="shared" ca="1" si="367"/>
        <v>-3.61</v>
      </c>
      <c r="DT123" s="32">
        <f t="shared" ca="1" si="368"/>
        <v>-30.06</v>
      </c>
      <c r="DU123" s="31">
        <f t="shared" ca="1" si="369"/>
        <v>-45.35</v>
      </c>
      <c r="DV123" s="31">
        <f t="shared" ca="1" si="370"/>
        <v>-40.340000000000003</v>
      </c>
      <c r="DW123" s="31">
        <f t="shared" ca="1" si="371"/>
        <v>0</v>
      </c>
      <c r="DX123" s="31">
        <f t="shared" ca="1" si="372"/>
        <v>0</v>
      </c>
      <c r="DY123" s="31">
        <f t="shared" ca="1" si="373"/>
        <v>0</v>
      </c>
      <c r="DZ123" s="31">
        <f t="shared" ca="1" si="374"/>
        <v>-229.8</v>
      </c>
      <c r="EA123" s="31">
        <f t="shared" ca="1" si="375"/>
        <v>-55.44</v>
      </c>
      <c r="EB123" s="31">
        <f t="shared" ca="1" si="376"/>
        <v>-442.92</v>
      </c>
      <c r="EC123" s="31">
        <f t="shared" ca="1" si="377"/>
        <v>-80.22</v>
      </c>
      <c r="ED123" s="31">
        <f t="shared" ca="1" si="378"/>
        <v>-330.98</v>
      </c>
      <c r="EE123" s="31">
        <f t="shared" ca="1" si="379"/>
        <v>-27.36</v>
      </c>
      <c r="EF123" s="31">
        <f t="shared" ca="1" si="380"/>
        <v>-225.03</v>
      </c>
      <c r="EG123" s="32">
        <f t="shared" ca="1" si="381"/>
        <v>-156.01999999999998</v>
      </c>
      <c r="EH123" s="32">
        <f t="shared" ca="1" si="382"/>
        <v>-139.94999999999999</v>
      </c>
      <c r="EI123" s="32">
        <f t="shared" ca="1" si="383"/>
        <v>0</v>
      </c>
      <c r="EJ123" s="32">
        <f t="shared" ca="1" si="384"/>
        <v>0</v>
      </c>
      <c r="EK123" s="32">
        <f t="shared" ca="1" si="385"/>
        <v>0</v>
      </c>
      <c r="EL123" s="32">
        <f t="shared" ca="1" si="386"/>
        <v>-824.94</v>
      </c>
      <c r="EM123" s="32">
        <f t="shared" ca="1" si="387"/>
        <v>-200.78</v>
      </c>
      <c r="EN123" s="32">
        <f t="shared" ca="1" si="388"/>
        <v>-1619.71</v>
      </c>
      <c r="EO123" s="32">
        <f t="shared" ca="1" si="389"/>
        <v>-296.27</v>
      </c>
      <c r="EP123" s="32">
        <f t="shared" ca="1" si="390"/>
        <v>-1234.2399999999998</v>
      </c>
      <c r="EQ123" s="32">
        <f t="shared" ca="1" si="391"/>
        <v>-103.07</v>
      </c>
      <c r="ER123" s="32">
        <f t="shared" ca="1" si="392"/>
        <v>-856.28</v>
      </c>
    </row>
    <row r="124" spans="1:148">
      <c r="A124" t="s">
        <v>450</v>
      </c>
      <c r="B124" s="1" t="s">
        <v>100</v>
      </c>
      <c r="C124" t="str">
        <f t="shared" ca="1" si="330"/>
        <v>SPCEXP</v>
      </c>
      <c r="D124" t="str">
        <f t="shared" ca="1" si="331"/>
        <v>Alberta-Saskatchewan Intertie - Export</v>
      </c>
      <c r="E124" s="51">
        <v>5948.5</v>
      </c>
      <c r="F124" s="51">
        <v>8567.75</v>
      </c>
      <c r="G124" s="51">
        <v>5114.75</v>
      </c>
      <c r="H124" s="51">
        <v>2224</v>
      </c>
      <c r="I124" s="51">
        <v>2988</v>
      </c>
      <c r="J124" s="51">
        <v>189</v>
      </c>
      <c r="K124" s="51">
        <v>187.5</v>
      </c>
      <c r="L124" s="51">
        <v>473.25</v>
      </c>
      <c r="M124" s="51">
        <v>10126.75</v>
      </c>
      <c r="N124" s="51">
        <v>79.5</v>
      </c>
      <c r="O124" s="51">
        <v>5073.25</v>
      </c>
      <c r="P124" s="51">
        <v>8084.5</v>
      </c>
      <c r="Q124" s="32">
        <v>333728.64000000001</v>
      </c>
      <c r="R124" s="32">
        <v>539010.12</v>
      </c>
      <c r="S124" s="32">
        <v>244335.68</v>
      </c>
      <c r="T124" s="32">
        <v>81836.31</v>
      </c>
      <c r="U124" s="32">
        <v>193133.4</v>
      </c>
      <c r="V124" s="32">
        <v>27362.74</v>
      </c>
      <c r="W124" s="32">
        <v>66522.5</v>
      </c>
      <c r="X124" s="32">
        <v>27177.38</v>
      </c>
      <c r="Y124" s="32">
        <v>378944.43</v>
      </c>
      <c r="Z124" s="32">
        <v>3255.57</v>
      </c>
      <c r="AA124" s="32">
        <v>283291.06</v>
      </c>
      <c r="AB124" s="32">
        <v>404757.68</v>
      </c>
      <c r="AC124" s="2">
        <v>4.13</v>
      </c>
      <c r="AD124" s="2">
        <v>4.13</v>
      </c>
      <c r="AE124" s="2">
        <v>4.13</v>
      </c>
      <c r="AF124" s="2">
        <v>4.13</v>
      </c>
      <c r="AG124" s="2">
        <v>4.13</v>
      </c>
      <c r="AH124" s="2">
        <v>4.13</v>
      </c>
      <c r="AI124" s="2">
        <v>4.13</v>
      </c>
      <c r="AJ124" s="2">
        <v>4.13</v>
      </c>
      <c r="AK124" s="2">
        <v>4.13</v>
      </c>
      <c r="AL124" s="2">
        <v>4.13</v>
      </c>
      <c r="AM124" s="2">
        <v>4.13</v>
      </c>
      <c r="AN124" s="2">
        <v>4.13</v>
      </c>
      <c r="AO124" s="33">
        <v>13782.99</v>
      </c>
      <c r="AP124" s="33">
        <v>22261.119999999999</v>
      </c>
      <c r="AQ124" s="33">
        <v>10091.06</v>
      </c>
      <c r="AR124" s="33">
        <v>3379.84</v>
      </c>
      <c r="AS124" s="33">
        <v>7976.41</v>
      </c>
      <c r="AT124" s="33">
        <v>1130.08</v>
      </c>
      <c r="AU124" s="33">
        <v>2747.38</v>
      </c>
      <c r="AV124" s="33">
        <v>1122.43</v>
      </c>
      <c r="AW124" s="33">
        <v>15650.4</v>
      </c>
      <c r="AX124" s="33">
        <v>134.46</v>
      </c>
      <c r="AY124" s="33">
        <v>11699.92</v>
      </c>
      <c r="AZ124" s="33">
        <v>16716.490000000002</v>
      </c>
      <c r="BA124" s="31">
        <f t="shared" si="332"/>
        <v>-400.47</v>
      </c>
      <c r="BB124" s="31">
        <f t="shared" si="333"/>
        <v>-646.80999999999995</v>
      </c>
      <c r="BC124" s="31">
        <f t="shared" si="334"/>
        <v>-293.2</v>
      </c>
      <c r="BD124" s="31">
        <f t="shared" si="335"/>
        <v>-392.81</v>
      </c>
      <c r="BE124" s="31">
        <f t="shared" si="336"/>
        <v>-927.04</v>
      </c>
      <c r="BF124" s="31">
        <f t="shared" si="337"/>
        <v>-131.34</v>
      </c>
      <c r="BG124" s="31">
        <f t="shared" si="338"/>
        <v>-472.31</v>
      </c>
      <c r="BH124" s="31">
        <f t="shared" si="339"/>
        <v>-192.96</v>
      </c>
      <c r="BI124" s="31">
        <f t="shared" si="340"/>
        <v>-2690.51</v>
      </c>
      <c r="BJ124" s="31">
        <f t="shared" si="341"/>
        <v>-9.77</v>
      </c>
      <c r="BK124" s="31">
        <f t="shared" si="342"/>
        <v>-849.87</v>
      </c>
      <c r="BL124" s="31">
        <f t="shared" si="343"/>
        <v>-1214.27</v>
      </c>
      <c r="BM124" s="6">
        <f t="shared" ca="1" si="344"/>
        <v>0.02</v>
      </c>
      <c r="BN124" s="6">
        <f t="shared" ca="1" si="344"/>
        <v>0.02</v>
      </c>
      <c r="BO124" s="6">
        <f t="shared" ca="1" si="344"/>
        <v>0.02</v>
      </c>
      <c r="BP124" s="6">
        <f t="shared" ca="1" si="344"/>
        <v>0.02</v>
      </c>
      <c r="BQ124" s="6">
        <f t="shared" ca="1" si="344"/>
        <v>0.02</v>
      </c>
      <c r="BR124" s="6">
        <f t="shared" ca="1" si="344"/>
        <v>0.02</v>
      </c>
      <c r="BS124" s="6">
        <f t="shared" ca="1" si="344"/>
        <v>0.02</v>
      </c>
      <c r="BT124" s="6">
        <f t="shared" ca="1" si="344"/>
        <v>0.02</v>
      </c>
      <c r="BU124" s="6">
        <f t="shared" ca="1" si="344"/>
        <v>0.02</v>
      </c>
      <c r="BV124" s="6">
        <f t="shared" ca="1" si="344"/>
        <v>0.02</v>
      </c>
      <c r="BW124" s="6">
        <f t="shared" ca="1" si="344"/>
        <v>0.02</v>
      </c>
      <c r="BX124" s="6">
        <f t="shared" ca="1" si="344"/>
        <v>0.02</v>
      </c>
      <c r="BY124" s="31">
        <f t="shared" ca="1" si="305"/>
        <v>6674.57</v>
      </c>
      <c r="BZ124" s="31">
        <f t="shared" ca="1" si="306"/>
        <v>10780.2</v>
      </c>
      <c r="CA124" s="31">
        <f t="shared" ca="1" si="307"/>
        <v>4886.71</v>
      </c>
      <c r="CB124" s="31">
        <f t="shared" ca="1" si="308"/>
        <v>1636.73</v>
      </c>
      <c r="CC124" s="31">
        <f t="shared" ca="1" si="309"/>
        <v>3862.67</v>
      </c>
      <c r="CD124" s="31">
        <f t="shared" ca="1" si="310"/>
        <v>547.25</v>
      </c>
      <c r="CE124" s="31">
        <f t="shared" ca="1" si="311"/>
        <v>1330.45</v>
      </c>
      <c r="CF124" s="31">
        <f t="shared" ca="1" si="312"/>
        <v>543.54999999999995</v>
      </c>
      <c r="CG124" s="31">
        <f t="shared" ca="1" si="313"/>
        <v>7578.89</v>
      </c>
      <c r="CH124" s="31">
        <f t="shared" ca="1" si="314"/>
        <v>65.11</v>
      </c>
      <c r="CI124" s="31">
        <f t="shared" ca="1" si="315"/>
        <v>5665.82</v>
      </c>
      <c r="CJ124" s="31">
        <f t="shared" ca="1" si="316"/>
        <v>8095.15</v>
      </c>
      <c r="CK124" s="32">
        <f t="shared" ca="1" si="318"/>
        <v>433.85</v>
      </c>
      <c r="CL124" s="32">
        <f t="shared" ca="1" si="319"/>
        <v>700.71</v>
      </c>
      <c r="CM124" s="32">
        <f t="shared" ca="1" si="320"/>
        <v>317.64</v>
      </c>
      <c r="CN124" s="32">
        <f t="shared" ca="1" si="321"/>
        <v>106.39</v>
      </c>
      <c r="CO124" s="32">
        <f t="shared" ca="1" si="322"/>
        <v>251.07</v>
      </c>
      <c r="CP124" s="32">
        <f t="shared" ca="1" si="323"/>
        <v>35.57</v>
      </c>
      <c r="CQ124" s="32">
        <f t="shared" ca="1" si="324"/>
        <v>86.48</v>
      </c>
      <c r="CR124" s="32">
        <f t="shared" ca="1" si="325"/>
        <v>35.33</v>
      </c>
      <c r="CS124" s="32">
        <f t="shared" ca="1" si="326"/>
        <v>492.63</v>
      </c>
      <c r="CT124" s="32">
        <f t="shared" ca="1" si="327"/>
        <v>4.2300000000000004</v>
      </c>
      <c r="CU124" s="32">
        <f t="shared" ca="1" si="328"/>
        <v>368.28</v>
      </c>
      <c r="CV124" s="32">
        <f t="shared" ca="1" si="329"/>
        <v>526.17999999999995</v>
      </c>
      <c r="CW124" s="31">
        <f t="shared" ca="1" si="345"/>
        <v>-6274.0999999999995</v>
      </c>
      <c r="CX124" s="31">
        <f t="shared" ca="1" si="346"/>
        <v>-10133.4</v>
      </c>
      <c r="CY124" s="31">
        <f t="shared" ca="1" si="347"/>
        <v>-4593.5099999999993</v>
      </c>
      <c r="CZ124" s="31">
        <f t="shared" ca="1" si="348"/>
        <v>-1243.9100000000001</v>
      </c>
      <c r="DA124" s="31">
        <f t="shared" ca="1" si="349"/>
        <v>-2935.63</v>
      </c>
      <c r="DB124" s="31">
        <f t="shared" ca="1" si="350"/>
        <v>-415.91999999999985</v>
      </c>
      <c r="DC124" s="31">
        <f t="shared" ca="1" si="351"/>
        <v>-858.1400000000001</v>
      </c>
      <c r="DD124" s="31">
        <f t="shared" ca="1" si="352"/>
        <v>-350.59000000000003</v>
      </c>
      <c r="DE124" s="31">
        <f t="shared" ca="1" si="353"/>
        <v>-4888.369999999999</v>
      </c>
      <c r="DF124" s="31">
        <f t="shared" ca="1" si="354"/>
        <v>-55.350000000000009</v>
      </c>
      <c r="DG124" s="31">
        <f t="shared" ca="1" si="355"/>
        <v>-4815.9500000000007</v>
      </c>
      <c r="DH124" s="31">
        <f t="shared" ca="1" si="356"/>
        <v>-6880.8900000000012</v>
      </c>
      <c r="DI124" s="32">
        <f t="shared" ca="1" si="357"/>
        <v>-313.70999999999998</v>
      </c>
      <c r="DJ124" s="32">
        <f t="shared" ca="1" si="358"/>
        <v>-506.67</v>
      </c>
      <c r="DK124" s="32">
        <f t="shared" ca="1" si="359"/>
        <v>-229.68</v>
      </c>
      <c r="DL124" s="32">
        <f t="shared" ca="1" si="360"/>
        <v>-62.2</v>
      </c>
      <c r="DM124" s="32">
        <f t="shared" ca="1" si="361"/>
        <v>-146.78</v>
      </c>
      <c r="DN124" s="32">
        <f t="shared" ca="1" si="362"/>
        <v>-20.8</v>
      </c>
      <c r="DO124" s="32">
        <f t="shared" ca="1" si="363"/>
        <v>-42.91</v>
      </c>
      <c r="DP124" s="32">
        <f t="shared" ca="1" si="364"/>
        <v>-17.53</v>
      </c>
      <c r="DQ124" s="32">
        <f t="shared" ca="1" si="365"/>
        <v>-244.42</v>
      </c>
      <c r="DR124" s="32">
        <f t="shared" ca="1" si="366"/>
        <v>-2.77</v>
      </c>
      <c r="DS124" s="32">
        <f t="shared" ca="1" si="367"/>
        <v>-240.8</v>
      </c>
      <c r="DT124" s="32">
        <f t="shared" ca="1" si="368"/>
        <v>-344.04</v>
      </c>
      <c r="DU124" s="31">
        <f t="shared" ca="1" si="369"/>
        <v>-2699.5</v>
      </c>
      <c r="DV124" s="31">
        <f t="shared" ca="1" si="370"/>
        <v>-4308.3599999999997</v>
      </c>
      <c r="DW124" s="31">
        <f t="shared" ca="1" si="371"/>
        <v>-1931.86</v>
      </c>
      <c r="DX124" s="31">
        <f t="shared" ca="1" si="372"/>
        <v>-516.79999999999995</v>
      </c>
      <c r="DY124" s="31">
        <f t="shared" ca="1" si="373"/>
        <v>-1205.18</v>
      </c>
      <c r="DZ124" s="31">
        <f t="shared" ca="1" si="374"/>
        <v>-168.63</v>
      </c>
      <c r="EA124" s="31">
        <f t="shared" ca="1" si="375"/>
        <v>-343.69</v>
      </c>
      <c r="EB124" s="31">
        <f t="shared" ca="1" si="376"/>
        <v>-138.55000000000001</v>
      </c>
      <c r="EC124" s="31">
        <f t="shared" ca="1" si="377"/>
        <v>-1905.93</v>
      </c>
      <c r="ED124" s="31">
        <f t="shared" ca="1" si="378"/>
        <v>-21.3</v>
      </c>
      <c r="EE124" s="31">
        <f t="shared" ca="1" si="379"/>
        <v>-1827.39</v>
      </c>
      <c r="EF124" s="31">
        <f t="shared" ca="1" si="380"/>
        <v>-2575.58</v>
      </c>
      <c r="EG124" s="32">
        <f t="shared" ca="1" si="381"/>
        <v>-9287.31</v>
      </c>
      <c r="EH124" s="32">
        <f t="shared" ca="1" si="382"/>
        <v>-14948.43</v>
      </c>
      <c r="EI124" s="32">
        <f t="shared" ca="1" si="383"/>
        <v>-6755.0499999999993</v>
      </c>
      <c r="EJ124" s="32">
        <f t="shared" ca="1" si="384"/>
        <v>-1822.91</v>
      </c>
      <c r="EK124" s="32">
        <f t="shared" ca="1" si="385"/>
        <v>-4287.59</v>
      </c>
      <c r="EL124" s="32">
        <f t="shared" ca="1" si="386"/>
        <v>-605.34999999999991</v>
      </c>
      <c r="EM124" s="32">
        <f t="shared" ca="1" si="387"/>
        <v>-1244.74</v>
      </c>
      <c r="EN124" s="32">
        <f t="shared" ca="1" si="388"/>
        <v>-506.67</v>
      </c>
      <c r="EO124" s="32">
        <f t="shared" ca="1" si="389"/>
        <v>-7038.7199999999993</v>
      </c>
      <c r="EP124" s="32">
        <f t="shared" ca="1" si="390"/>
        <v>-79.420000000000016</v>
      </c>
      <c r="EQ124" s="32">
        <f t="shared" ca="1" si="391"/>
        <v>-6884.1400000000012</v>
      </c>
      <c r="ER124" s="32">
        <f t="shared" ca="1" si="392"/>
        <v>-9800.510000000002</v>
      </c>
    </row>
    <row r="125" spans="1:148">
      <c r="A125" t="s">
        <v>513</v>
      </c>
      <c r="B125" s="1" t="s">
        <v>284</v>
      </c>
      <c r="C125" t="str">
        <f t="shared" ca="1" si="330"/>
        <v>ST1</v>
      </c>
      <c r="D125" t="str">
        <f t="shared" ca="1" si="331"/>
        <v>Sturgeon #1</v>
      </c>
      <c r="E125" s="51">
        <v>5.7454999999999998</v>
      </c>
      <c r="F125" s="51">
        <v>0</v>
      </c>
      <c r="G125" s="51">
        <v>0</v>
      </c>
      <c r="H125" s="51">
        <v>0</v>
      </c>
      <c r="I125" s="51">
        <v>0</v>
      </c>
      <c r="J125" s="51">
        <v>882.28219999999999</v>
      </c>
      <c r="K125" s="51">
        <v>13.1204</v>
      </c>
      <c r="L125" s="51">
        <v>0</v>
      </c>
      <c r="M125" s="51">
        <v>0</v>
      </c>
      <c r="N125" s="51">
        <v>0</v>
      </c>
      <c r="O125" s="51">
        <v>0</v>
      </c>
      <c r="P125" s="51">
        <v>0</v>
      </c>
      <c r="Q125" s="32">
        <v>2343.44</v>
      </c>
      <c r="R125" s="32">
        <v>0</v>
      </c>
      <c r="S125" s="32">
        <v>0</v>
      </c>
      <c r="T125" s="32">
        <v>0</v>
      </c>
      <c r="U125" s="32">
        <v>0</v>
      </c>
      <c r="V125" s="32">
        <v>39319.69</v>
      </c>
      <c r="W125" s="32">
        <v>2819.6</v>
      </c>
      <c r="X125" s="32">
        <v>0</v>
      </c>
      <c r="Y125" s="32">
        <v>0</v>
      </c>
      <c r="Z125" s="32">
        <v>0</v>
      </c>
      <c r="AA125" s="32">
        <v>0</v>
      </c>
      <c r="AB125" s="32">
        <v>0</v>
      </c>
      <c r="AC125" s="2">
        <v>-0.93</v>
      </c>
      <c r="AD125" s="2">
        <v>-0.93</v>
      </c>
      <c r="AE125" s="2">
        <v>-0.93</v>
      </c>
      <c r="AF125" s="2">
        <v>-0.93</v>
      </c>
      <c r="AG125" s="2">
        <v>-0.93</v>
      </c>
      <c r="AH125" s="2">
        <v>-0.93</v>
      </c>
      <c r="AI125" s="2">
        <v>-0.93</v>
      </c>
      <c r="AJ125" s="2">
        <v>-0.93</v>
      </c>
      <c r="AK125" s="2">
        <v>-0.93</v>
      </c>
      <c r="AL125" s="2">
        <v>-0.93</v>
      </c>
      <c r="AM125" s="2">
        <v>-0.93</v>
      </c>
      <c r="AN125" s="2">
        <v>-0.93</v>
      </c>
      <c r="AO125" s="33">
        <v>-21.79</v>
      </c>
      <c r="AP125" s="33">
        <v>0</v>
      </c>
      <c r="AQ125" s="33">
        <v>0</v>
      </c>
      <c r="AR125" s="33">
        <v>0</v>
      </c>
      <c r="AS125" s="33">
        <v>0</v>
      </c>
      <c r="AT125" s="33">
        <v>-365.67</v>
      </c>
      <c r="AU125" s="33">
        <v>-26.22</v>
      </c>
      <c r="AV125" s="33">
        <v>0</v>
      </c>
      <c r="AW125" s="33">
        <v>0</v>
      </c>
      <c r="AX125" s="33">
        <v>0</v>
      </c>
      <c r="AY125" s="33">
        <v>0</v>
      </c>
      <c r="AZ125" s="33">
        <v>0</v>
      </c>
      <c r="BA125" s="31">
        <f t="shared" si="332"/>
        <v>-2.81</v>
      </c>
      <c r="BB125" s="31">
        <f t="shared" si="333"/>
        <v>0</v>
      </c>
      <c r="BC125" s="31">
        <f t="shared" si="334"/>
        <v>0</v>
      </c>
      <c r="BD125" s="31">
        <f t="shared" si="335"/>
        <v>0</v>
      </c>
      <c r="BE125" s="31">
        <f t="shared" si="336"/>
        <v>0</v>
      </c>
      <c r="BF125" s="31">
        <f t="shared" si="337"/>
        <v>-188.73</v>
      </c>
      <c r="BG125" s="31">
        <f t="shared" si="338"/>
        <v>-20.02</v>
      </c>
      <c r="BH125" s="31">
        <f t="shared" si="339"/>
        <v>0</v>
      </c>
      <c r="BI125" s="31">
        <f t="shared" si="340"/>
        <v>0</v>
      </c>
      <c r="BJ125" s="31">
        <f t="shared" si="341"/>
        <v>0</v>
      </c>
      <c r="BK125" s="31">
        <f t="shared" si="342"/>
        <v>0</v>
      </c>
      <c r="BL125" s="31">
        <f t="shared" si="343"/>
        <v>0</v>
      </c>
      <c r="BM125" s="6">
        <f t="shared" ca="1" si="344"/>
        <v>-3.1E-2</v>
      </c>
      <c r="BN125" s="6">
        <f t="shared" ca="1" si="344"/>
        <v>-3.1E-2</v>
      </c>
      <c r="BO125" s="6">
        <f t="shared" ca="1" si="344"/>
        <v>-3.1E-2</v>
      </c>
      <c r="BP125" s="6">
        <f t="shared" ca="1" si="344"/>
        <v>-3.1E-2</v>
      </c>
      <c r="BQ125" s="6">
        <f t="shared" ca="1" si="344"/>
        <v>-3.1E-2</v>
      </c>
      <c r="BR125" s="6">
        <f t="shared" ca="1" si="344"/>
        <v>-3.1E-2</v>
      </c>
      <c r="BS125" s="6">
        <f t="shared" ca="1" si="344"/>
        <v>-3.1E-2</v>
      </c>
      <c r="BT125" s="6">
        <f t="shared" ca="1" si="344"/>
        <v>-3.1E-2</v>
      </c>
      <c r="BU125" s="6">
        <f t="shared" ca="1" si="344"/>
        <v>-3.1E-2</v>
      </c>
      <c r="BV125" s="6">
        <f t="shared" ca="1" si="344"/>
        <v>-3.1E-2</v>
      </c>
      <c r="BW125" s="6">
        <f t="shared" ca="1" si="344"/>
        <v>-3.1E-2</v>
      </c>
      <c r="BX125" s="6">
        <f t="shared" ca="1" si="344"/>
        <v>-3.1E-2</v>
      </c>
      <c r="BY125" s="31">
        <f t="shared" ca="1" si="305"/>
        <v>-72.650000000000006</v>
      </c>
      <c r="BZ125" s="31">
        <f t="shared" ca="1" si="306"/>
        <v>0</v>
      </c>
      <c r="CA125" s="31">
        <f t="shared" ca="1" si="307"/>
        <v>0</v>
      </c>
      <c r="CB125" s="31">
        <f t="shared" ca="1" si="308"/>
        <v>0</v>
      </c>
      <c r="CC125" s="31">
        <f t="shared" ca="1" si="309"/>
        <v>0</v>
      </c>
      <c r="CD125" s="31">
        <f t="shared" ca="1" si="310"/>
        <v>-1218.9100000000001</v>
      </c>
      <c r="CE125" s="31">
        <f t="shared" ca="1" si="311"/>
        <v>-87.41</v>
      </c>
      <c r="CF125" s="31">
        <f t="shared" ca="1" si="312"/>
        <v>0</v>
      </c>
      <c r="CG125" s="31">
        <f t="shared" ca="1" si="313"/>
        <v>0</v>
      </c>
      <c r="CH125" s="31">
        <f t="shared" ca="1" si="314"/>
        <v>0</v>
      </c>
      <c r="CI125" s="31">
        <f t="shared" ca="1" si="315"/>
        <v>0</v>
      </c>
      <c r="CJ125" s="31">
        <f t="shared" ca="1" si="316"/>
        <v>0</v>
      </c>
      <c r="CK125" s="32">
        <f t="shared" ca="1" si="318"/>
        <v>3.05</v>
      </c>
      <c r="CL125" s="32">
        <f t="shared" ca="1" si="319"/>
        <v>0</v>
      </c>
      <c r="CM125" s="32">
        <f t="shared" ca="1" si="320"/>
        <v>0</v>
      </c>
      <c r="CN125" s="32">
        <f t="shared" ca="1" si="321"/>
        <v>0</v>
      </c>
      <c r="CO125" s="32">
        <f t="shared" ca="1" si="322"/>
        <v>0</v>
      </c>
      <c r="CP125" s="32">
        <f t="shared" ca="1" si="323"/>
        <v>51.12</v>
      </c>
      <c r="CQ125" s="32">
        <f t="shared" ca="1" si="324"/>
        <v>3.67</v>
      </c>
      <c r="CR125" s="32">
        <f t="shared" ca="1" si="325"/>
        <v>0</v>
      </c>
      <c r="CS125" s="32">
        <f t="shared" ca="1" si="326"/>
        <v>0</v>
      </c>
      <c r="CT125" s="32">
        <f t="shared" ca="1" si="327"/>
        <v>0</v>
      </c>
      <c r="CU125" s="32">
        <f t="shared" ca="1" si="328"/>
        <v>0</v>
      </c>
      <c r="CV125" s="32">
        <f t="shared" ca="1" si="329"/>
        <v>0</v>
      </c>
      <c r="CW125" s="31">
        <f t="shared" ca="1" si="345"/>
        <v>-45.000000000000007</v>
      </c>
      <c r="CX125" s="31">
        <f t="shared" ca="1" si="346"/>
        <v>0</v>
      </c>
      <c r="CY125" s="31">
        <f t="shared" ca="1" si="347"/>
        <v>0</v>
      </c>
      <c r="CZ125" s="31">
        <f t="shared" ca="1" si="348"/>
        <v>0</v>
      </c>
      <c r="DA125" s="31">
        <f t="shared" ca="1" si="349"/>
        <v>0</v>
      </c>
      <c r="DB125" s="31">
        <f t="shared" ca="1" si="350"/>
        <v>-613.3900000000001</v>
      </c>
      <c r="DC125" s="31">
        <f t="shared" ca="1" si="351"/>
        <v>-37.5</v>
      </c>
      <c r="DD125" s="31">
        <f t="shared" ca="1" si="352"/>
        <v>0</v>
      </c>
      <c r="DE125" s="31">
        <f t="shared" ca="1" si="353"/>
        <v>0</v>
      </c>
      <c r="DF125" s="31">
        <f t="shared" ca="1" si="354"/>
        <v>0</v>
      </c>
      <c r="DG125" s="31">
        <f t="shared" ca="1" si="355"/>
        <v>0</v>
      </c>
      <c r="DH125" s="31">
        <f t="shared" ca="1" si="356"/>
        <v>0</v>
      </c>
      <c r="DI125" s="32">
        <f t="shared" ca="1" si="357"/>
        <v>-2.25</v>
      </c>
      <c r="DJ125" s="32">
        <f t="shared" ca="1" si="358"/>
        <v>0</v>
      </c>
      <c r="DK125" s="32">
        <f t="shared" ca="1" si="359"/>
        <v>0</v>
      </c>
      <c r="DL125" s="32">
        <f t="shared" ca="1" si="360"/>
        <v>0</v>
      </c>
      <c r="DM125" s="32">
        <f t="shared" ca="1" si="361"/>
        <v>0</v>
      </c>
      <c r="DN125" s="32">
        <f t="shared" ca="1" si="362"/>
        <v>-30.67</v>
      </c>
      <c r="DO125" s="32">
        <f t="shared" ca="1" si="363"/>
        <v>-1.88</v>
      </c>
      <c r="DP125" s="32">
        <f t="shared" ca="1" si="364"/>
        <v>0</v>
      </c>
      <c r="DQ125" s="32">
        <f t="shared" ca="1" si="365"/>
        <v>0</v>
      </c>
      <c r="DR125" s="32">
        <f t="shared" ca="1" si="366"/>
        <v>0</v>
      </c>
      <c r="DS125" s="32">
        <f t="shared" ca="1" si="367"/>
        <v>0</v>
      </c>
      <c r="DT125" s="32">
        <f t="shared" ca="1" si="368"/>
        <v>0</v>
      </c>
      <c r="DU125" s="31">
        <f t="shared" ca="1" si="369"/>
        <v>-19.36</v>
      </c>
      <c r="DV125" s="31">
        <f t="shared" ca="1" si="370"/>
        <v>0</v>
      </c>
      <c r="DW125" s="31">
        <f t="shared" ca="1" si="371"/>
        <v>0</v>
      </c>
      <c r="DX125" s="31">
        <f t="shared" ca="1" si="372"/>
        <v>0</v>
      </c>
      <c r="DY125" s="31">
        <f t="shared" ca="1" si="373"/>
        <v>0</v>
      </c>
      <c r="DZ125" s="31">
        <f t="shared" ca="1" si="374"/>
        <v>-248.69</v>
      </c>
      <c r="EA125" s="31">
        <f t="shared" ca="1" si="375"/>
        <v>-15.02</v>
      </c>
      <c r="EB125" s="31">
        <f t="shared" ca="1" si="376"/>
        <v>0</v>
      </c>
      <c r="EC125" s="31">
        <f t="shared" ca="1" si="377"/>
        <v>0</v>
      </c>
      <c r="ED125" s="31">
        <f t="shared" ca="1" si="378"/>
        <v>0</v>
      </c>
      <c r="EE125" s="31">
        <f t="shared" ca="1" si="379"/>
        <v>0</v>
      </c>
      <c r="EF125" s="31">
        <f t="shared" ca="1" si="380"/>
        <v>0</v>
      </c>
      <c r="EG125" s="32">
        <f t="shared" ca="1" si="381"/>
        <v>-66.610000000000014</v>
      </c>
      <c r="EH125" s="32">
        <f t="shared" ca="1" si="382"/>
        <v>0</v>
      </c>
      <c r="EI125" s="32">
        <f t="shared" ca="1" si="383"/>
        <v>0</v>
      </c>
      <c r="EJ125" s="32">
        <f t="shared" ca="1" si="384"/>
        <v>0</v>
      </c>
      <c r="EK125" s="32">
        <f t="shared" ca="1" si="385"/>
        <v>0</v>
      </c>
      <c r="EL125" s="32">
        <f t="shared" ca="1" si="386"/>
        <v>-892.75</v>
      </c>
      <c r="EM125" s="32">
        <f t="shared" ca="1" si="387"/>
        <v>-54.400000000000006</v>
      </c>
      <c r="EN125" s="32">
        <f t="shared" ca="1" si="388"/>
        <v>0</v>
      </c>
      <c r="EO125" s="32">
        <f t="shared" ca="1" si="389"/>
        <v>0</v>
      </c>
      <c r="EP125" s="32">
        <f t="shared" ca="1" si="390"/>
        <v>0</v>
      </c>
      <c r="EQ125" s="32">
        <f t="shared" ca="1" si="391"/>
        <v>0</v>
      </c>
      <c r="ER125" s="32">
        <f t="shared" ca="1" si="392"/>
        <v>0</v>
      </c>
    </row>
    <row r="126" spans="1:148">
      <c r="A126" t="s">
        <v>513</v>
      </c>
      <c r="B126" s="1" t="s">
        <v>285</v>
      </c>
      <c r="C126" t="str">
        <f t="shared" ca="1" si="330"/>
        <v>ST2</v>
      </c>
      <c r="D126" t="str">
        <f t="shared" ca="1" si="331"/>
        <v>Sturgeon #2</v>
      </c>
      <c r="E126" s="51">
        <v>5.6108000000000002</v>
      </c>
      <c r="F126" s="51">
        <v>0</v>
      </c>
      <c r="G126" s="51">
        <v>0</v>
      </c>
      <c r="H126" s="51">
        <v>0</v>
      </c>
      <c r="I126" s="51">
        <v>0</v>
      </c>
      <c r="J126" s="51">
        <v>101.4217</v>
      </c>
      <c r="K126" s="51">
        <v>14.1355</v>
      </c>
      <c r="L126" s="51">
        <v>0</v>
      </c>
      <c r="M126" s="51">
        <v>0</v>
      </c>
      <c r="N126" s="51">
        <v>0</v>
      </c>
      <c r="O126" s="51">
        <v>0</v>
      </c>
      <c r="P126" s="51">
        <v>0</v>
      </c>
      <c r="Q126" s="32">
        <v>2289.0500000000002</v>
      </c>
      <c r="R126" s="32">
        <v>0</v>
      </c>
      <c r="S126" s="32">
        <v>0</v>
      </c>
      <c r="T126" s="32">
        <v>0</v>
      </c>
      <c r="U126" s="32">
        <v>0</v>
      </c>
      <c r="V126" s="32">
        <v>3236.14</v>
      </c>
      <c r="W126" s="32">
        <v>3080.68</v>
      </c>
      <c r="X126" s="32">
        <v>0</v>
      </c>
      <c r="Y126" s="32">
        <v>0</v>
      </c>
      <c r="Z126" s="32">
        <v>0</v>
      </c>
      <c r="AA126" s="32">
        <v>0</v>
      </c>
      <c r="AB126" s="32">
        <v>0</v>
      </c>
      <c r="AC126" s="2">
        <v>-0.93</v>
      </c>
      <c r="AD126" s="2">
        <v>-0.93</v>
      </c>
      <c r="AE126" s="2">
        <v>-0.93</v>
      </c>
      <c r="AF126" s="2">
        <v>-0.93</v>
      </c>
      <c r="AG126" s="2">
        <v>-0.93</v>
      </c>
      <c r="AH126" s="2">
        <v>-0.93</v>
      </c>
      <c r="AI126" s="2">
        <v>-0.93</v>
      </c>
      <c r="AJ126" s="2">
        <v>-0.93</v>
      </c>
      <c r="AK126" s="2">
        <v>-0.93</v>
      </c>
      <c r="AL126" s="2">
        <v>-0.93</v>
      </c>
      <c r="AM126" s="2">
        <v>-0.93</v>
      </c>
      <c r="AN126" s="2">
        <v>-0.93</v>
      </c>
      <c r="AO126" s="33">
        <v>-21.29</v>
      </c>
      <c r="AP126" s="33">
        <v>0</v>
      </c>
      <c r="AQ126" s="33">
        <v>0</v>
      </c>
      <c r="AR126" s="33">
        <v>0</v>
      </c>
      <c r="AS126" s="33">
        <v>0</v>
      </c>
      <c r="AT126" s="33">
        <v>-30.1</v>
      </c>
      <c r="AU126" s="33">
        <v>-28.65</v>
      </c>
      <c r="AV126" s="33">
        <v>0</v>
      </c>
      <c r="AW126" s="33">
        <v>0</v>
      </c>
      <c r="AX126" s="33">
        <v>0</v>
      </c>
      <c r="AY126" s="33">
        <v>0</v>
      </c>
      <c r="AZ126" s="33">
        <v>0</v>
      </c>
      <c r="BA126" s="31">
        <f t="shared" si="332"/>
        <v>-2.75</v>
      </c>
      <c r="BB126" s="31">
        <f t="shared" si="333"/>
        <v>0</v>
      </c>
      <c r="BC126" s="31">
        <f t="shared" si="334"/>
        <v>0</v>
      </c>
      <c r="BD126" s="31">
        <f t="shared" si="335"/>
        <v>0</v>
      </c>
      <c r="BE126" s="31">
        <f t="shared" si="336"/>
        <v>0</v>
      </c>
      <c r="BF126" s="31">
        <f t="shared" si="337"/>
        <v>-15.53</v>
      </c>
      <c r="BG126" s="31">
        <f t="shared" si="338"/>
        <v>-21.87</v>
      </c>
      <c r="BH126" s="31">
        <f t="shared" si="339"/>
        <v>0</v>
      </c>
      <c r="BI126" s="31">
        <f t="shared" si="340"/>
        <v>0</v>
      </c>
      <c r="BJ126" s="31">
        <f t="shared" si="341"/>
        <v>0</v>
      </c>
      <c r="BK126" s="31">
        <f t="shared" si="342"/>
        <v>0</v>
      </c>
      <c r="BL126" s="31">
        <f t="shared" si="343"/>
        <v>0</v>
      </c>
      <c r="BM126" s="6">
        <f t="shared" ca="1" si="344"/>
        <v>-3.4200000000000001E-2</v>
      </c>
      <c r="BN126" s="6">
        <f t="shared" ca="1" si="344"/>
        <v>-3.4200000000000001E-2</v>
      </c>
      <c r="BO126" s="6">
        <f t="shared" ca="1" si="344"/>
        <v>-3.4200000000000001E-2</v>
      </c>
      <c r="BP126" s="6">
        <f t="shared" ca="1" si="344"/>
        <v>-3.4200000000000001E-2</v>
      </c>
      <c r="BQ126" s="6">
        <f t="shared" ca="1" si="344"/>
        <v>-3.4200000000000001E-2</v>
      </c>
      <c r="BR126" s="6">
        <f t="shared" ca="1" si="344"/>
        <v>-3.4200000000000001E-2</v>
      </c>
      <c r="BS126" s="6">
        <f t="shared" ca="1" si="344"/>
        <v>-3.4200000000000001E-2</v>
      </c>
      <c r="BT126" s="6">
        <f t="shared" ca="1" si="344"/>
        <v>-3.4200000000000001E-2</v>
      </c>
      <c r="BU126" s="6">
        <f t="shared" ca="1" si="344"/>
        <v>-3.4200000000000001E-2</v>
      </c>
      <c r="BV126" s="6">
        <f t="shared" ca="1" si="344"/>
        <v>-3.4200000000000001E-2</v>
      </c>
      <c r="BW126" s="6">
        <f t="shared" ca="1" si="344"/>
        <v>-3.4200000000000001E-2</v>
      </c>
      <c r="BX126" s="6">
        <f t="shared" ca="1" si="344"/>
        <v>-3.4200000000000001E-2</v>
      </c>
      <c r="BY126" s="31">
        <f t="shared" ca="1" si="305"/>
        <v>-78.290000000000006</v>
      </c>
      <c r="BZ126" s="31">
        <f t="shared" ca="1" si="306"/>
        <v>0</v>
      </c>
      <c r="CA126" s="31">
        <f t="shared" ca="1" si="307"/>
        <v>0</v>
      </c>
      <c r="CB126" s="31">
        <f t="shared" ca="1" si="308"/>
        <v>0</v>
      </c>
      <c r="CC126" s="31">
        <f t="shared" ca="1" si="309"/>
        <v>0</v>
      </c>
      <c r="CD126" s="31">
        <f t="shared" ca="1" si="310"/>
        <v>-110.68</v>
      </c>
      <c r="CE126" s="31">
        <f t="shared" ca="1" si="311"/>
        <v>-105.36</v>
      </c>
      <c r="CF126" s="31">
        <f t="shared" ca="1" si="312"/>
        <v>0</v>
      </c>
      <c r="CG126" s="31">
        <f t="shared" ca="1" si="313"/>
        <v>0</v>
      </c>
      <c r="CH126" s="31">
        <f t="shared" ca="1" si="314"/>
        <v>0</v>
      </c>
      <c r="CI126" s="31">
        <f t="shared" ca="1" si="315"/>
        <v>0</v>
      </c>
      <c r="CJ126" s="31">
        <f t="shared" ca="1" si="316"/>
        <v>0</v>
      </c>
      <c r="CK126" s="32">
        <f t="shared" ca="1" si="318"/>
        <v>2.98</v>
      </c>
      <c r="CL126" s="32">
        <f t="shared" ca="1" si="319"/>
        <v>0</v>
      </c>
      <c r="CM126" s="32">
        <f t="shared" ca="1" si="320"/>
        <v>0</v>
      </c>
      <c r="CN126" s="32">
        <f t="shared" ca="1" si="321"/>
        <v>0</v>
      </c>
      <c r="CO126" s="32">
        <f t="shared" ca="1" si="322"/>
        <v>0</v>
      </c>
      <c r="CP126" s="32">
        <f t="shared" ca="1" si="323"/>
        <v>4.21</v>
      </c>
      <c r="CQ126" s="32">
        <f t="shared" ca="1" si="324"/>
        <v>4</v>
      </c>
      <c r="CR126" s="32">
        <f t="shared" ca="1" si="325"/>
        <v>0</v>
      </c>
      <c r="CS126" s="32">
        <f t="shared" ca="1" si="326"/>
        <v>0</v>
      </c>
      <c r="CT126" s="32">
        <f t="shared" ca="1" si="327"/>
        <v>0</v>
      </c>
      <c r="CU126" s="32">
        <f t="shared" ca="1" si="328"/>
        <v>0</v>
      </c>
      <c r="CV126" s="32">
        <f t="shared" ca="1" si="329"/>
        <v>0</v>
      </c>
      <c r="CW126" s="31">
        <f t="shared" ca="1" si="345"/>
        <v>-51.27</v>
      </c>
      <c r="CX126" s="31">
        <f t="shared" ca="1" si="346"/>
        <v>0</v>
      </c>
      <c r="CY126" s="31">
        <f t="shared" ca="1" si="347"/>
        <v>0</v>
      </c>
      <c r="CZ126" s="31">
        <f t="shared" ca="1" si="348"/>
        <v>0</v>
      </c>
      <c r="DA126" s="31">
        <f t="shared" ca="1" si="349"/>
        <v>0</v>
      </c>
      <c r="DB126" s="31">
        <f t="shared" ca="1" si="350"/>
        <v>-60.84</v>
      </c>
      <c r="DC126" s="31">
        <f t="shared" ca="1" si="351"/>
        <v>-50.84</v>
      </c>
      <c r="DD126" s="31">
        <f t="shared" ca="1" si="352"/>
        <v>0</v>
      </c>
      <c r="DE126" s="31">
        <f t="shared" ca="1" si="353"/>
        <v>0</v>
      </c>
      <c r="DF126" s="31">
        <f t="shared" ca="1" si="354"/>
        <v>0</v>
      </c>
      <c r="DG126" s="31">
        <f t="shared" ca="1" si="355"/>
        <v>0</v>
      </c>
      <c r="DH126" s="31">
        <f t="shared" ca="1" si="356"/>
        <v>0</v>
      </c>
      <c r="DI126" s="32">
        <f t="shared" ca="1" si="357"/>
        <v>-2.56</v>
      </c>
      <c r="DJ126" s="32">
        <f t="shared" ca="1" si="358"/>
        <v>0</v>
      </c>
      <c r="DK126" s="32">
        <f t="shared" ca="1" si="359"/>
        <v>0</v>
      </c>
      <c r="DL126" s="32">
        <f t="shared" ca="1" si="360"/>
        <v>0</v>
      </c>
      <c r="DM126" s="32">
        <f t="shared" ca="1" si="361"/>
        <v>0</v>
      </c>
      <c r="DN126" s="32">
        <f t="shared" ca="1" si="362"/>
        <v>-3.04</v>
      </c>
      <c r="DO126" s="32">
        <f t="shared" ca="1" si="363"/>
        <v>-2.54</v>
      </c>
      <c r="DP126" s="32">
        <f t="shared" ca="1" si="364"/>
        <v>0</v>
      </c>
      <c r="DQ126" s="32">
        <f t="shared" ca="1" si="365"/>
        <v>0</v>
      </c>
      <c r="DR126" s="32">
        <f t="shared" ca="1" si="366"/>
        <v>0</v>
      </c>
      <c r="DS126" s="32">
        <f t="shared" ca="1" si="367"/>
        <v>0</v>
      </c>
      <c r="DT126" s="32">
        <f t="shared" ca="1" si="368"/>
        <v>0</v>
      </c>
      <c r="DU126" s="31">
        <f t="shared" ca="1" si="369"/>
        <v>-22.06</v>
      </c>
      <c r="DV126" s="31">
        <f t="shared" ca="1" si="370"/>
        <v>0</v>
      </c>
      <c r="DW126" s="31">
        <f t="shared" ca="1" si="371"/>
        <v>0</v>
      </c>
      <c r="DX126" s="31">
        <f t="shared" ca="1" si="372"/>
        <v>0</v>
      </c>
      <c r="DY126" s="31">
        <f t="shared" ca="1" si="373"/>
        <v>0</v>
      </c>
      <c r="DZ126" s="31">
        <f t="shared" ca="1" si="374"/>
        <v>-24.67</v>
      </c>
      <c r="EA126" s="31">
        <f t="shared" ca="1" si="375"/>
        <v>-20.36</v>
      </c>
      <c r="EB126" s="31">
        <f t="shared" ca="1" si="376"/>
        <v>0</v>
      </c>
      <c r="EC126" s="31">
        <f t="shared" ca="1" si="377"/>
        <v>0</v>
      </c>
      <c r="ED126" s="31">
        <f t="shared" ca="1" si="378"/>
        <v>0</v>
      </c>
      <c r="EE126" s="31">
        <f t="shared" ca="1" si="379"/>
        <v>0</v>
      </c>
      <c r="EF126" s="31">
        <f t="shared" ca="1" si="380"/>
        <v>0</v>
      </c>
      <c r="EG126" s="32">
        <f t="shared" ca="1" si="381"/>
        <v>-75.89</v>
      </c>
      <c r="EH126" s="32">
        <f t="shared" ca="1" si="382"/>
        <v>0</v>
      </c>
      <c r="EI126" s="32">
        <f t="shared" ca="1" si="383"/>
        <v>0</v>
      </c>
      <c r="EJ126" s="32">
        <f t="shared" ca="1" si="384"/>
        <v>0</v>
      </c>
      <c r="EK126" s="32">
        <f t="shared" ca="1" si="385"/>
        <v>0</v>
      </c>
      <c r="EL126" s="32">
        <f t="shared" ca="1" si="386"/>
        <v>-88.550000000000011</v>
      </c>
      <c r="EM126" s="32">
        <f t="shared" ca="1" si="387"/>
        <v>-73.740000000000009</v>
      </c>
      <c r="EN126" s="32">
        <f t="shared" ca="1" si="388"/>
        <v>0</v>
      </c>
      <c r="EO126" s="32">
        <f t="shared" ca="1" si="389"/>
        <v>0</v>
      </c>
      <c r="EP126" s="32">
        <f t="shared" ca="1" si="390"/>
        <v>0</v>
      </c>
      <c r="EQ126" s="32">
        <f t="shared" ca="1" si="391"/>
        <v>0</v>
      </c>
      <c r="ER126" s="32">
        <f t="shared" ca="1" si="392"/>
        <v>0</v>
      </c>
    </row>
    <row r="127" spans="1:148">
      <c r="A127" t="s">
        <v>421</v>
      </c>
      <c r="B127" s="1" t="s">
        <v>65</v>
      </c>
      <c r="C127" t="str">
        <f t="shared" ca="1" si="330"/>
        <v>TAB1</v>
      </c>
      <c r="D127" t="str">
        <f t="shared" ca="1" si="331"/>
        <v>Taber Wind Facility</v>
      </c>
      <c r="E127" s="51">
        <v>0</v>
      </c>
      <c r="F127" s="51">
        <v>0</v>
      </c>
      <c r="G127" s="51">
        <v>159.642</v>
      </c>
      <c r="H127" s="51">
        <v>2047.836</v>
      </c>
      <c r="I127" s="51">
        <v>4999.5119999999997</v>
      </c>
      <c r="J127" s="51">
        <v>8121.0780000000004</v>
      </c>
      <c r="K127" s="51">
        <v>7703.7240000000002</v>
      </c>
      <c r="L127" s="51">
        <v>12176.85</v>
      </c>
      <c r="M127" s="51">
        <v>16948.763999999999</v>
      </c>
      <c r="N127" s="51">
        <v>28043.400600000001</v>
      </c>
      <c r="O127" s="51">
        <v>25079.825400000002</v>
      </c>
      <c r="P127" s="51">
        <v>21784.098000000002</v>
      </c>
      <c r="Q127" s="32">
        <v>0</v>
      </c>
      <c r="R127" s="32">
        <v>0</v>
      </c>
      <c r="S127" s="32">
        <v>5750.87</v>
      </c>
      <c r="T127" s="32">
        <v>97919.4</v>
      </c>
      <c r="U127" s="32">
        <v>179172.84</v>
      </c>
      <c r="V127" s="32">
        <v>313039.81</v>
      </c>
      <c r="W127" s="32">
        <v>784358.23</v>
      </c>
      <c r="X127" s="32">
        <v>591648.87</v>
      </c>
      <c r="Y127" s="32">
        <v>652882.99</v>
      </c>
      <c r="Z127" s="32">
        <v>1587741.96</v>
      </c>
      <c r="AA127" s="32">
        <v>1147180.55</v>
      </c>
      <c r="AB127" s="32">
        <v>1186653.67</v>
      </c>
      <c r="AC127" s="2">
        <v>0.52</v>
      </c>
      <c r="AD127" s="2">
        <v>0.52</v>
      </c>
      <c r="AE127" s="2">
        <v>0.52</v>
      </c>
      <c r="AF127" s="2">
        <v>0.52</v>
      </c>
      <c r="AG127" s="2">
        <v>0.52</v>
      </c>
      <c r="AH127" s="2">
        <v>0.52</v>
      </c>
      <c r="AI127" s="2">
        <v>0.52</v>
      </c>
      <c r="AJ127" s="2">
        <v>0.52</v>
      </c>
      <c r="AK127" s="2">
        <v>0.52</v>
      </c>
      <c r="AL127" s="2">
        <v>0.52</v>
      </c>
      <c r="AM127" s="2">
        <v>0.52</v>
      </c>
      <c r="AN127" s="2">
        <v>0.52</v>
      </c>
      <c r="AO127" s="33">
        <v>0</v>
      </c>
      <c r="AP127" s="33">
        <v>0</v>
      </c>
      <c r="AQ127" s="33">
        <v>29.9</v>
      </c>
      <c r="AR127" s="33">
        <v>509.18</v>
      </c>
      <c r="AS127" s="33">
        <v>931.7</v>
      </c>
      <c r="AT127" s="33">
        <v>1627.81</v>
      </c>
      <c r="AU127" s="33">
        <v>4078.66</v>
      </c>
      <c r="AV127" s="33">
        <v>3076.57</v>
      </c>
      <c r="AW127" s="33">
        <v>3394.99</v>
      </c>
      <c r="AX127" s="33">
        <v>8256.26</v>
      </c>
      <c r="AY127" s="33">
        <v>5965.34</v>
      </c>
      <c r="AZ127" s="33">
        <v>6170.6</v>
      </c>
      <c r="BA127" s="31">
        <f t="shared" si="332"/>
        <v>0</v>
      </c>
      <c r="BB127" s="31">
        <f t="shared" si="333"/>
        <v>0</v>
      </c>
      <c r="BC127" s="31">
        <f t="shared" si="334"/>
        <v>-6.9</v>
      </c>
      <c r="BD127" s="31">
        <f t="shared" si="335"/>
        <v>-470.01</v>
      </c>
      <c r="BE127" s="31">
        <f t="shared" si="336"/>
        <v>-860.03</v>
      </c>
      <c r="BF127" s="31">
        <f t="shared" si="337"/>
        <v>-1502.59</v>
      </c>
      <c r="BG127" s="31">
        <f t="shared" si="338"/>
        <v>-5568.94</v>
      </c>
      <c r="BH127" s="31">
        <f t="shared" si="339"/>
        <v>-4200.71</v>
      </c>
      <c r="BI127" s="31">
        <f t="shared" si="340"/>
        <v>-4635.47</v>
      </c>
      <c r="BJ127" s="31">
        <f t="shared" si="341"/>
        <v>-4763.2299999999996</v>
      </c>
      <c r="BK127" s="31">
        <f t="shared" si="342"/>
        <v>-3441.54</v>
      </c>
      <c r="BL127" s="31">
        <f t="shared" si="343"/>
        <v>-3559.96</v>
      </c>
      <c r="BM127" s="6">
        <f t="shared" ca="1" si="344"/>
        <v>-4.9399999999999999E-2</v>
      </c>
      <c r="BN127" s="6">
        <f t="shared" ca="1" si="344"/>
        <v>-4.9399999999999999E-2</v>
      </c>
      <c r="BO127" s="6">
        <f t="shared" ca="1" si="344"/>
        <v>-4.9399999999999999E-2</v>
      </c>
      <c r="BP127" s="6">
        <f t="shared" ca="1" si="344"/>
        <v>-4.9399999999999999E-2</v>
      </c>
      <c r="BQ127" s="6">
        <f t="shared" ca="1" si="344"/>
        <v>-4.9399999999999999E-2</v>
      </c>
      <c r="BR127" s="6">
        <f t="shared" ca="1" si="344"/>
        <v>-4.9399999999999999E-2</v>
      </c>
      <c r="BS127" s="6">
        <f t="shared" ca="1" si="344"/>
        <v>-4.9399999999999999E-2</v>
      </c>
      <c r="BT127" s="6">
        <f t="shared" ca="1" si="344"/>
        <v>-4.9399999999999999E-2</v>
      </c>
      <c r="BU127" s="6">
        <f t="shared" ca="1" si="344"/>
        <v>-4.9399999999999999E-2</v>
      </c>
      <c r="BV127" s="6">
        <f t="shared" ca="1" si="344"/>
        <v>-4.9399999999999999E-2</v>
      </c>
      <c r="BW127" s="6">
        <f t="shared" ca="1" si="344"/>
        <v>-4.9399999999999999E-2</v>
      </c>
      <c r="BX127" s="6">
        <f t="shared" ca="1" si="344"/>
        <v>-4.9399999999999999E-2</v>
      </c>
      <c r="BY127" s="31">
        <f t="shared" ca="1" si="305"/>
        <v>0</v>
      </c>
      <c r="BZ127" s="31">
        <f t="shared" ca="1" si="306"/>
        <v>0</v>
      </c>
      <c r="CA127" s="31">
        <f t="shared" ca="1" si="307"/>
        <v>-284.08999999999997</v>
      </c>
      <c r="CB127" s="31">
        <f t="shared" ca="1" si="308"/>
        <v>-4837.22</v>
      </c>
      <c r="CC127" s="31">
        <f t="shared" ca="1" si="309"/>
        <v>-8851.14</v>
      </c>
      <c r="CD127" s="31">
        <f t="shared" ca="1" si="310"/>
        <v>-15464.17</v>
      </c>
      <c r="CE127" s="31">
        <f t="shared" ca="1" si="311"/>
        <v>-38747.300000000003</v>
      </c>
      <c r="CF127" s="31">
        <f t="shared" ca="1" si="312"/>
        <v>-29227.45</v>
      </c>
      <c r="CG127" s="31">
        <f t="shared" ca="1" si="313"/>
        <v>-32252.42</v>
      </c>
      <c r="CH127" s="31">
        <f t="shared" ca="1" si="314"/>
        <v>-78434.45</v>
      </c>
      <c r="CI127" s="31">
        <f t="shared" ca="1" si="315"/>
        <v>-56670.720000000001</v>
      </c>
      <c r="CJ127" s="31">
        <f t="shared" ca="1" si="316"/>
        <v>-58620.69</v>
      </c>
      <c r="CK127" s="32">
        <f t="shared" ca="1" si="318"/>
        <v>0</v>
      </c>
      <c r="CL127" s="32">
        <f t="shared" ca="1" si="319"/>
        <v>0</v>
      </c>
      <c r="CM127" s="32">
        <f t="shared" ca="1" si="320"/>
        <v>7.48</v>
      </c>
      <c r="CN127" s="32">
        <f t="shared" ca="1" si="321"/>
        <v>127.3</v>
      </c>
      <c r="CO127" s="32">
        <f t="shared" ca="1" si="322"/>
        <v>232.92</v>
      </c>
      <c r="CP127" s="32">
        <f t="shared" ca="1" si="323"/>
        <v>406.95</v>
      </c>
      <c r="CQ127" s="32">
        <f t="shared" ca="1" si="324"/>
        <v>1019.67</v>
      </c>
      <c r="CR127" s="32">
        <f t="shared" ca="1" si="325"/>
        <v>769.14</v>
      </c>
      <c r="CS127" s="32">
        <f t="shared" ca="1" si="326"/>
        <v>848.75</v>
      </c>
      <c r="CT127" s="32">
        <f t="shared" ca="1" si="327"/>
        <v>2064.06</v>
      </c>
      <c r="CU127" s="32">
        <f t="shared" ca="1" si="328"/>
        <v>1491.33</v>
      </c>
      <c r="CV127" s="32">
        <f t="shared" ca="1" si="329"/>
        <v>1542.65</v>
      </c>
      <c r="CW127" s="31">
        <f t="shared" ca="1" si="345"/>
        <v>0</v>
      </c>
      <c r="CX127" s="31">
        <f t="shared" ca="1" si="346"/>
        <v>0</v>
      </c>
      <c r="CY127" s="31">
        <f t="shared" ca="1" si="347"/>
        <v>-299.60999999999996</v>
      </c>
      <c r="CZ127" s="31">
        <f t="shared" ca="1" si="348"/>
        <v>-4749.09</v>
      </c>
      <c r="DA127" s="31">
        <f t="shared" ca="1" si="349"/>
        <v>-8689.89</v>
      </c>
      <c r="DB127" s="31">
        <f t="shared" ca="1" si="350"/>
        <v>-15182.439999999999</v>
      </c>
      <c r="DC127" s="31">
        <f t="shared" ca="1" si="351"/>
        <v>-36237.350000000006</v>
      </c>
      <c r="DD127" s="31">
        <f t="shared" ca="1" si="352"/>
        <v>-27334.170000000002</v>
      </c>
      <c r="DE127" s="31">
        <f t="shared" ca="1" si="353"/>
        <v>-30163.189999999995</v>
      </c>
      <c r="DF127" s="31">
        <f t="shared" ca="1" si="354"/>
        <v>-79863.42</v>
      </c>
      <c r="DG127" s="31">
        <f t="shared" ca="1" si="355"/>
        <v>-57703.189999999995</v>
      </c>
      <c r="DH127" s="31">
        <f t="shared" ca="1" si="356"/>
        <v>-59688.68</v>
      </c>
      <c r="DI127" s="32">
        <f t="shared" ca="1" si="357"/>
        <v>0</v>
      </c>
      <c r="DJ127" s="32">
        <f t="shared" ca="1" si="358"/>
        <v>0</v>
      </c>
      <c r="DK127" s="32">
        <f t="shared" ca="1" si="359"/>
        <v>-14.98</v>
      </c>
      <c r="DL127" s="32">
        <f t="shared" ca="1" si="360"/>
        <v>-237.45</v>
      </c>
      <c r="DM127" s="32">
        <f t="shared" ca="1" si="361"/>
        <v>-434.49</v>
      </c>
      <c r="DN127" s="32">
        <f t="shared" ca="1" si="362"/>
        <v>-759.12</v>
      </c>
      <c r="DO127" s="32">
        <f t="shared" ca="1" si="363"/>
        <v>-1811.87</v>
      </c>
      <c r="DP127" s="32">
        <f t="shared" ca="1" si="364"/>
        <v>-1366.71</v>
      </c>
      <c r="DQ127" s="32">
        <f t="shared" ca="1" si="365"/>
        <v>-1508.16</v>
      </c>
      <c r="DR127" s="32">
        <f t="shared" ca="1" si="366"/>
        <v>-3993.17</v>
      </c>
      <c r="DS127" s="32">
        <f t="shared" ca="1" si="367"/>
        <v>-2885.16</v>
      </c>
      <c r="DT127" s="32">
        <f t="shared" ca="1" si="368"/>
        <v>-2984.43</v>
      </c>
      <c r="DU127" s="31">
        <f t="shared" ca="1" si="369"/>
        <v>0</v>
      </c>
      <c r="DV127" s="31">
        <f t="shared" ca="1" si="370"/>
        <v>0</v>
      </c>
      <c r="DW127" s="31">
        <f t="shared" ca="1" si="371"/>
        <v>-126</v>
      </c>
      <c r="DX127" s="31">
        <f t="shared" ca="1" si="372"/>
        <v>-1973.09</v>
      </c>
      <c r="DY127" s="31">
        <f t="shared" ca="1" si="373"/>
        <v>-3567.5</v>
      </c>
      <c r="DZ127" s="31">
        <f t="shared" ca="1" si="374"/>
        <v>-6155.55</v>
      </c>
      <c r="EA127" s="31">
        <f t="shared" ca="1" si="375"/>
        <v>-14513.31</v>
      </c>
      <c r="EB127" s="31">
        <f t="shared" ca="1" si="376"/>
        <v>-10802.43</v>
      </c>
      <c r="EC127" s="31">
        <f t="shared" ca="1" si="377"/>
        <v>-11760.34</v>
      </c>
      <c r="ED127" s="31">
        <f t="shared" ca="1" si="378"/>
        <v>-30727.74</v>
      </c>
      <c r="EE127" s="31">
        <f t="shared" ca="1" si="379"/>
        <v>-21895.21</v>
      </c>
      <c r="EF127" s="31">
        <f t="shared" ca="1" si="380"/>
        <v>-22341.98</v>
      </c>
      <c r="EG127" s="32">
        <f t="shared" ca="1" si="381"/>
        <v>0</v>
      </c>
      <c r="EH127" s="32">
        <f t="shared" ca="1" si="382"/>
        <v>0</v>
      </c>
      <c r="EI127" s="32">
        <f t="shared" ca="1" si="383"/>
        <v>-440.59</v>
      </c>
      <c r="EJ127" s="32">
        <f t="shared" ca="1" si="384"/>
        <v>-6959.63</v>
      </c>
      <c r="EK127" s="32">
        <f t="shared" ca="1" si="385"/>
        <v>-12691.88</v>
      </c>
      <c r="EL127" s="32">
        <f t="shared" ca="1" si="386"/>
        <v>-22097.11</v>
      </c>
      <c r="EM127" s="32">
        <f t="shared" ca="1" si="387"/>
        <v>-52562.530000000006</v>
      </c>
      <c r="EN127" s="32">
        <f t="shared" ca="1" si="388"/>
        <v>-39503.31</v>
      </c>
      <c r="EO127" s="32">
        <f t="shared" ca="1" si="389"/>
        <v>-43431.689999999995</v>
      </c>
      <c r="EP127" s="32">
        <f t="shared" ca="1" si="390"/>
        <v>-114584.33</v>
      </c>
      <c r="EQ127" s="32">
        <f t="shared" ca="1" si="391"/>
        <v>-82483.56</v>
      </c>
      <c r="ER127" s="32">
        <f t="shared" ca="1" si="392"/>
        <v>-85015.09</v>
      </c>
    </row>
    <row r="128" spans="1:148">
      <c r="A128" t="s">
        <v>485</v>
      </c>
      <c r="B128" s="1" t="s">
        <v>118</v>
      </c>
      <c r="C128" t="str">
        <f t="shared" ca="1" si="330"/>
        <v>TAY1</v>
      </c>
      <c r="D128" t="str">
        <f t="shared" ca="1" si="331"/>
        <v>Taylor Hydro Facility</v>
      </c>
      <c r="E128" s="51">
        <v>0</v>
      </c>
      <c r="F128" s="51">
        <v>0</v>
      </c>
      <c r="G128" s="51">
        <v>0</v>
      </c>
      <c r="H128" s="51">
        <v>0</v>
      </c>
      <c r="I128" s="51">
        <v>4908.0419000000002</v>
      </c>
      <c r="J128" s="51">
        <v>8691.2217000000001</v>
      </c>
      <c r="K128" s="51">
        <v>9398.4709999999995</v>
      </c>
      <c r="L128" s="51">
        <v>9877.6996999999992</v>
      </c>
      <c r="M128" s="51">
        <v>7915.4326000000001</v>
      </c>
      <c r="N128" s="51">
        <v>2014.5331000000001</v>
      </c>
      <c r="O128" s="51">
        <v>0</v>
      </c>
      <c r="P128" s="51">
        <v>0</v>
      </c>
      <c r="Q128" s="32">
        <v>0</v>
      </c>
      <c r="R128" s="32">
        <v>0</v>
      </c>
      <c r="S128" s="32">
        <v>0</v>
      </c>
      <c r="T128" s="32">
        <v>0</v>
      </c>
      <c r="U128" s="32">
        <v>256127.72</v>
      </c>
      <c r="V128" s="32">
        <v>437364.71</v>
      </c>
      <c r="W128" s="32">
        <v>1463113.83</v>
      </c>
      <c r="X128" s="32">
        <v>702110.37</v>
      </c>
      <c r="Y128" s="32">
        <v>395704.74</v>
      </c>
      <c r="Z128" s="32">
        <v>130964.25</v>
      </c>
      <c r="AA128" s="32">
        <v>0</v>
      </c>
      <c r="AB128" s="32">
        <v>0</v>
      </c>
      <c r="AC128" s="2">
        <v>2.65</v>
      </c>
      <c r="AD128" s="2">
        <v>2.65</v>
      </c>
      <c r="AE128" s="2">
        <v>2.65</v>
      </c>
      <c r="AF128" s="2">
        <v>2.65</v>
      </c>
      <c r="AG128" s="2">
        <v>2.65</v>
      </c>
      <c r="AH128" s="2">
        <v>2.65</v>
      </c>
      <c r="AI128" s="2">
        <v>2.65</v>
      </c>
      <c r="AJ128" s="2">
        <v>2.65</v>
      </c>
      <c r="AK128" s="2">
        <v>2.65</v>
      </c>
      <c r="AL128" s="2">
        <v>2.65</v>
      </c>
      <c r="AM128" s="2">
        <v>2.65</v>
      </c>
      <c r="AN128" s="2">
        <v>2.65</v>
      </c>
      <c r="AO128" s="33">
        <v>0</v>
      </c>
      <c r="AP128" s="33">
        <v>0</v>
      </c>
      <c r="AQ128" s="33">
        <v>0</v>
      </c>
      <c r="AR128" s="33">
        <v>0</v>
      </c>
      <c r="AS128" s="33">
        <v>6787.38</v>
      </c>
      <c r="AT128" s="33">
        <v>11590.16</v>
      </c>
      <c r="AU128" s="33">
        <v>38772.519999999997</v>
      </c>
      <c r="AV128" s="33">
        <v>18605.919999999998</v>
      </c>
      <c r="AW128" s="33">
        <v>10486.18</v>
      </c>
      <c r="AX128" s="33">
        <v>3470.55</v>
      </c>
      <c r="AY128" s="33">
        <v>0</v>
      </c>
      <c r="AZ128" s="33">
        <v>0</v>
      </c>
      <c r="BA128" s="31">
        <f t="shared" si="332"/>
        <v>0</v>
      </c>
      <c r="BB128" s="31">
        <f t="shared" si="333"/>
        <v>0</v>
      </c>
      <c r="BC128" s="31">
        <f t="shared" si="334"/>
        <v>0</v>
      </c>
      <c r="BD128" s="31">
        <f t="shared" si="335"/>
        <v>0</v>
      </c>
      <c r="BE128" s="31">
        <f t="shared" si="336"/>
        <v>-1229.4100000000001</v>
      </c>
      <c r="BF128" s="31">
        <f t="shared" si="337"/>
        <v>-2099.35</v>
      </c>
      <c r="BG128" s="31">
        <f t="shared" si="338"/>
        <v>-10388.11</v>
      </c>
      <c r="BH128" s="31">
        <f t="shared" si="339"/>
        <v>-4984.9799999999996</v>
      </c>
      <c r="BI128" s="31">
        <f t="shared" si="340"/>
        <v>-2809.5</v>
      </c>
      <c r="BJ128" s="31">
        <f t="shared" si="341"/>
        <v>-392.89</v>
      </c>
      <c r="BK128" s="31">
        <f t="shared" si="342"/>
        <v>0</v>
      </c>
      <c r="BL128" s="31">
        <f t="shared" si="343"/>
        <v>0</v>
      </c>
      <c r="BM128" s="6">
        <f t="shared" ca="1" si="344"/>
        <v>-2.7300000000000001E-2</v>
      </c>
      <c r="BN128" s="6">
        <f t="shared" ca="1" si="344"/>
        <v>-2.7300000000000001E-2</v>
      </c>
      <c r="BO128" s="6">
        <f t="shared" ca="1" si="344"/>
        <v>-2.7300000000000001E-2</v>
      </c>
      <c r="BP128" s="6">
        <f t="shared" ca="1" si="344"/>
        <v>-2.7300000000000001E-2</v>
      </c>
      <c r="BQ128" s="6">
        <f t="shared" ca="1" si="344"/>
        <v>-2.7300000000000001E-2</v>
      </c>
      <c r="BR128" s="6">
        <f t="shared" ca="1" si="344"/>
        <v>-2.7300000000000001E-2</v>
      </c>
      <c r="BS128" s="6">
        <f t="shared" ca="1" si="344"/>
        <v>-2.7300000000000001E-2</v>
      </c>
      <c r="BT128" s="6">
        <f t="shared" ca="1" si="344"/>
        <v>-2.7300000000000001E-2</v>
      </c>
      <c r="BU128" s="6">
        <f t="shared" ca="1" si="344"/>
        <v>-2.7300000000000001E-2</v>
      </c>
      <c r="BV128" s="6">
        <f t="shared" ca="1" si="344"/>
        <v>-2.7300000000000001E-2</v>
      </c>
      <c r="BW128" s="6">
        <f t="shared" ca="1" si="344"/>
        <v>-2.7300000000000001E-2</v>
      </c>
      <c r="BX128" s="6">
        <f t="shared" ca="1" si="344"/>
        <v>-2.7300000000000001E-2</v>
      </c>
      <c r="BY128" s="31">
        <f t="shared" ca="1" si="305"/>
        <v>0</v>
      </c>
      <c r="BZ128" s="31">
        <f t="shared" ca="1" si="306"/>
        <v>0</v>
      </c>
      <c r="CA128" s="31">
        <f t="shared" ca="1" si="307"/>
        <v>0</v>
      </c>
      <c r="CB128" s="31">
        <f t="shared" ca="1" si="308"/>
        <v>0</v>
      </c>
      <c r="CC128" s="31">
        <f t="shared" ca="1" si="309"/>
        <v>-6992.29</v>
      </c>
      <c r="CD128" s="31">
        <f t="shared" ca="1" si="310"/>
        <v>-11940.06</v>
      </c>
      <c r="CE128" s="31">
        <f t="shared" ca="1" si="311"/>
        <v>-39943.01</v>
      </c>
      <c r="CF128" s="31">
        <f t="shared" ca="1" si="312"/>
        <v>-19167.61</v>
      </c>
      <c r="CG128" s="31">
        <f t="shared" ca="1" si="313"/>
        <v>-10802.74</v>
      </c>
      <c r="CH128" s="31">
        <f t="shared" ca="1" si="314"/>
        <v>-3575.32</v>
      </c>
      <c r="CI128" s="31">
        <f t="shared" ca="1" si="315"/>
        <v>0</v>
      </c>
      <c r="CJ128" s="31">
        <f t="shared" ca="1" si="316"/>
        <v>0</v>
      </c>
      <c r="CK128" s="32">
        <f t="shared" ca="1" si="318"/>
        <v>0</v>
      </c>
      <c r="CL128" s="32">
        <f t="shared" ca="1" si="319"/>
        <v>0</v>
      </c>
      <c r="CM128" s="32">
        <f t="shared" ca="1" si="320"/>
        <v>0</v>
      </c>
      <c r="CN128" s="32">
        <f t="shared" ca="1" si="321"/>
        <v>0</v>
      </c>
      <c r="CO128" s="32">
        <f t="shared" ca="1" si="322"/>
        <v>332.97</v>
      </c>
      <c r="CP128" s="32">
        <f t="shared" ca="1" si="323"/>
        <v>568.57000000000005</v>
      </c>
      <c r="CQ128" s="32">
        <f t="shared" ca="1" si="324"/>
        <v>1902.05</v>
      </c>
      <c r="CR128" s="32">
        <f t="shared" ca="1" si="325"/>
        <v>912.74</v>
      </c>
      <c r="CS128" s="32">
        <f t="shared" ca="1" si="326"/>
        <v>514.41999999999996</v>
      </c>
      <c r="CT128" s="32">
        <f t="shared" ca="1" si="327"/>
        <v>170.25</v>
      </c>
      <c r="CU128" s="32">
        <f t="shared" ca="1" si="328"/>
        <v>0</v>
      </c>
      <c r="CV128" s="32">
        <f t="shared" ca="1" si="329"/>
        <v>0</v>
      </c>
      <c r="CW128" s="31">
        <f t="shared" ca="1" si="345"/>
        <v>0</v>
      </c>
      <c r="CX128" s="31">
        <f t="shared" ca="1" si="346"/>
        <v>0</v>
      </c>
      <c r="CY128" s="31">
        <f t="shared" ca="1" si="347"/>
        <v>0</v>
      </c>
      <c r="CZ128" s="31">
        <f t="shared" ca="1" si="348"/>
        <v>0</v>
      </c>
      <c r="DA128" s="31">
        <f t="shared" ca="1" si="349"/>
        <v>-12217.29</v>
      </c>
      <c r="DB128" s="31">
        <f t="shared" ca="1" si="350"/>
        <v>-20862.300000000003</v>
      </c>
      <c r="DC128" s="31">
        <f t="shared" ca="1" si="351"/>
        <v>-66425.37</v>
      </c>
      <c r="DD128" s="31">
        <f t="shared" ca="1" si="352"/>
        <v>-31875.809999999994</v>
      </c>
      <c r="DE128" s="31">
        <f t="shared" ca="1" si="353"/>
        <v>-17965</v>
      </c>
      <c r="DF128" s="31">
        <f t="shared" ca="1" si="354"/>
        <v>-6482.7300000000005</v>
      </c>
      <c r="DG128" s="31">
        <f t="shared" ca="1" si="355"/>
        <v>0</v>
      </c>
      <c r="DH128" s="31">
        <f t="shared" ca="1" si="356"/>
        <v>0</v>
      </c>
      <c r="DI128" s="32">
        <f t="shared" ca="1" si="357"/>
        <v>0</v>
      </c>
      <c r="DJ128" s="32">
        <f t="shared" ca="1" si="358"/>
        <v>0</v>
      </c>
      <c r="DK128" s="32">
        <f t="shared" ca="1" si="359"/>
        <v>0</v>
      </c>
      <c r="DL128" s="32">
        <f t="shared" ca="1" si="360"/>
        <v>0</v>
      </c>
      <c r="DM128" s="32">
        <f t="shared" ca="1" si="361"/>
        <v>-610.86</v>
      </c>
      <c r="DN128" s="32">
        <f t="shared" ca="1" si="362"/>
        <v>-1043.1199999999999</v>
      </c>
      <c r="DO128" s="32">
        <f t="shared" ca="1" si="363"/>
        <v>-3321.27</v>
      </c>
      <c r="DP128" s="32">
        <f t="shared" ca="1" si="364"/>
        <v>-1593.79</v>
      </c>
      <c r="DQ128" s="32">
        <f t="shared" ca="1" si="365"/>
        <v>-898.25</v>
      </c>
      <c r="DR128" s="32">
        <f t="shared" ca="1" si="366"/>
        <v>-324.14</v>
      </c>
      <c r="DS128" s="32">
        <f t="shared" ca="1" si="367"/>
        <v>0</v>
      </c>
      <c r="DT128" s="32">
        <f t="shared" ca="1" si="368"/>
        <v>0</v>
      </c>
      <c r="DU128" s="31">
        <f t="shared" ca="1" si="369"/>
        <v>0</v>
      </c>
      <c r="DV128" s="31">
        <f t="shared" ca="1" si="370"/>
        <v>0</v>
      </c>
      <c r="DW128" s="31">
        <f t="shared" ca="1" si="371"/>
        <v>0</v>
      </c>
      <c r="DX128" s="31">
        <f t="shared" ca="1" si="372"/>
        <v>0</v>
      </c>
      <c r="DY128" s="31">
        <f t="shared" ca="1" si="373"/>
        <v>-5015.62</v>
      </c>
      <c r="DZ128" s="31">
        <f t="shared" ca="1" si="374"/>
        <v>-8458.3799999999992</v>
      </c>
      <c r="EA128" s="31">
        <f t="shared" ca="1" si="375"/>
        <v>-26603.83</v>
      </c>
      <c r="EB128" s="31">
        <f t="shared" ca="1" si="376"/>
        <v>-12597.28</v>
      </c>
      <c r="EC128" s="31">
        <f t="shared" ca="1" si="377"/>
        <v>-7004.38</v>
      </c>
      <c r="ED128" s="31">
        <f t="shared" ca="1" si="378"/>
        <v>-2494.25</v>
      </c>
      <c r="EE128" s="31">
        <f t="shared" ca="1" si="379"/>
        <v>0</v>
      </c>
      <c r="EF128" s="31">
        <f t="shared" ca="1" si="380"/>
        <v>0</v>
      </c>
      <c r="EG128" s="32">
        <f t="shared" ca="1" si="381"/>
        <v>0</v>
      </c>
      <c r="EH128" s="32">
        <f t="shared" ca="1" si="382"/>
        <v>0</v>
      </c>
      <c r="EI128" s="32">
        <f t="shared" ca="1" si="383"/>
        <v>0</v>
      </c>
      <c r="EJ128" s="32">
        <f t="shared" ca="1" si="384"/>
        <v>0</v>
      </c>
      <c r="EK128" s="32">
        <f t="shared" ca="1" si="385"/>
        <v>-17843.77</v>
      </c>
      <c r="EL128" s="32">
        <f t="shared" ca="1" si="386"/>
        <v>-30363.800000000003</v>
      </c>
      <c r="EM128" s="32">
        <f t="shared" ca="1" si="387"/>
        <v>-96350.47</v>
      </c>
      <c r="EN128" s="32">
        <f t="shared" ca="1" si="388"/>
        <v>-46066.87999999999</v>
      </c>
      <c r="EO128" s="32">
        <f t="shared" ca="1" si="389"/>
        <v>-25867.63</v>
      </c>
      <c r="EP128" s="32">
        <f t="shared" ca="1" si="390"/>
        <v>-9301.1200000000008</v>
      </c>
      <c r="EQ128" s="32">
        <f t="shared" ca="1" si="391"/>
        <v>0</v>
      </c>
      <c r="ER128" s="32">
        <f t="shared" ca="1" si="392"/>
        <v>0</v>
      </c>
    </row>
    <row r="129" spans="1:148">
      <c r="A129" t="s">
        <v>485</v>
      </c>
      <c r="B129" s="1" t="s">
        <v>286</v>
      </c>
      <c r="C129" t="str">
        <f t="shared" ca="1" si="330"/>
        <v>TAY2</v>
      </c>
      <c r="D129" t="str">
        <f t="shared" ca="1" si="331"/>
        <v>Taylor Wind Facility</v>
      </c>
      <c r="E129" s="51">
        <v>853.19839999999999</v>
      </c>
      <c r="F129" s="51">
        <v>581.32719999999995</v>
      </c>
      <c r="G129" s="51">
        <v>884.42629999999997</v>
      </c>
      <c r="H129" s="51">
        <v>505.84679999999997</v>
      </c>
      <c r="I129" s="51">
        <v>426.64769999999999</v>
      </c>
      <c r="J129" s="51">
        <v>445.84370000000001</v>
      </c>
      <c r="K129" s="51">
        <v>154.4271</v>
      </c>
      <c r="L129" s="51">
        <v>294.13119999999998</v>
      </c>
      <c r="M129" s="51">
        <v>340.93990000000002</v>
      </c>
      <c r="N129" s="51">
        <v>792.38009999999997</v>
      </c>
      <c r="O129" s="51">
        <v>727.05129999999997</v>
      </c>
      <c r="P129" s="51">
        <v>749.61879999999996</v>
      </c>
      <c r="Q129" s="32">
        <v>42288.36</v>
      </c>
      <c r="R129" s="32">
        <v>33986.1</v>
      </c>
      <c r="S129" s="32">
        <v>45931.76</v>
      </c>
      <c r="T129" s="32">
        <v>24011.040000000001</v>
      </c>
      <c r="U129" s="32">
        <v>15893.13</v>
      </c>
      <c r="V129" s="32">
        <v>17658.169999999998</v>
      </c>
      <c r="W129" s="32">
        <v>21766.45</v>
      </c>
      <c r="X129" s="32">
        <v>14078.31</v>
      </c>
      <c r="Y129" s="32">
        <v>13720.91</v>
      </c>
      <c r="Z129" s="32">
        <v>46417.06</v>
      </c>
      <c r="AA129" s="32">
        <v>32437.63</v>
      </c>
      <c r="AB129" s="32">
        <v>37809.5</v>
      </c>
      <c r="AC129" s="2">
        <v>2.65</v>
      </c>
      <c r="AD129" s="2">
        <v>2.65</v>
      </c>
      <c r="AE129" s="2">
        <v>2.65</v>
      </c>
      <c r="AF129" s="2">
        <v>2.65</v>
      </c>
      <c r="AG129" s="2">
        <v>2.65</v>
      </c>
      <c r="AH129" s="2">
        <v>2.65</v>
      </c>
      <c r="AI129" s="2">
        <v>2.65</v>
      </c>
      <c r="AJ129" s="2">
        <v>2.65</v>
      </c>
      <c r="AK129" s="2">
        <v>2.65</v>
      </c>
      <c r="AL129" s="2">
        <v>2.65</v>
      </c>
      <c r="AM129" s="2">
        <v>2.65</v>
      </c>
      <c r="AN129" s="2">
        <v>2.65</v>
      </c>
      <c r="AO129" s="33">
        <v>1120.6400000000001</v>
      </c>
      <c r="AP129" s="33">
        <v>900.63</v>
      </c>
      <c r="AQ129" s="33">
        <v>1217.19</v>
      </c>
      <c r="AR129" s="33">
        <v>636.29</v>
      </c>
      <c r="AS129" s="33">
        <v>421.17</v>
      </c>
      <c r="AT129" s="33">
        <v>467.94</v>
      </c>
      <c r="AU129" s="33">
        <v>576.80999999999995</v>
      </c>
      <c r="AV129" s="33">
        <v>373.08</v>
      </c>
      <c r="AW129" s="33">
        <v>363.6</v>
      </c>
      <c r="AX129" s="33">
        <v>1230.05</v>
      </c>
      <c r="AY129" s="33">
        <v>859.6</v>
      </c>
      <c r="AZ129" s="33">
        <v>1001.95</v>
      </c>
      <c r="BA129" s="31">
        <f t="shared" si="332"/>
        <v>-50.75</v>
      </c>
      <c r="BB129" s="31">
        <f t="shared" si="333"/>
        <v>-40.78</v>
      </c>
      <c r="BC129" s="31">
        <f t="shared" si="334"/>
        <v>-55.12</v>
      </c>
      <c r="BD129" s="31">
        <f t="shared" si="335"/>
        <v>-115.25</v>
      </c>
      <c r="BE129" s="31">
        <f t="shared" si="336"/>
        <v>-76.290000000000006</v>
      </c>
      <c r="BF129" s="31">
        <f t="shared" si="337"/>
        <v>-84.76</v>
      </c>
      <c r="BG129" s="31">
        <f t="shared" si="338"/>
        <v>-154.54</v>
      </c>
      <c r="BH129" s="31">
        <f t="shared" si="339"/>
        <v>-99.96</v>
      </c>
      <c r="BI129" s="31">
        <f t="shared" si="340"/>
        <v>-97.42</v>
      </c>
      <c r="BJ129" s="31">
        <f t="shared" si="341"/>
        <v>-139.25</v>
      </c>
      <c r="BK129" s="31">
        <f t="shared" si="342"/>
        <v>-97.31</v>
      </c>
      <c r="BL129" s="31">
        <f t="shared" si="343"/>
        <v>-113.43</v>
      </c>
      <c r="BM129" s="6">
        <f t="shared" ca="1" si="344"/>
        <v>-3.9699999999999999E-2</v>
      </c>
      <c r="BN129" s="6">
        <f t="shared" ca="1" si="344"/>
        <v>-3.9699999999999999E-2</v>
      </c>
      <c r="BO129" s="6">
        <f t="shared" ca="1" si="344"/>
        <v>-3.9699999999999999E-2</v>
      </c>
      <c r="BP129" s="6">
        <f t="shared" ca="1" si="344"/>
        <v>-3.9699999999999999E-2</v>
      </c>
      <c r="BQ129" s="6">
        <f t="shared" ca="1" si="344"/>
        <v>-3.9699999999999999E-2</v>
      </c>
      <c r="BR129" s="6">
        <f t="shared" ca="1" si="344"/>
        <v>-3.9699999999999999E-2</v>
      </c>
      <c r="BS129" s="6">
        <f t="shared" ca="1" si="344"/>
        <v>-3.9699999999999999E-2</v>
      </c>
      <c r="BT129" s="6">
        <f t="shared" ca="1" si="344"/>
        <v>-3.9699999999999999E-2</v>
      </c>
      <c r="BU129" s="6">
        <f t="shared" ca="1" si="344"/>
        <v>-3.9699999999999999E-2</v>
      </c>
      <c r="BV129" s="6">
        <f t="shared" ca="1" si="344"/>
        <v>-3.9699999999999999E-2</v>
      </c>
      <c r="BW129" s="6">
        <f t="shared" ca="1" si="344"/>
        <v>-3.9699999999999999E-2</v>
      </c>
      <c r="BX129" s="6">
        <f t="shared" ca="1" si="344"/>
        <v>-3.9699999999999999E-2</v>
      </c>
      <c r="BY129" s="31">
        <f t="shared" ca="1" si="305"/>
        <v>-1678.85</v>
      </c>
      <c r="BZ129" s="31">
        <f t="shared" ca="1" si="306"/>
        <v>-1349.25</v>
      </c>
      <c r="CA129" s="31">
        <f t="shared" ca="1" si="307"/>
        <v>-1823.49</v>
      </c>
      <c r="CB129" s="31">
        <f t="shared" ca="1" si="308"/>
        <v>-953.24</v>
      </c>
      <c r="CC129" s="31">
        <f t="shared" ca="1" si="309"/>
        <v>-630.96</v>
      </c>
      <c r="CD129" s="31">
        <f t="shared" ca="1" si="310"/>
        <v>-701.03</v>
      </c>
      <c r="CE129" s="31">
        <f t="shared" ca="1" si="311"/>
        <v>-864.13</v>
      </c>
      <c r="CF129" s="31">
        <f t="shared" ca="1" si="312"/>
        <v>-558.91</v>
      </c>
      <c r="CG129" s="31">
        <f t="shared" ca="1" si="313"/>
        <v>-544.72</v>
      </c>
      <c r="CH129" s="31">
        <f t="shared" ca="1" si="314"/>
        <v>-1842.76</v>
      </c>
      <c r="CI129" s="31">
        <f t="shared" ca="1" si="315"/>
        <v>-1287.77</v>
      </c>
      <c r="CJ129" s="31">
        <f t="shared" ca="1" si="316"/>
        <v>-1501.04</v>
      </c>
      <c r="CK129" s="32">
        <f t="shared" ca="1" si="318"/>
        <v>54.97</v>
      </c>
      <c r="CL129" s="32">
        <f t="shared" ca="1" si="319"/>
        <v>44.18</v>
      </c>
      <c r="CM129" s="32">
        <f t="shared" ca="1" si="320"/>
        <v>59.71</v>
      </c>
      <c r="CN129" s="32">
        <f t="shared" ca="1" si="321"/>
        <v>31.21</v>
      </c>
      <c r="CO129" s="32">
        <f t="shared" ca="1" si="322"/>
        <v>20.66</v>
      </c>
      <c r="CP129" s="32">
        <f t="shared" ca="1" si="323"/>
        <v>22.96</v>
      </c>
      <c r="CQ129" s="32">
        <f t="shared" ca="1" si="324"/>
        <v>28.3</v>
      </c>
      <c r="CR129" s="32">
        <f t="shared" ca="1" si="325"/>
        <v>18.3</v>
      </c>
      <c r="CS129" s="32">
        <f t="shared" ca="1" si="326"/>
        <v>17.84</v>
      </c>
      <c r="CT129" s="32">
        <f t="shared" ca="1" si="327"/>
        <v>60.34</v>
      </c>
      <c r="CU129" s="32">
        <f t="shared" ca="1" si="328"/>
        <v>42.17</v>
      </c>
      <c r="CV129" s="32">
        <f t="shared" ca="1" si="329"/>
        <v>49.15</v>
      </c>
      <c r="CW129" s="31">
        <f t="shared" ca="1" si="345"/>
        <v>-2693.77</v>
      </c>
      <c r="CX129" s="31">
        <f t="shared" ca="1" si="346"/>
        <v>-2164.9199999999996</v>
      </c>
      <c r="CY129" s="31">
        <f t="shared" ca="1" si="347"/>
        <v>-2925.8500000000004</v>
      </c>
      <c r="CZ129" s="31">
        <f t="shared" ca="1" si="348"/>
        <v>-1443.07</v>
      </c>
      <c r="DA129" s="31">
        <f t="shared" ca="1" si="349"/>
        <v>-955.18000000000006</v>
      </c>
      <c r="DB129" s="31">
        <f t="shared" ca="1" si="350"/>
        <v>-1061.25</v>
      </c>
      <c r="DC129" s="31">
        <f t="shared" ca="1" si="351"/>
        <v>-1258.0999999999999</v>
      </c>
      <c r="DD129" s="31">
        <f t="shared" ca="1" si="352"/>
        <v>-813.73</v>
      </c>
      <c r="DE129" s="31">
        <f t="shared" ca="1" si="353"/>
        <v>-793.06000000000006</v>
      </c>
      <c r="DF129" s="31">
        <f t="shared" ca="1" si="354"/>
        <v>-2873.2200000000003</v>
      </c>
      <c r="DG129" s="31">
        <f t="shared" ca="1" si="355"/>
        <v>-2007.8899999999999</v>
      </c>
      <c r="DH129" s="31">
        <f t="shared" ca="1" si="356"/>
        <v>-2340.4100000000003</v>
      </c>
      <c r="DI129" s="32">
        <f t="shared" ca="1" si="357"/>
        <v>-134.69</v>
      </c>
      <c r="DJ129" s="32">
        <f t="shared" ca="1" si="358"/>
        <v>-108.25</v>
      </c>
      <c r="DK129" s="32">
        <f t="shared" ca="1" si="359"/>
        <v>-146.29</v>
      </c>
      <c r="DL129" s="32">
        <f t="shared" ca="1" si="360"/>
        <v>-72.150000000000006</v>
      </c>
      <c r="DM129" s="32">
        <f t="shared" ca="1" si="361"/>
        <v>-47.76</v>
      </c>
      <c r="DN129" s="32">
        <f t="shared" ca="1" si="362"/>
        <v>-53.06</v>
      </c>
      <c r="DO129" s="32">
        <f t="shared" ca="1" si="363"/>
        <v>-62.91</v>
      </c>
      <c r="DP129" s="32">
        <f t="shared" ca="1" si="364"/>
        <v>-40.69</v>
      </c>
      <c r="DQ129" s="32">
        <f t="shared" ca="1" si="365"/>
        <v>-39.65</v>
      </c>
      <c r="DR129" s="32">
        <f t="shared" ca="1" si="366"/>
        <v>-143.66</v>
      </c>
      <c r="DS129" s="32">
        <f t="shared" ca="1" si="367"/>
        <v>-100.39</v>
      </c>
      <c r="DT129" s="32">
        <f t="shared" ca="1" si="368"/>
        <v>-117.02</v>
      </c>
      <c r="DU129" s="31">
        <f t="shared" ca="1" si="369"/>
        <v>-1159.02</v>
      </c>
      <c r="DV129" s="31">
        <f t="shared" ca="1" si="370"/>
        <v>-920.45</v>
      </c>
      <c r="DW129" s="31">
        <f t="shared" ca="1" si="371"/>
        <v>-1230.5</v>
      </c>
      <c r="DX129" s="31">
        <f t="shared" ca="1" si="372"/>
        <v>-599.54999999999995</v>
      </c>
      <c r="DY129" s="31">
        <f t="shared" ca="1" si="373"/>
        <v>-392.13</v>
      </c>
      <c r="DZ129" s="31">
        <f t="shared" ca="1" si="374"/>
        <v>-430.27</v>
      </c>
      <c r="EA129" s="31">
        <f t="shared" ca="1" si="375"/>
        <v>-503.88</v>
      </c>
      <c r="EB129" s="31">
        <f t="shared" ca="1" si="376"/>
        <v>-321.58999999999997</v>
      </c>
      <c r="EC129" s="31">
        <f t="shared" ca="1" si="377"/>
        <v>-309.20999999999998</v>
      </c>
      <c r="ED129" s="31">
        <f t="shared" ca="1" si="378"/>
        <v>-1105.48</v>
      </c>
      <c r="EE129" s="31">
        <f t="shared" ca="1" si="379"/>
        <v>-761.88</v>
      </c>
      <c r="EF129" s="31">
        <f t="shared" ca="1" si="380"/>
        <v>-876.04</v>
      </c>
      <c r="EG129" s="32">
        <f t="shared" ca="1" si="381"/>
        <v>-3987.48</v>
      </c>
      <c r="EH129" s="32">
        <f t="shared" ca="1" si="382"/>
        <v>-3193.62</v>
      </c>
      <c r="EI129" s="32">
        <f t="shared" ca="1" si="383"/>
        <v>-4302.6400000000003</v>
      </c>
      <c r="EJ129" s="32">
        <f t="shared" ca="1" si="384"/>
        <v>-2114.77</v>
      </c>
      <c r="EK129" s="32">
        <f t="shared" ca="1" si="385"/>
        <v>-1395.0700000000002</v>
      </c>
      <c r="EL129" s="32">
        <f t="shared" ca="1" si="386"/>
        <v>-1544.58</v>
      </c>
      <c r="EM129" s="32">
        <f t="shared" ca="1" si="387"/>
        <v>-1824.8899999999999</v>
      </c>
      <c r="EN129" s="32">
        <f t="shared" ca="1" si="388"/>
        <v>-1176.01</v>
      </c>
      <c r="EO129" s="32">
        <f t="shared" ca="1" si="389"/>
        <v>-1141.92</v>
      </c>
      <c r="EP129" s="32">
        <f t="shared" ca="1" si="390"/>
        <v>-4122.3600000000006</v>
      </c>
      <c r="EQ129" s="32">
        <f t="shared" ca="1" si="391"/>
        <v>-2870.16</v>
      </c>
      <c r="ER129" s="32">
        <f t="shared" ca="1" si="392"/>
        <v>-3333.4700000000003</v>
      </c>
    </row>
    <row r="130" spans="1:148">
      <c r="A130" t="s">
        <v>424</v>
      </c>
      <c r="B130" s="1" t="s">
        <v>141</v>
      </c>
      <c r="C130" t="str">
        <f t="shared" ca="1" si="330"/>
        <v>TC01</v>
      </c>
      <c r="D130" t="str">
        <f t="shared" ca="1" si="331"/>
        <v>Carseland Industrial System</v>
      </c>
      <c r="E130" s="51">
        <v>46244.362800000003</v>
      </c>
      <c r="F130" s="51">
        <v>41509.065900000001</v>
      </c>
      <c r="G130" s="51">
        <v>44558.947</v>
      </c>
      <c r="H130" s="51">
        <v>44979.652199999997</v>
      </c>
      <c r="I130" s="51">
        <v>45897.305399999997</v>
      </c>
      <c r="J130" s="51">
        <v>43358.3364</v>
      </c>
      <c r="K130" s="51">
        <v>46357.226499999997</v>
      </c>
      <c r="L130" s="51">
        <v>46345.604299999999</v>
      </c>
      <c r="M130" s="51">
        <v>44327.485399999998</v>
      </c>
      <c r="N130" s="51">
        <v>42829.424700000003</v>
      </c>
      <c r="O130" s="51">
        <v>44728.417600000001</v>
      </c>
      <c r="P130" s="51">
        <v>45740.572200000002</v>
      </c>
      <c r="Q130" s="32">
        <v>2932055.15</v>
      </c>
      <c r="R130" s="32">
        <v>3181103.81</v>
      </c>
      <c r="S130" s="32">
        <v>2573238.3199999998</v>
      </c>
      <c r="T130" s="32">
        <v>2416192.48</v>
      </c>
      <c r="U130" s="32">
        <v>2333775.27</v>
      </c>
      <c r="V130" s="32">
        <v>2187576.48</v>
      </c>
      <c r="W130" s="32">
        <v>7547422.6900000004</v>
      </c>
      <c r="X130" s="32">
        <v>3467324.04</v>
      </c>
      <c r="Y130" s="32">
        <v>2212569.79</v>
      </c>
      <c r="Z130" s="32">
        <v>2954759.97</v>
      </c>
      <c r="AA130" s="32">
        <v>2514705.52</v>
      </c>
      <c r="AB130" s="32">
        <v>3183232.65</v>
      </c>
      <c r="AC130" s="2">
        <v>0.99</v>
      </c>
      <c r="AD130" s="2">
        <v>0.99</v>
      </c>
      <c r="AE130" s="2">
        <v>0.99</v>
      </c>
      <c r="AF130" s="2">
        <v>0.99</v>
      </c>
      <c r="AG130" s="2">
        <v>0.99</v>
      </c>
      <c r="AH130" s="2">
        <v>0.99</v>
      </c>
      <c r="AI130" s="2">
        <v>0.99</v>
      </c>
      <c r="AJ130" s="2">
        <v>0.99</v>
      </c>
      <c r="AK130" s="2">
        <v>0.99</v>
      </c>
      <c r="AL130" s="2">
        <v>0.99</v>
      </c>
      <c r="AM130" s="2">
        <v>0.99</v>
      </c>
      <c r="AN130" s="2">
        <v>0.99</v>
      </c>
      <c r="AO130" s="33">
        <v>29027.35</v>
      </c>
      <c r="AP130" s="33">
        <v>31492.93</v>
      </c>
      <c r="AQ130" s="33">
        <v>25475.06</v>
      </c>
      <c r="AR130" s="33">
        <v>23920.31</v>
      </c>
      <c r="AS130" s="33">
        <v>23104.38</v>
      </c>
      <c r="AT130" s="33">
        <v>21657.01</v>
      </c>
      <c r="AU130" s="33">
        <v>74719.48</v>
      </c>
      <c r="AV130" s="33">
        <v>34326.51</v>
      </c>
      <c r="AW130" s="33">
        <v>21904.44</v>
      </c>
      <c r="AX130" s="33">
        <v>29252.12</v>
      </c>
      <c r="AY130" s="33">
        <v>24895.58</v>
      </c>
      <c r="AZ130" s="33">
        <v>31514</v>
      </c>
      <c r="BA130" s="31">
        <f t="shared" si="332"/>
        <v>-3518.47</v>
      </c>
      <c r="BB130" s="31">
        <f t="shared" si="333"/>
        <v>-3817.32</v>
      </c>
      <c r="BC130" s="31">
        <f t="shared" si="334"/>
        <v>-3087.89</v>
      </c>
      <c r="BD130" s="31">
        <f t="shared" si="335"/>
        <v>-11597.72</v>
      </c>
      <c r="BE130" s="31">
        <f t="shared" si="336"/>
        <v>-11202.12</v>
      </c>
      <c r="BF130" s="31">
        <f t="shared" si="337"/>
        <v>-10500.37</v>
      </c>
      <c r="BG130" s="31">
        <f t="shared" si="338"/>
        <v>-53586.7</v>
      </c>
      <c r="BH130" s="31">
        <f t="shared" si="339"/>
        <v>-24618</v>
      </c>
      <c r="BI130" s="31">
        <f t="shared" si="340"/>
        <v>-15709.25</v>
      </c>
      <c r="BJ130" s="31">
        <f t="shared" si="341"/>
        <v>-8864.2800000000007</v>
      </c>
      <c r="BK130" s="31">
        <f t="shared" si="342"/>
        <v>-7544.12</v>
      </c>
      <c r="BL130" s="31">
        <f t="shared" si="343"/>
        <v>-9549.7000000000007</v>
      </c>
      <c r="BM130" s="6">
        <f t="shared" ca="1" si="344"/>
        <v>-4.9399999999999999E-2</v>
      </c>
      <c r="BN130" s="6">
        <f t="shared" ca="1" si="344"/>
        <v>-4.9399999999999999E-2</v>
      </c>
      <c r="BO130" s="6">
        <f t="shared" ca="1" si="344"/>
        <v>-4.9399999999999999E-2</v>
      </c>
      <c r="BP130" s="6">
        <f t="shared" ca="1" si="344"/>
        <v>-4.9399999999999999E-2</v>
      </c>
      <c r="BQ130" s="6">
        <f t="shared" ca="1" si="344"/>
        <v>-4.9399999999999999E-2</v>
      </c>
      <c r="BR130" s="6">
        <f t="shared" ca="1" si="344"/>
        <v>-4.9399999999999999E-2</v>
      </c>
      <c r="BS130" s="6">
        <f t="shared" ca="1" si="344"/>
        <v>-4.9399999999999999E-2</v>
      </c>
      <c r="BT130" s="6">
        <f t="shared" ca="1" si="344"/>
        <v>-4.9399999999999999E-2</v>
      </c>
      <c r="BU130" s="6">
        <f t="shared" ca="1" si="344"/>
        <v>-4.9399999999999999E-2</v>
      </c>
      <c r="BV130" s="6">
        <f t="shared" ca="1" si="344"/>
        <v>-4.9399999999999999E-2</v>
      </c>
      <c r="BW130" s="6">
        <f t="shared" ca="1" si="344"/>
        <v>-4.9399999999999999E-2</v>
      </c>
      <c r="BX130" s="6">
        <f t="shared" ca="1" si="344"/>
        <v>-4.9399999999999999E-2</v>
      </c>
      <c r="BY130" s="31">
        <f t="shared" ca="1" si="305"/>
        <v>-144843.51999999999</v>
      </c>
      <c r="BZ130" s="31">
        <f t="shared" ca="1" si="306"/>
        <v>-157146.53</v>
      </c>
      <c r="CA130" s="31">
        <f t="shared" ca="1" si="307"/>
        <v>-127117.97</v>
      </c>
      <c r="CB130" s="31">
        <f t="shared" ca="1" si="308"/>
        <v>-119359.91</v>
      </c>
      <c r="CC130" s="31">
        <f t="shared" ca="1" si="309"/>
        <v>-115288.5</v>
      </c>
      <c r="CD130" s="31">
        <f t="shared" ca="1" si="310"/>
        <v>-108066.28</v>
      </c>
      <c r="CE130" s="31">
        <f t="shared" ca="1" si="311"/>
        <v>-372842.68</v>
      </c>
      <c r="CF130" s="31">
        <f t="shared" ca="1" si="312"/>
        <v>-171285.81</v>
      </c>
      <c r="CG130" s="31">
        <f t="shared" ca="1" si="313"/>
        <v>-109300.95</v>
      </c>
      <c r="CH130" s="31">
        <f t="shared" ca="1" si="314"/>
        <v>-145965.14000000001</v>
      </c>
      <c r="CI130" s="31">
        <f t="shared" ca="1" si="315"/>
        <v>-124226.45</v>
      </c>
      <c r="CJ130" s="31">
        <f t="shared" ca="1" si="316"/>
        <v>-157251.69</v>
      </c>
      <c r="CK130" s="32">
        <f t="shared" ca="1" si="318"/>
        <v>3811.67</v>
      </c>
      <c r="CL130" s="32">
        <f t="shared" ca="1" si="319"/>
        <v>4135.43</v>
      </c>
      <c r="CM130" s="32">
        <f t="shared" ca="1" si="320"/>
        <v>3345.21</v>
      </c>
      <c r="CN130" s="32">
        <f t="shared" ca="1" si="321"/>
        <v>3141.05</v>
      </c>
      <c r="CO130" s="32">
        <f t="shared" ca="1" si="322"/>
        <v>3033.91</v>
      </c>
      <c r="CP130" s="32">
        <f t="shared" ca="1" si="323"/>
        <v>2843.85</v>
      </c>
      <c r="CQ130" s="32">
        <f t="shared" ca="1" si="324"/>
        <v>9811.65</v>
      </c>
      <c r="CR130" s="32">
        <f t="shared" ca="1" si="325"/>
        <v>4507.5200000000004</v>
      </c>
      <c r="CS130" s="32">
        <f t="shared" ca="1" si="326"/>
        <v>2876.34</v>
      </c>
      <c r="CT130" s="32">
        <f t="shared" ca="1" si="327"/>
        <v>3841.19</v>
      </c>
      <c r="CU130" s="32">
        <f t="shared" ca="1" si="328"/>
        <v>3269.12</v>
      </c>
      <c r="CV130" s="32">
        <f t="shared" ca="1" si="329"/>
        <v>4138.2</v>
      </c>
      <c r="CW130" s="31">
        <f t="shared" ca="1" si="345"/>
        <v>-166540.72999999998</v>
      </c>
      <c r="CX130" s="31">
        <f t="shared" ca="1" si="346"/>
        <v>-180686.71</v>
      </c>
      <c r="CY130" s="31">
        <f t="shared" ca="1" si="347"/>
        <v>-146159.93</v>
      </c>
      <c r="CZ130" s="31">
        <f t="shared" ca="1" si="348"/>
        <v>-128541.45000000001</v>
      </c>
      <c r="DA130" s="31">
        <f t="shared" ca="1" si="349"/>
        <v>-124156.85</v>
      </c>
      <c r="DB130" s="31">
        <f t="shared" ca="1" si="350"/>
        <v>-116379.06999999999</v>
      </c>
      <c r="DC130" s="31">
        <f t="shared" ca="1" si="351"/>
        <v>-384163.80999999994</v>
      </c>
      <c r="DD130" s="31">
        <f t="shared" ca="1" si="352"/>
        <v>-176486.80000000002</v>
      </c>
      <c r="DE130" s="31">
        <f t="shared" ca="1" si="353"/>
        <v>-112619.8</v>
      </c>
      <c r="DF130" s="31">
        <f t="shared" ca="1" si="354"/>
        <v>-162511.79</v>
      </c>
      <c r="DG130" s="31">
        <f t="shared" ca="1" si="355"/>
        <v>-138308.79</v>
      </c>
      <c r="DH130" s="31">
        <f t="shared" ca="1" si="356"/>
        <v>-175077.78999999998</v>
      </c>
      <c r="DI130" s="32">
        <f t="shared" ca="1" si="357"/>
        <v>-8327.0400000000009</v>
      </c>
      <c r="DJ130" s="32">
        <f t="shared" ca="1" si="358"/>
        <v>-9034.34</v>
      </c>
      <c r="DK130" s="32">
        <f t="shared" ca="1" si="359"/>
        <v>-7308</v>
      </c>
      <c r="DL130" s="32">
        <f t="shared" ca="1" si="360"/>
        <v>-6427.07</v>
      </c>
      <c r="DM130" s="32">
        <f t="shared" ca="1" si="361"/>
        <v>-6207.84</v>
      </c>
      <c r="DN130" s="32">
        <f t="shared" ca="1" si="362"/>
        <v>-5818.95</v>
      </c>
      <c r="DO130" s="32">
        <f t="shared" ca="1" si="363"/>
        <v>-19208.189999999999</v>
      </c>
      <c r="DP130" s="32">
        <f t="shared" ca="1" si="364"/>
        <v>-8824.34</v>
      </c>
      <c r="DQ130" s="32">
        <f t="shared" ca="1" si="365"/>
        <v>-5630.99</v>
      </c>
      <c r="DR130" s="32">
        <f t="shared" ca="1" si="366"/>
        <v>-8125.59</v>
      </c>
      <c r="DS130" s="32">
        <f t="shared" ca="1" si="367"/>
        <v>-6915.44</v>
      </c>
      <c r="DT130" s="32">
        <f t="shared" ca="1" si="368"/>
        <v>-8753.89</v>
      </c>
      <c r="DU130" s="31">
        <f t="shared" ca="1" si="369"/>
        <v>-71655.89</v>
      </c>
      <c r="DV130" s="31">
        <f t="shared" ca="1" si="370"/>
        <v>-76821.59</v>
      </c>
      <c r="DW130" s="31">
        <f t="shared" ca="1" si="371"/>
        <v>-61469.29</v>
      </c>
      <c r="DX130" s="31">
        <f t="shared" ca="1" si="372"/>
        <v>-53404.6</v>
      </c>
      <c r="DY130" s="31">
        <f t="shared" ca="1" si="373"/>
        <v>-50970.66</v>
      </c>
      <c r="DZ130" s="31">
        <f t="shared" ca="1" si="374"/>
        <v>-47184.56</v>
      </c>
      <c r="EA130" s="31">
        <f t="shared" ca="1" si="375"/>
        <v>-153860.32</v>
      </c>
      <c r="EB130" s="31">
        <f t="shared" ca="1" si="376"/>
        <v>-69747.38</v>
      </c>
      <c r="EC130" s="31">
        <f t="shared" ca="1" si="377"/>
        <v>-43909.4</v>
      </c>
      <c r="ED130" s="31">
        <f t="shared" ca="1" si="378"/>
        <v>-62527</v>
      </c>
      <c r="EE130" s="31">
        <f t="shared" ca="1" si="379"/>
        <v>-52480.639999999999</v>
      </c>
      <c r="EF130" s="31">
        <f t="shared" ca="1" si="380"/>
        <v>-65533.09</v>
      </c>
      <c r="EG130" s="32">
        <f t="shared" ca="1" si="381"/>
        <v>-246523.65999999997</v>
      </c>
      <c r="EH130" s="32">
        <f t="shared" ca="1" si="382"/>
        <v>-266542.64</v>
      </c>
      <c r="EI130" s="32">
        <f t="shared" ca="1" si="383"/>
        <v>-214937.22</v>
      </c>
      <c r="EJ130" s="32">
        <f t="shared" ca="1" si="384"/>
        <v>-188373.12000000002</v>
      </c>
      <c r="EK130" s="32">
        <f t="shared" ca="1" si="385"/>
        <v>-181335.35</v>
      </c>
      <c r="EL130" s="32">
        <f t="shared" ca="1" si="386"/>
        <v>-169382.58</v>
      </c>
      <c r="EM130" s="32">
        <f t="shared" ca="1" si="387"/>
        <v>-557232.31999999995</v>
      </c>
      <c r="EN130" s="32">
        <f t="shared" ca="1" si="388"/>
        <v>-255058.52000000002</v>
      </c>
      <c r="EO130" s="32">
        <f t="shared" ca="1" si="389"/>
        <v>-162160.19</v>
      </c>
      <c r="EP130" s="32">
        <f t="shared" ca="1" si="390"/>
        <v>-233164.38</v>
      </c>
      <c r="EQ130" s="32">
        <f t="shared" ca="1" si="391"/>
        <v>-197704.87</v>
      </c>
      <c r="ER130" s="32">
        <f t="shared" ca="1" si="392"/>
        <v>-249364.77</v>
      </c>
    </row>
    <row r="131" spans="1:148">
      <c r="A131" t="s">
        <v>424</v>
      </c>
      <c r="B131" s="1" t="s">
        <v>142</v>
      </c>
      <c r="C131" t="str">
        <f t="shared" ca="1" si="330"/>
        <v>TC02</v>
      </c>
      <c r="D131" t="str">
        <f t="shared" ca="1" si="331"/>
        <v>Redwater Industrial System</v>
      </c>
      <c r="E131" s="51">
        <v>12086.038200000001</v>
      </c>
      <c r="F131" s="51">
        <v>11213.508400000001</v>
      </c>
      <c r="G131" s="51">
        <v>11651.384599999999</v>
      </c>
      <c r="H131" s="51">
        <v>10534.1327</v>
      </c>
      <c r="I131" s="51">
        <v>10609.7827</v>
      </c>
      <c r="J131" s="51">
        <v>10998.917600000001</v>
      </c>
      <c r="K131" s="51">
        <v>10640.531800000001</v>
      </c>
      <c r="L131" s="51">
        <v>11536.761699999999</v>
      </c>
      <c r="M131" s="51">
        <v>11314.459500000001</v>
      </c>
      <c r="N131" s="51">
        <v>11519.872799999999</v>
      </c>
      <c r="O131" s="51">
        <v>11176.495500000001</v>
      </c>
      <c r="P131" s="51">
        <v>11872.794</v>
      </c>
      <c r="Q131" s="32">
        <v>808016.13</v>
      </c>
      <c r="R131" s="32">
        <v>908365.5</v>
      </c>
      <c r="S131" s="32">
        <v>720007.19</v>
      </c>
      <c r="T131" s="32">
        <v>584182.32999999996</v>
      </c>
      <c r="U131" s="32">
        <v>489888.1</v>
      </c>
      <c r="V131" s="32">
        <v>551216.6</v>
      </c>
      <c r="W131" s="32">
        <v>1558238.74</v>
      </c>
      <c r="X131" s="32">
        <v>826265.48</v>
      </c>
      <c r="Y131" s="32">
        <v>566589.62</v>
      </c>
      <c r="Z131" s="32">
        <v>797231.32</v>
      </c>
      <c r="AA131" s="32">
        <v>640725.67000000004</v>
      </c>
      <c r="AB131" s="32">
        <v>862029.62</v>
      </c>
      <c r="AC131" s="2">
        <v>3.98</v>
      </c>
      <c r="AD131" s="2">
        <v>3.98</v>
      </c>
      <c r="AE131" s="2">
        <v>3.98</v>
      </c>
      <c r="AF131" s="2">
        <v>3.98</v>
      </c>
      <c r="AG131" s="2">
        <v>3.98</v>
      </c>
      <c r="AH131" s="2">
        <v>3.98</v>
      </c>
      <c r="AI131" s="2">
        <v>3.98</v>
      </c>
      <c r="AJ131" s="2">
        <v>3.98</v>
      </c>
      <c r="AK131" s="2">
        <v>3.98</v>
      </c>
      <c r="AL131" s="2">
        <v>3.98</v>
      </c>
      <c r="AM131" s="2">
        <v>3.98</v>
      </c>
      <c r="AN131" s="2">
        <v>3.98</v>
      </c>
      <c r="AO131" s="33">
        <v>32159.040000000001</v>
      </c>
      <c r="AP131" s="33">
        <v>36152.949999999997</v>
      </c>
      <c r="AQ131" s="33">
        <v>28656.29</v>
      </c>
      <c r="AR131" s="33">
        <v>23250.46</v>
      </c>
      <c r="AS131" s="33">
        <v>19497.55</v>
      </c>
      <c r="AT131" s="33">
        <v>21938.42</v>
      </c>
      <c r="AU131" s="33">
        <v>62017.9</v>
      </c>
      <c r="AV131" s="33">
        <v>32885.370000000003</v>
      </c>
      <c r="AW131" s="33">
        <v>22550.27</v>
      </c>
      <c r="AX131" s="33">
        <v>31729.81</v>
      </c>
      <c r="AY131" s="33">
        <v>25500.880000000001</v>
      </c>
      <c r="AZ131" s="33">
        <v>34308.78</v>
      </c>
      <c r="BA131" s="31">
        <f t="shared" si="332"/>
        <v>-969.62</v>
      </c>
      <c r="BB131" s="31">
        <f t="shared" si="333"/>
        <v>-1090.04</v>
      </c>
      <c r="BC131" s="31">
        <f t="shared" si="334"/>
        <v>-864.01</v>
      </c>
      <c r="BD131" s="31">
        <f t="shared" si="335"/>
        <v>-2804.08</v>
      </c>
      <c r="BE131" s="31">
        <f t="shared" si="336"/>
        <v>-2351.46</v>
      </c>
      <c r="BF131" s="31">
        <f t="shared" si="337"/>
        <v>-2645.84</v>
      </c>
      <c r="BG131" s="31">
        <f t="shared" si="338"/>
        <v>-11063.5</v>
      </c>
      <c r="BH131" s="31">
        <f t="shared" si="339"/>
        <v>-5866.48</v>
      </c>
      <c r="BI131" s="31">
        <f t="shared" si="340"/>
        <v>-4022.79</v>
      </c>
      <c r="BJ131" s="31">
        <f t="shared" si="341"/>
        <v>-2391.69</v>
      </c>
      <c r="BK131" s="31">
        <f t="shared" si="342"/>
        <v>-1922.18</v>
      </c>
      <c r="BL131" s="31">
        <f t="shared" si="343"/>
        <v>-2586.09</v>
      </c>
      <c r="BM131" s="6">
        <f t="shared" ca="1" si="344"/>
        <v>4.6699999999999998E-2</v>
      </c>
      <c r="BN131" s="6">
        <f t="shared" ca="1" si="344"/>
        <v>4.6699999999999998E-2</v>
      </c>
      <c r="BO131" s="6">
        <f t="shared" ca="1" si="344"/>
        <v>4.6699999999999998E-2</v>
      </c>
      <c r="BP131" s="6">
        <f t="shared" ca="1" si="344"/>
        <v>4.6699999999999998E-2</v>
      </c>
      <c r="BQ131" s="6">
        <f t="shared" ca="1" si="344"/>
        <v>4.6699999999999998E-2</v>
      </c>
      <c r="BR131" s="6">
        <f t="shared" ca="1" si="344"/>
        <v>4.6699999999999998E-2</v>
      </c>
      <c r="BS131" s="6">
        <f t="shared" ca="1" si="344"/>
        <v>4.6699999999999998E-2</v>
      </c>
      <c r="BT131" s="6">
        <f t="shared" ca="1" si="344"/>
        <v>4.6699999999999998E-2</v>
      </c>
      <c r="BU131" s="6">
        <f t="shared" ca="1" si="344"/>
        <v>4.6699999999999998E-2</v>
      </c>
      <c r="BV131" s="6">
        <f t="shared" ca="1" si="344"/>
        <v>4.6699999999999998E-2</v>
      </c>
      <c r="BW131" s="6">
        <f t="shared" ca="1" si="344"/>
        <v>4.6699999999999998E-2</v>
      </c>
      <c r="BX131" s="6">
        <f t="shared" ca="1" si="344"/>
        <v>4.6699999999999998E-2</v>
      </c>
      <c r="BY131" s="31">
        <f t="shared" ca="1" si="305"/>
        <v>37734.35</v>
      </c>
      <c r="BZ131" s="31">
        <f t="shared" ca="1" si="306"/>
        <v>42420.67</v>
      </c>
      <c r="CA131" s="31">
        <f t="shared" ca="1" si="307"/>
        <v>33624.339999999997</v>
      </c>
      <c r="CB131" s="31">
        <f t="shared" ca="1" si="308"/>
        <v>27281.31</v>
      </c>
      <c r="CC131" s="31">
        <f t="shared" ca="1" si="309"/>
        <v>22877.77</v>
      </c>
      <c r="CD131" s="31">
        <f t="shared" ca="1" si="310"/>
        <v>25741.82</v>
      </c>
      <c r="CE131" s="31">
        <f t="shared" ca="1" si="311"/>
        <v>72769.75</v>
      </c>
      <c r="CF131" s="31">
        <f t="shared" ca="1" si="312"/>
        <v>38586.6</v>
      </c>
      <c r="CG131" s="31">
        <f t="shared" ca="1" si="313"/>
        <v>26459.74</v>
      </c>
      <c r="CH131" s="31">
        <f t="shared" ca="1" si="314"/>
        <v>37230.699999999997</v>
      </c>
      <c r="CI131" s="31">
        <f t="shared" ca="1" si="315"/>
        <v>29921.89</v>
      </c>
      <c r="CJ131" s="31">
        <f t="shared" ca="1" si="316"/>
        <v>40256.78</v>
      </c>
      <c r="CK131" s="32">
        <f t="shared" ca="1" si="318"/>
        <v>1050.42</v>
      </c>
      <c r="CL131" s="32">
        <f t="shared" ca="1" si="319"/>
        <v>1180.8800000000001</v>
      </c>
      <c r="CM131" s="32">
        <f t="shared" ca="1" si="320"/>
        <v>936.01</v>
      </c>
      <c r="CN131" s="32">
        <f t="shared" ca="1" si="321"/>
        <v>759.44</v>
      </c>
      <c r="CO131" s="32">
        <f t="shared" ca="1" si="322"/>
        <v>636.85</v>
      </c>
      <c r="CP131" s="32">
        <f t="shared" ca="1" si="323"/>
        <v>716.58</v>
      </c>
      <c r="CQ131" s="32">
        <f t="shared" ca="1" si="324"/>
        <v>2025.71</v>
      </c>
      <c r="CR131" s="32">
        <f t="shared" ca="1" si="325"/>
        <v>1074.1500000000001</v>
      </c>
      <c r="CS131" s="32">
        <f t="shared" ca="1" si="326"/>
        <v>736.57</v>
      </c>
      <c r="CT131" s="32">
        <f t="shared" ca="1" si="327"/>
        <v>1036.4000000000001</v>
      </c>
      <c r="CU131" s="32">
        <f t="shared" ca="1" si="328"/>
        <v>832.94</v>
      </c>
      <c r="CV131" s="32">
        <f t="shared" ca="1" si="329"/>
        <v>1120.6400000000001</v>
      </c>
      <c r="CW131" s="31">
        <f t="shared" ca="1" si="345"/>
        <v>7595.3499999999958</v>
      </c>
      <c r="CX131" s="31">
        <f t="shared" ca="1" si="346"/>
        <v>8538.64</v>
      </c>
      <c r="CY131" s="31">
        <f t="shared" ca="1" si="347"/>
        <v>6768.0699999999979</v>
      </c>
      <c r="CZ131" s="31">
        <f t="shared" ca="1" si="348"/>
        <v>7594.3700000000008</v>
      </c>
      <c r="DA131" s="31">
        <f t="shared" ca="1" si="349"/>
        <v>6368.53</v>
      </c>
      <c r="DB131" s="31">
        <f t="shared" ca="1" si="350"/>
        <v>7165.8200000000033</v>
      </c>
      <c r="DC131" s="31">
        <f t="shared" ca="1" si="351"/>
        <v>23841.060000000005</v>
      </c>
      <c r="DD131" s="31">
        <f t="shared" ca="1" si="352"/>
        <v>12641.859999999997</v>
      </c>
      <c r="DE131" s="31">
        <f t="shared" ca="1" si="353"/>
        <v>8668.8300000000017</v>
      </c>
      <c r="DF131" s="31">
        <f t="shared" ca="1" si="354"/>
        <v>8928.9799999999977</v>
      </c>
      <c r="DG131" s="31">
        <f t="shared" ca="1" si="355"/>
        <v>7176.1299999999974</v>
      </c>
      <c r="DH131" s="31">
        <f t="shared" ca="1" si="356"/>
        <v>9654.73</v>
      </c>
      <c r="DI131" s="32">
        <f t="shared" ca="1" si="357"/>
        <v>379.77</v>
      </c>
      <c r="DJ131" s="32">
        <f t="shared" ca="1" si="358"/>
        <v>426.93</v>
      </c>
      <c r="DK131" s="32">
        <f t="shared" ca="1" si="359"/>
        <v>338.4</v>
      </c>
      <c r="DL131" s="32">
        <f t="shared" ca="1" si="360"/>
        <v>379.72</v>
      </c>
      <c r="DM131" s="32">
        <f t="shared" ca="1" si="361"/>
        <v>318.43</v>
      </c>
      <c r="DN131" s="32">
        <f t="shared" ca="1" si="362"/>
        <v>358.29</v>
      </c>
      <c r="DO131" s="32">
        <f t="shared" ca="1" si="363"/>
        <v>1192.05</v>
      </c>
      <c r="DP131" s="32">
        <f t="shared" ca="1" si="364"/>
        <v>632.09</v>
      </c>
      <c r="DQ131" s="32">
        <f t="shared" ca="1" si="365"/>
        <v>433.44</v>
      </c>
      <c r="DR131" s="32">
        <f t="shared" ca="1" si="366"/>
        <v>446.45</v>
      </c>
      <c r="DS131" s="32">
        <f t="shared" ca="1" si="367"/>
        <v>358.81</v>
      </c>
      <c r="DT131" s="32">
        <f t="shared" ca="1" si="368"/>
        <v>482.74</v>
      </c>
      <c r="DU131" s="31">
        <f t="shared" ca="1" si="369"/>
        <v>3267.98</v>
      </c>
      <c r="DV131" s="31">
        <f t="shared" ca="1" si="370"/>
        <v>3630.33</v>
      </c>
      <c r="DW131" s="31">
        <f t="shared" ca="1" si="371"/>
        <v>2846.39</v>
      </c>
      <c r="DX131" s="31">
        <f t="shared" ca="1" si="372"/>
        <v>3155.2</v>
      </c>
      <c r="DY131" s="31">
        <f t="shared" ca="1" si="373"/>
        <v>2614.5</v>
      </c>
      <c r="DZ131" s="31">
        <f t="shared" ca="1" si="374"/>
        <v>2905.3</v>
      </c>
      <c r="EA131" s="31">
        <f t="shared" ca="1" si="375"/>
        <v>9548.51</v>
      </c>
      <c r="EB131" s="31">
        <f t="shared" ca="1" si="376"/>
        <v>4996.05</v>
      </c>
      <c r="EC131" s="31">
        <f t="shared" ca="1" si="377"/>
        <v>3379.9</v>
      </c>
      <c r="ED131" s="31">
        <f t="shared" ca="1" si="378"/>
        <v>3435.46</v>
      </c>
      <c r="EE131" s="31">
        <f t="shared" ca="1" si="379"/>
        <v>2722.95</v>
      </c>
      <c r="EF131" s="31">
        <f t="shared" ca="1" si="380"/>
        <v>3613.85</v>
      </c>
      <c r="EG131" s="32">
        <f t="shared" ca="1" si="381"/>
        <v>11243.099999999995</v>
      </c>
      <c r="EH131" s="32">
        <f t="shared" ca="1" si="382"/>
        <v>12595.9</v>
      </c>
      <c r="EI131" s="32">
        <f t="shared" ca="1" si="383"/>
        <v>9952.8599999999969</v>
      </c>
      <c r="EJ131" s="32">
        <f t="shared" ca="1" si="384"/>
        <v>11129.29</v>
      </c>
      <c r="EK131" s="32">
        <f t="shared" ca="1" si="385"/>
        <v>9301.4599999999991</v>
      </c>
      <c r="EL131" s="32">
        <f t="shared" ca="1" si="386"/>
        <v>10429.410000000003</v>
      </c>
      <c r="EM131" s="32">
        <f t="shared" ca="1" si="387"/>
        <v>34581.620000000003</v>
      </c>
      <c r="EN131" s="32">
        <f t="shared" ca="1" si="388"/>
        <v>18269.999999999996</v>
      </c>
      <c r="EO131" s="32">
        <f t="shared" ca="1" si="389"/>
        <v>12482.170000000002</v>
      </c>
      <c r="EP131" s="32">
        <f t="shared" ca="1" si="390"/>
        <v>12810.89</v>
      </c>
      <c r="EQ131" s="32">
        <f t="shared" ca="1" si="391"/>
        <v>10257.889999999998</v>
      </c>
      <c r="ER131" s="32">
        <f t="shared" ca="1" si="392"/>
        <v>13751.32</v>
      </c>
    </row>
    <row r="132" spans="1:148">
      <c r="A132" t="s">
        <v>424</v>
      </c>
      <c r="B132" s="1" t="s">
        <v>391</v>
      </c>
      <c r="C132" t="str">
        <f t="shared" ca="1" si="330"/>
        <v>BCHIMP</v>
      </c>
      <c r="D132" t="str">
        <f t="shared" ca="1" si="331"/>
        <v>Alberta-BC Intertie - Import</v>
      </c>
      <c r="E132" s="51">
        <v>1375</v>
      </c>
      <c r="F132" s="51">
        <v>300</v>
      </c>
      <c r="G132" s="51">
        <v>10988</v>
      </c>
      <c r="H132" s="51">
        <v>1463</v>
      </c>
      <c r="Q132" s="32">
        <v>274240.25</v>
      </c>
      <c r="R132" s="32">
        <v>24015</v>
      </c>
      <c r="S132" s="32">
        <v>872532.47999999998</v>
      </c>
      <c r="T132" s="32">
        <v>169563.54</v>
      </c>
      <c r="U132" s="32"/>
      <c r="V132" s="32"/>
      <c r="W132" s="32"/>
      <c r="X132" s="32"/>
      <c r="Y132" s="32"/>
      <c r="Z132" s="32"/>
      <c r="AA132" s="32"/>
      <c r="AB132" s="32"/>
      <c r="AC132" s="2">
        <v>0.78</v>
      </c>
      <c r="AD132" s="2">
        <v>0.78</v>
      </c>
      <c r="AE132" s="2">
        <v>0.78</v>
      </c>
      <c r="AF132" s="2">
        <v>0.78</v>
      </c>
      <c r="AO132" s="33">
        <v>2139.0700000000002</v>
      </c>
      <c r="AP132" s="33">
        <v>187.32</v>
      </c>
      <c r="AQ132" s="33">
        <v>6805.75</v>
      </c>
      <c r="AR132" s="33">
        <v>1322.6</v>
      </c>
      <c r="AS132" s="33"/>
      <c r="AT132" s="33"/>
      <c r="AU132" s="33"/>
      <c r="AV132" s="33"/>
      <c r="AW132" s="33"/>
      <c r="AX132" s="33"/>
      <c r="AY132" s="33"/>
      <c r="AZ132" s="33"/>
      <c r="BA132" s="31">
        <f t="shared" si="332"/>
        <v>-329.09</v>
      </c>
      <c r="BB132" s="31">
        <f t="shared" si="333"/>
        <v>-28.82</v>
      </c>
      <c r="BC132" s="31">
        <f t="shared" si="334"/>
        <v>-1047.04</v>
      </c>
      <c r="BD132" s="31">
        <f t="shared" si="335"/>
        <v>-813.9</v>
      </c>
      <c r="BE132" s="31">
        <f t="shared" si="336"/>
        <v>0</v>
      </c>
      <c r="BF132" s="31">
        <f t="shared" si="337"/>
        <v>0</v>
      </c>
      <c r="BG132" s="31">
        <f t="shared" si="338"/>
        <v>0</v>
      </c>
      <c r="BH132" s="31">
        <f t="shared" si="339"/>
        <v>0</v>
      </c>
      <c r="BI132" s="31">
        <f t="shared" si="340"/>
        <v>0</v>
      </c>
      <c r="BJ132" s="31">
        <f t="shared" si="341"/>
        <v>0</v>
      </c>
      <c r="BK132" s="31">
        <f t="shared" si="342"/>
        <v>0</v>
      </c>
      <c r="BL132" s="31">
        <f t="shared" si="343"/>
        <v>0</v>
      </c>
      <c r="BM132" s="6">
        <f t="shared" ca="1" si="344"/>
        <v>-2.81E-2</v>
      </c>
      <c r="BN132" s="6">
        <f t="shared" ca="1" si="344"/>
        <v>-2.81E-2</v>
      </c>
      <c r="BO132" s="6">
        <f t="shared" ca="1" si="344"/>
        <v>-2.81E-2</v>
      </c>
      <c r="BP132" s="6">
        <f t="shared" ca="1" si="344"/>
        <v>-2.81E-2</v>
      </c>
      <c r="BQ132" s="6">
        <f t="shared" ca="1" si="344"/>
        <v>-2.81E-2</v>
      </c>
      <c r="BR132" s="6">
        <f t="shared" ca="1" si="344"/>
        <v>-2.81E-2</v>
      </c>
      <c r="BS132" s="6">
        <f t="shared" ca="1" si="344"/>
        <v>-2.81E-2</v>
      </c>
      <c r="BT132" s="6">
        <f t="shared" ca="1" si="344"/>
        <v>-2.81E-2</v>
      </c>
      <c r="BU132" s="6">
        <f t="shared" ca="1" si="344"/>
        <v>-2.81E-2</v>
      </c>
      <c r="BV132" s="6">
        <f t="shared" ca="1" si="344"/>
        <v>-2.81E-2</v>
      </c>
      <c r="BW132" s="6">
        <f t="shared" ca="1" si="344"/>
        <v>-2.81E-2</v>
      </c>
      <c r="BX132" s="6">
        <f t="shared" ca="1" si="344"/>
        <v>-2.81E-2</v>
      </c>
      <c r="BY132" s="31">
        <f t="shared" ca="1" si="305"/>
        <v>-7706.15</v>
      </c>
      <c r="BZ132" s="31">
        <f t="shared" ca="1" si="306"/>
        <v>-674.82</v>
      </c>
      <c r="CA132" s="31">
        <f t="shared" ca="1" si="307"/>
        <v>-24518.16</v>
      </c>
      <c r="CB132" s="31">
        <f t="shared" ca="1" si="308"/>
        <v>-4764.74</v>
      </c>
      <c r="CC132" s="31">
        <f t="shared" ca="1" si="309"/>
        <v>0</v>
      </c>
      <c r="CD132" s="31">
        <f t="shared" ca="1" si="310"/>
        <v>0</v>
      </c>
      <c r="CE132" s="31">
        <f t="shared" ca="1" si="311"/>
        <v>0</v>
      </c>
      <c r="CF132" s="31">
        <f t="shared" ca="1" si="312"/>
        <v>0</v>
      </c>
      <c r="CG132" s="31">
        <f t="shared" ca="1" si="313"/>
        <v>0</v>
      </c>
      <c r="CH132" s="31">
        <f t="shared" ca="1" si="314"/>
        <v>0</v>
      </c>
      <c r="CI132" s="31">
        <f t="shared" ca="1" si="315"/>
        <v>0</v>
      </c>
      <c r="CJ132" s="31">
        <f t="shared" ca="1" si="316"/>
        <v>0</v>
      </c>
      <c r="CK132" s="32">
        <f t="shared" ca="1" si="318"/>
        <v>356.51</v>
      </c>
      <c r="CL132" s="32">
        <f t="shared" ca="1" si="319"/>
        <v>31.22</v>
      </c>
      <c r="CM132" s="32">
        <f t="shared" ca="1" si="320"/>
        <v>1134.29</v>
      </c>
      <c r="CN132" s="32">
        <f t="shared" ca="1" si="321"/>
        <v>220.43</v>
      </c>
      <c r="CO132" s="32">
        <f t="shared" ca="1" si="322"/>
        <v>0</v>
      </c>
      <c r="CP132" s="32">
        <f t="shared" ca="1" si="323"/>
        <v>0</v>
      </c>
      <c r="CQ132" s="32">
        <f t="shared" ca="1" si="324"/>
        <v>0</v>
      </c>
      <c r="CR132" s="32">
        <f t="shared" ca="1" si="325"/>
        <v>0</v>
      </c>
      <c r="CS132" s="32">
        <f t="shared" ca="1" si="326"/>
        <v>0</v>
      </c>
      <c r="CT132" s="32">
        <f t="shared" ca="1" si="327"/>
        <v>0</v>
      </c>
      <c r="CU132" s="32">
        <f t="shared" ca="1" si="328"/>
        <v>0</v>
      </c>
      <c r="CV132" s="32">
        <f t="shared" ca="1" si="329"/>
        <v>0</v>
      </c>
      <c r="CW132" s="31">
        <f t="shared" ca="1" si="345"/>
        <v>-9159.619999999999</v>
      </c>
      <c r="CX132" s="31">
        <f t="shared" ca="1" si="346"/>
        <v>-802.1</v>
      </c>
      <c r="CY132" s="31">
        <f t="shared" ca="1" si="347"/>
        <v>-29142.579999999998</v>
      </c>
      <c r="CZ132" s="31">
        <f t="shared" ca="1" si="348"/>
        <v>-5053.01</v>
      </c>
      <c r="DA132" s="31">
        <f t="shared" ca="1" si="349"/>
        <v>0</v>
      </c>
      <c r="DB132" s="31">
        <f t="shared" ca="1" si="350"/>
        <v>0</v>
      </c>
      <c r="DC132" s="31">
        <f t="shared" ca="1" si="351"/>
        <v>0</v>
      </c>
      <c r="DD132" s="31">
        <f t="shared" ca="1" si="352"/>
        <v>0</v>
      </c>
      <c r="DE132" s="31">
        <f t="shared" ca="1" si="353"/>
        <v>0</v>
      </c>
      <c r="DF132" s="31">
        <f t="shared" ca="1" si="354"/>
        <v>0</v>
      </c>
      <c r="DG132" s="31">
        <f t="shared" ca="1" si="355"/>
        <v>0</v>
      </c>
      <c r="DH132" s="31">
        <f t="shared" ca="1" si="356"/>
        <v>0</v>
      </c>
      <c r="DI132" s="32">
        <f t="shared" ca="1" si="357"/>
        <v>-457.98</v>
      </c>
      <c r="DJ132" s="32">
        <f t="shared" ca="1" si="358"/>
        <v>-40.11</v>
      </c>
      <c r="DK132" s="32">
        <f t="shared" ca="1" si="359"/>
        <v>-1457.13</v>
      </c>
      <c r="DL132" s="32">
        <f t="shared" ca="1" si="360"/>
        <v>-252.65</v>
      </c>
      <c r="DM132" s="32">
        <f t="shared" ca="1" si="361"/>
        <v>0</v>
      </c>
      <c r="DN132" s="32">
        <f t="shared" ca="1" si="362"/>
        <v>0</v>
      </c>
      <c r="DO132" s="32">
        <f t="shared" ca="1" si="363"/>
        <v>0</v>
      </c>
      <c r="DP132" s="32">
        <f t="shared" ca="1" si="364"/>
        <v>0</v>
      </c>
      <c r="DQ132" s="32">
        <f t="shared" ca="1" si="365"/>
        <v>0</v>
      </c>
      <c r="DR132" s="32">
        <f t="shared" ca="1" si="366"/>
        <v>0</v>
      </c>
      <c r="DS132" s="32">
        <f t="shared" ca="1" si="367"/>
        <v>0</v>
      </c>
      <c r="DT132" s="32">
        <f t="shared" ca="1" si="368"/>
        <v>0</v>
      </c>
      <c r="DU132" s="31">
        <f t="shared" ca="1" si="369"/>
        <v>-3941.02</v>
      </c>
      <c r="DV132" s="31">
        <f t="shared" ca="1" si="370"/>
        <v>-341.02</v>
      </c>
      <c r="DW132" s="31">
        <f t="shared" ca="1" si="371"/>
        <v>-12256.26</v>
      </c>
      <c r="DX132" s="31">
        <f t="shared" ca="1" si="372"/>
        <v>-2099.35</v>
      </c>
      <c r="DY132" s="31">
        <f t="shared" ca="1" si="373"/>
        <v>0</v>
      </c>
      <c r="DZ132" s="31">
        <f t="shared" ca="1" si="374"/>
        <v>0</v>
      </c>
      <c r="EA132" s="31">
        <f t="shared" ca="1" si="375"/>
        <v>0</v>
      </c>
      <c r="EB132" s="31">
        <f t="shared" ca="1" si="376"/>
        <v>0</v>
      </c>
      <c r="EC132" s="31">
        <f t="shared" ca="1" si="377"/>
        <v>0</v>
      </c>
      <c r="ED132" s="31">
        <f t="shared" ca="1" si="378"/>
        <v>0</v>
      </c>
      <c r="EE132" s="31">
        <f t="shared" ca="1" si="379"/>
        <v>0</v>
      </c>
      <c r="EF132" s="31">
        <f t="shared" ca="1" si="380"/>
        <v>0</v>
      </c>
      <c r="EG132" s="32">
        <f t="shared" ca="1" si="381"/>
        <v>-13558.619999999999</v>
      </c>
      <c r="EH132" s="32">
        <f t="shared" ca="1" si="382"/>
        <v>-1183.23</v>
      </c>
      <c r="EI132" s="32">
        <f t="shared" ca="1" si="383"/>
        <v>-42855.97</v>
      </c>
      <c r="EJ132" s="32">
        <f t="shared" ca="1" si="384"/>
        <v>-7405.01</v>
      </c>
      <c r="EK132" s="32">
        <f t="shared" ca="1" si="385"/>
        <v>0</v>
      </c>
      <c r="EL132" s="32">
        <f t="shared" ca="1" si="386"/>
        <v>0</v>
      </c>
      <c r="EM132" s="32">
        <f t="shared" ca="1" si="387"/>
        <v>0</v>
      </c>
      <c r="EN132" s="32">
        <f t="shared" ca="1" si="388"/>
        <v>0</v>
      </c>
      <c r="EO132" s="32">
        <f t="shared" ca="1" si="389"/>
        <v>0</v>
      </c>
      <c r="EP132" s="32">
        <f t="shared" ca="1" si="390"/>
        <v>0</v>
      </c>
      <c r="EQ132" s="32">
        <f t="shared" ca="1" si="391"/>
        <v>0</v>
      </c>
      <c r="ER132" s="32">
        <f t="shared" ca="1" si="392"/>
        <v>0</v>
      </c>
    </row>
    <row r="133" spans="1:148">
      <c r="A133" t="s">
        <v>424</v>
      </c>
      <c r="B133" s="1" t="s">
        <v>335</v>
      </c>
      <c r="C133" t="str">
        <f t="shared" ca="1" si="330"/>
        <v>BCHEXP</v>
      </c>
      <c r="D133" t="str">
        <f t="shared" ca="1" si="331"/>
        <v>Alberta-BC Intertie - Export</v>
      </c>
      <c r="E133" s="51">
        <v>7785.25</v>
      </c>
      <c r="F133" s="51">
        <v>7222.75</v>
      </c>
      <c r="G133" s="51">
        <v>2670.75</v>
      </c>
      <c r="H133" s="51">
        <v>3048</v>
      </c>
      <c r="Q133" s="32">
        <v>379386.32</v>
      </c>
      <c r="R133" s="32">
        <v>427958.32</v>
      </c>
      <c r="S133" s="32">
        <v>84404.15</v>
      </c>
      <c r="T133" s="32">
        <v>121870.63</v>
      </c>
      <c r="U133" s="32"/>
      <c r="V133" s="32"/>
      <c r="W133" s="32"/>
      <c r="X133" s="32"/>
      <c r="Y133" s="32"/>
      <c r="Z133" s="32"/>
      <c r="AA133" s="32"/>
      <c r="AB133" s="32"/>
      <c r="AC133" s="2">
        <v>3.19</v>
      </c>
      <c r="AD133" s="2">
        <v>3.19</v>
      </c>
      <c r="AE133" s="2">
        <v>3.19</v>
      </c>
      <c r="AF133" s="2">
        <v>3.19</v>
      </c>
      <c r="AO133" s="33">
        <v>12102.42</v>
      </c>
      <c r="AP133" s="33">
        <v>13651.87</v>
      </c>
      <c r="AQ133" s="33">
        <v>2692.49</v>
      </c>
      <c r="AR133" s="33">
        <v>3887.67</v>
      </c>
      <c r="AS133" s="33"/>
      <c r="AT133" s="33"/>
      <c r="AU133" s="33"/>
      <c r="AV133" s="33"/>
      <c r="AW133" s="33"/>
      <c r="AX133" s="33"/>
      <c r="AY133" s="33"/>
      <c r="AZ133" s="33"/>
      <c r="BA133" s="31">
        <f t="shared" ref="BA133:BA137" si="393">ROUND(Q133*BA$3,2)</f>
        <v>-455.26</v>
      </c>
      <c r="BB133" s="31">
        <f t="shared" ref="BB133:BB137" si="394">ROUND(R133*BB$3,2)</f>
        <v>-513.54999999999995</v>
      </c>
      <c r="BC133" s="31">
        <f t="shared" ref="BC133:BC137" si="395">ROUND(S133*BC$3,2)</f>
        <v>-101.28</v>
      </c>
      <c r="BD133" s="31">
        <f t="shared" ref="BD133:BD137" si="396">ROUND(T133*BD$3,2)</f>
        <v>-584.98</v>
      </c>
      <c r="BE133" s="31">
        <f t="shared" ref="BE133:BE137" si="397">ROUND(U133*BE$3,2)</f>
        <v>0</v>
      </c>
      <c r="BF133" s="31">
        <f t="shared" ref="BF133:BF137" si="398">ROUND(V133*BF$3,2)</f>
        <v>0</v>
      </c>
      <c r="BG133" s="31">
        <f t="shared" ref="BG133:BG137" si="399">ROUND(W133*BG$3,2)</f>
        <v>0</v>
      </c>
      <c r="BH133" s="31">
        <f t="shared" ref="BH133:BH137" si="400">ROUND(X133*BH$3,2)</f>
        <v>0</v>
      </c>
      <c r="BI133" s="31">
        <f t="shared" ref="BI133:BI137" si="401">ROUND(Y133*BI$3,2)</f>
        <v>0</v>
      </c>
      <c r="BJ133" s="31">
        <f t="shared" ref="BJ133:BJ137" si="402">ROUND(Z133*BJ$3,2)</f>
        <v>0</v>
      </c>
      <c r="BK133" s="31">
        <f t="shared" ref="BK133:BK137" si="403">ROUND(AA133*BK$3,2)</f>
        <v>0</v>
      </c>
      <c r="BL133" s="31">
        <f t="shared" ref="BL133:BL137" si="404">ROUND(AB133*BL$3,2)</f>
        <v>0</v>
      </c>
      <c r="BM133" s="6">
        <f t="shared" ca="1" si="344"/>
        <v>6.3E-3</v>
      </c>
      <c r="BN133" s="6">
        <f t="shared" ca="1" si="344"/>
        <v>6.3E-3</v>
      </c>
      <c r="BO133" s="6">
        <f t="shared" ca="1" si="344"/>
        <v>6.3E-3</v>
      </c>
      <c r="BP133" s="6">
        <f t="shared" ref="BM133:BX137" ca="1" si="405">VLOOKUP($C133,LossFactorLookup,3,FALSE)</f>
        <v>6.3E-3</v>
      </c>
      <c r="BQ133" s="6">
        <f t="shared" ca="1" si="405"/>
        <v>6.3E-3</v>
      </c>
      <c r="BR133" s="6">
        <f t="shared" ca="1" si="405"/>
        <v>6.3E-3</v>
      </c>
      <c r="BS133" s="6">
        <f t="shared" ca="1" si="405"/>
        <v>6.3E-3</v>
      </c>
      <c r="BT133" s="6">
        <f t="shared" ca="1" si="405"/>
        <v>6.3E-3</v>
      </c>
      <c r="BU133" s="6">
        <f t="shared" ca="1" si="405"/>
        <v>6.3E-3</v>
      </c>
      <c r="BV133" s="6">
        <f t="shared" ca="1" si="405"/>
        <v>6.3E-3</v>
      </c>
      <c r="BW133" s="6">
        <f t="shared" ca="1" si="405"/>
        <v>6.3E-3</v>
      </c>
      <c r="BX133" s="6">
        <f t="shared" ca="1" si="405"/>
        <v>6.3E-3</v>
      </c>
      <c r="BY133" s="31">
        <f t="shared" ref="BY133:BY137" ca="1" si="406">IFERROR(VLOOKUP($C133,DOSDetail,CELL("col",BY$4)+58,FALSE),ROUND(Q133*BM133,2))</f>
        <v>2390.13</v>
      </c>
      <c r="BZ133" s="31">
        <f t="shared" ref="BZ133:BZ137" ca="1" si="407">IFERROR(VLOOKUP($C133,DOSDetail,CELL("col",BZ$4)+58,FALSE),ROUND(R133*BN133,2))</f>
        <v>2696.14</v>
      </c>
      <c r="CA133" s="31">
        <f t="shared" ref="CA133:CA137" ca="1" si="408">IFERROR(VLOOKUP($C133,DOSDetail,CELL("col",CA$4)+58,FALSE),ROUND(S133*BO133,2))</f>
        <v>531.75</v>
      </c>
      <c r="CB133" s="31">
        <f t="shared" ref="CB133:CB137" ca="1" si="409">IFERROR(VLOOKUP($C133,DOSDetail,CELL("col",CB$4)+58,FALSE),ROUND(T133*BP133,2))</f>
        <v>767.78</v>
      </c>
      <c r="CC133" s="31">
        <f t="shared" ref="CC133:CC137" ca="1" si="410">IFERROR(VLOOKUP($C133,DOSDetail,CELL("col",CC$4)+58,FALSE),ROUND(U133*BQ133,2))</f>
        <v>0</v>
      </c>
      <c r="CD133" s="31">
        <f t="shared" ref="CD133:CD137" ca="1" si="411">IFERROR(VLOOKUP($C133,DOSDetail,CELL("col",CD$4)+58,FALSE),ROUND(V133*BR133,2))</f>
        <v>0</v>
      </c>
      <c r="CE133" s="31">
        <f t="shared" ref="CE133:CE137" ca="1" si="412">IFERROR(VLOOKUP($C133,DOSDetail,CELL("col",CE$4)+58,FALSE),ROUND(W133*BS133,2))</f>
        <v>0</v>
      </c>
      <c r="CF133" s="31">
        <f t="shared" ref="CF133:CF137" ca="1" si="413">IFERROR(VLOOKUP($C133,DOSDetail,CELL("col",CF$4)+58,FALSE),ROUND(X133*BT133,2))</f>
        <v>0</v>
      </c>
      <c r="CG133" s="31">
        <f t="shared" ref="CG133:CG137" ca="1" si="414">IFERROR(VLOOKUP($C133,DOSDetail,CELL("col",CG$4)+58,FALSE),ROUND(Y133*BU133,2))</f>
        <v>0</v>
      </c>
      <c r="CH133" s="31">
        <f t="shared" ref="CH133:CH137" ca="1" si="415">IFERROR(VLOOKUP($C133,DOSDetail,CELL("col",CH$4)+58,FALSE),ROUND(Z133*BV133,2))</f>
        <v>0</v>
      </c>
      <c r="CI133" s="31">
        <f t="shared" ref="CI133:CI137" ca="1" si="416">IFERROR(VLOOKUP($C133,DOSDetail,CELL("col",CI$4)+58,FALSE),ROUND(AA133*BW133,2))</f>
        <v>0</v>
      </c>
      <c r="CJ133" s="31">
        <f t="shared" ref="CJ133:CJ137" ca="1" si="417">IFERROR(VLOOKUP($C133,DOSDetail,CELL("col",CJ$4)+58,FALSE),ROUND(AB133*BX133,2))</f>
        <v>0</v>
      </c>
      <c r="CK133" s="32">
        <f t="shared" ref="CK133:CK137" ca="1" si="418">ROUND(Q133*$CV$3,2)</f>
        <v>493.2</v>
      </c>
      <c r="CL133" s="32">
        <f t="shared" ref="CL133:CL137" ca="1" si="419">ROUND(R133*$CV$3,2)</f>
        <v>556.35</v>
      </c>
      <c r="CM133" s="32">
        <f t="shared" ref="CM133:CM137" ca="1" si="420">ROUND(S133*$CV$3,2)</f>
        <v>109.73</v>
      </c>
      <c r="CN133" s="32">
        <f t="shared" ref="CN133:CN137" ca="1" si="421">ROUND(T133*$CV$3,2)</f>
        <v>158.43</v>
      </c>
      <c r="CO133" s="32">
        <f t="shared" ref="CO133:CO137" ca="1" si="422">ROUND(U133*$CV$3,2)</f>
        <v>0</v>
      </c>
      <c r="CP133" s="32">
        <f t="shared" ref="CP133:CP137" ca="1" si="423">ROUND(V133*$CV$3,2)</f>
        <v>0</v>
      </c>
      <c r="CQ133" s="32">
        <f t="shared" ref="CQ133:CQ137" ca="1" si="424">ROUND(W133*$CV$3,2)</f>
        <v>0</v>
      </c>
      <c r="CR133" s="32">
        <f t="shared" ref="CR133:CR137" ca="1" si="425">ROUND(X133*$CV$3,2)</f>
        <v>0</v>
      </c>
      <c r="CS133" s="32">
        <f t="shared" ref="CS133:CS137" ca="1" si="426">ROUND(Y133*$CV$3,2)</f>
        <v>0</v>
      </c>
      <c r="CT133" s="32">
        <f t="shared" ref="CT133:CT137" ca="1" si="427">ROUND(Z133*$CV$3,2)</f>
        <v>0</v>
      </c>
      <c r="CU133" s="32">
        <f t="shared" ref="CU133:CU137" ca="1" si="428">ROUND(AA133*$CV$3,2)</f>
        <v>0</v>
      </c>
      <c r="CV133" s="32">
        <f t="shared" ref="CV133:CV137" ca="1" si="429">ROUND(AB133*$CV$3,2)</f>
        <v>0</v>
      </c>
      <c r="CW133" s="31">
        <f t="shared" ref="CW133:CW137" ca="1" si="430">BY133+CK133-AO133-BA133</f>
        <v>-8763.83</v>
      </c>
      <c r="CX133" s="31">
        <f t="shared" ref="CX133:CX137" ca="1" si="431">BZ133+CL133-AP133-BB133</f>
        <v>-9885.8300000000017</v>
      </c>
      <c r="CY133" s="31">
        <f t="shared" ref="CY133:CY137" ca="1" si="432">CA133+CM133-AQ133-BC133</f>
        <v>-1949.7299999999998</v>
      </c>
      <c r="CZ133" s="31">
        <f t="shared" ref="CZ133:CZ137" ca="1" si="433">CB133+CN133-AR133-BD133</f>
        <v>-2376.48</v>
      </c>
      <c r="DA133" s="31">
        <f t="shared" ref="DA133:DA137" ca="1" si="434">CC133+CO133-AS133-BE133</f>
        <v>0</v>
      </c>
      <c r="DB133" s="31">
        <f t="shared" ref="DB133:DB137" ca="1" si="435">CD133+CP133-AT133-BF133</f>
        <v>0</v>
      </c>
      <c r="DC133" s="31">
        <f t="shared" ref="DC133:DC137" ca="1" si="436">CE133+CQ133-AU133-BG133</f>
        <v>0</v>
      </c>
      <c r="DD133" s="31">
        <f t="shared" ref="DD133:DD137" ca="1" si="437">CF133+CR133-AV133-BH133</f>
        <v>0</v>
      </c>
      <c r="DE133" s="31">
        <f t="shared" ref="DE133:DE137" ca="1" si="438">CG133+CS133-AW133-BI133</f>
        <v>0</v>
      </c>
      <c r="DF133" s="31">
        <f t="shared" ref="DF133:DF137" ca="1" si="439">CH133+CT133-AX133-BJ133</f>
        <v>0</v>
      </c>
      <c r="DG133" s="31">
        <f t="shared" ref="DG133:DG137" ca="1" si="440">CI133+CU133-AY133-BK133</f>
        <v>0</v>
      </c>
      <c r="DH133" s="31">
        <f t="shared" ref="DH133:DH137" ca="1" si="441">CJ133+CV133-AZ133-BL133</f>
        <v>0</v>
      </c>
      <c r="DI133" s="32">
        <f t="shared" ref="DI133:DI137" ca="1" si="442">ROUND(CW133*5%,2)</f>
        <v>-438.19</v>
      </c>
      <c r="DJ133" s="32">
        <f t="shared" ref="DJ133:DJ137" ca="1" si="443">ROUND(CX133*5%,2)</f>
        <v>-494.29</v>
      </c>
      <c r="DK133" s="32">
        <f t="shared" ref="DK133:DK137" ca="1" si="444">ROUND(CY133*5%,2)</f>
        <v>-97.49</v>
      </c>
      <c r="DL133" s="32">
        <f t="shared" ref="DL133:DL137" ca="1" si="445">ROUND(CZ133*5%,2)</f>
        <v>-118.82</v>
      </c>
      <c r="DM133" s="32">
        <f t="shared" ref="DM133:DM137" ca="1" si="446">ROUND(DA133*5%,2)</f>
        <v>0</v>
      </c>
      <c r="DN133" s="32">
        <f t="shared" ref="DN133:DN137" ca="1" si="447">ROUND(DB133*5%,2)</f>
        <v>0</v>
      </c>
      <c r="DO133" s="32">
        <f t="shared" ref="DO133:DO137" ca="1" si="448">ROUND(DC133*5%,2)</f>
        <v>0</v>
      </c>
      <c r="DP133" s="32">
        <f t="shared" ref="DP133:DP137" ca="1" si="449">ROUND(DD133*5%,2)</f>
        <v>0</v>
      </c>
      <c r="DQ133" s="32">
        <f t="shared" ref="DQ133:DQ137" ca="1" si="450">ROUND(DE133*5%,2)</f>
        <v>0</v>
      </c>
      <c r="DR133" s="32">
        <f t="shared" ref="DR133:DR137" ca="1" si="451">ROUND(DF133*5%,2)</f>
        <v>0</v>
      </c>
      <c r="DS133" s="32">
        <f t="shared" ref="DS133:DS137" ca="1" si="452">ROUND(DG133*5%,2)</f>
        <v>0</v>
      </c>
      <c r="DT133" s="32">
        <f t="shared" ref="DT133:DT137" ca="1" si="453">ROUND(DH133*5%,2)</f>
        <v>0</v>
      </c>
      <c r="DU133" s="31">
        <f t="shared" ref="DU133:DU137" ca="1" si="454">ROUND(CW133*DU$3,2)</f>
        <v>-3770.73</v>
      </c>
      <c r="DV133" s="31">
        <f t="shared" ref="DV133:DV137" ca="1" si="455">ROUND(CX133*DV$3,2)</f>
        <v>-4203.1000000000004</v>
      </c>
      <c r="DW133" s="31">
        <f t="shared" ref="DW133:DW137" ca="1" si="456">ROUND(CY133*DW$3,2)</f>
        <v>-819.98</v>
      </c>
      <c r="DX133" s="31">
        <f t="shared" ref="DX133:DX137" ca="1" si="457">ROUND(CZ133*DX$3,2)</f>
        <v>-987.35</v>
      </c>
      <c r="DY133" s="31">
        <f t="shared" ref="DY133:DY137" ca="1" si="458">ROUND(DA133*DY$3,2)</f>
        <v>0</v>
      </c>
      <c r="DZ133" s="31">
        <f t="shared" ref="DZ133:DZ137" ca="1" si="459">ROUND(DB133*DZ$3,2)</f>
        <v>0</v>
      </c>
      <c r="EA133" s="31">
        <f t="shared" ref="EA133:EA137" ca="1" si="460">ROUND(DC133*EA$3,2)</f>
        <v>0</v>
      </c>
      <c r="EB133" s="31">
        <f t="shared" ref="EB133:EB137" ca="1" si="461">ROUND(DD133*EB$3,2)</f>
        <v>0</v>
      </c>
      <c r="EC133" s="31">
        <f t="shared" ref="EC133:EC137" ca="1" si="462">ROUND(DE133*EC$3,2)</f>
        <v>0</v>
      </c>
      <c r="ED133" s="31">
        <f t="shared" ref="ED133:ED137" ca="1" si="463">ROUND(DF133*ED$3,2)</f>
        <v>0</v>
      </c>
      <c r="EE133" s="31">
        <f t="shared" ref="EE133:EE137" ca="1" si="464">ROUND(DG133*EE$3,2)</f>
        <v>0</v>
      </c>
      <c r="EF133" s="31">
        <f t="shared" ref="EF133:EF137" ca="1" si="465">ROUND(DH133*EF$3,2)</f>
        <v>0</v>
      </c>
      <c r="EG133" s="32">
        <f t="shared" ref="EG133:EG137" ca="1" si="466">CW133+DI133+DU133</f>
        <v>-12972.75</v>
      </c>
      <c r="EH133" s="32">
        <f t="shared" ref="EH133:EH137" ca="1" si="467">CX133+DJ133+DV133</f>
        <v>-14583.220000000003</v>
      </c>
      <c r="EI133" s="32">
        <f t="shared" ref="EI133:EI137" ca="1" si="468">CY133+DK133+DW133</f>
        <v>-2867.2</v>
      </c>
      <c r="EJ133" s="32">
        <f t="shared" ref="EJ133:EJ137" ca="1" si="469">CZ133+DL133+DX133</f>
        <v>-3482.65</v>
      </c>
      <c r="EK133" s="32">
        <f t="shared" ref="EK133:EK137" ca="1" si="470">DA133+DM133+DY133</f>
        <v>0</v>
      </c>
      <c r="EL133" s="32">
        <f t="shared" ref="EL133:EL137" ca="1" si="471">DB133+DN133+DZ133</f>
        <v>0</v>
      </c>
      <c r="EM133" s="32">
        <f t="shared" ref="EM133:EM137" ca="1" si="472">DC133+DO133+EA133</f>
        <v>0</v>
      </c>
      <c r="EN133" s="32">
        <f t="shared" ref="EN133:EN137" ca="1" si="473">DD133+DP133+EB133</f>
        <v>0</v>
      </c>
      <c r="EO133" s="32">
        <f t="shared" ref="EO133:EO137" ca="1" si="474">DE133+DQ133+EC133</f>
        <v>0</v>
      </c>
      <c r="EP133" s="32">
        <f t="shared" ref="EP133:EP137" ca="1" si="475">DF133+DR133+ED133</f>
        <v>0</v>
      </c>
      <c r="EQ133" s="32">
        <f t="shared" ref="EQ133:EQ137" ca="1" si="476">DG133+DS133+EE133</f>
        <v>0</v>
      </c>
      <c r="ER133" s="32">
        <f t="shared" ref="ER133:ER137" ca="1" si="477">DH133+DT133+EF133</f>
        <v>0</v>
      </c>
    </row>
    <row r="134" spans="1:148">
      <c r="A134" t="s">
        <v>451</v>
      </c>
      <c r="B134" s="1" t="s">
        <v>144</v>
      </c>
      <c r="C134" t="str">
        <f t="shared" ca="1" si="330"/>
        <v>BCHIMP</v>
      </c>
      <c r="D134" t="str">
        <f t="shared" ca="1" si="331"/>
        <v>Alberta-BC Intertie - Import</v>
      </c>
      <c r="E134" s="51">
        <v>2175</v>
      </c>
      <c r="F134" s="51">
        <v>5988</v>
      </c>
      <c r="G134" s="51">
        <v>12273</v>
      </c>
      <c r="H134" s="51">
        <v>1441</v>
      </c>
      <c r="I134" s="51">
        <v>4827</v>
      </c>
      <c r="J134" s="51">
        <v>3972</v>
      </c>
      <c r="K134" s="51">
        <v>2221</v>
      </c>
      <c r="L134" s="51">
        <v>1513</v>
      </c>
      <c r="M134" s="51">
        <v>11770</v>
      </c>
      <c r="N134" s="51">
        <v>5352</v>
      </c>
      <c r="O134" s="51">
        <v>1060</v>
      </c>
      <c r="P134" s="51">
        <v>745</v>
      </c>
      <c r="Q134" s="32">
        <v>170079.67</v>
      </c>
      <c r="R134" s="32">
        <v>443086.24</v>
      </c>
      <c r="S134" s="32">
        <v>531074.77</v>
      </c>
      <c r="T134" s="32">
        <v>102306.83</v>
      </c>
      <c r="U134" s="32">
        <v>328015.56</v>
      </c>
      <c r="V134" s="32">
        <v>237733.82</v>
      </c>
      <c r="W134" s="32">
        <v>268170.95</v>
      </c>
      <c r="X134" s="32">
        <v>186005.77</v>
      </c>
      <c r="Y134" s="32">
        <v>703844.86</v>
      </c>
      <c r="Z134" s="32">
        <v>530711.72</v>
      </c>
      <c r="AA134" s="32">
        <v>70646.97</v>
      </c>
      <c r="AB134" s="32">
        <v>55482.15</v>
      </c>
      <c r="AC134" s="2">
        <v>0.78</v>
      </c>
      <c r="AD134" s="2">
        <v>0.78</v>
      </c>
      <c r="AE134" s="2">
        <v>0.78</v>
      </c>
      <c r="AF134" s="2">
        <v>0.78</v>
      </c>
      <c r="AG134" s="2">
        <v>0.78</v>
      </c>
      <c r="AH134" s="2">
        <v>0.78</v>
      </c>
      <c r="AI134" s="2">
        <v>0.78</v>
      </c>
      <c r="AJ134" s="2">
        <v>0.78</v>
      </c>
      <c r="AK134" s="2">
        <v>0.78</v>
      </c>
      <c r="AL134" s="2">
        <v>0.78</v>
      </c>
      <c r="AM134" s="2">
        <v>0.78</v>
      </c>
      <c r="AN134" s="2">
        <v>0.78</v>
      </c>
      <c r="AO134" s="33">
        <v>1326.62</v>
      </c>
      <c r="AP134" s="33">
        <v>3456.07</v>
      </c>
      <c r="AQ134" s="33">
        <v>4142.38</v>
      </c>
      <c r="AR134" s="33">
        <v>797.99</v>
      </c>
      <c r="AS134" s="33">
        <v>2558.52</v>
      </c>
      <c r="AT134" s="33">
        <v>1854.32</v>
      </c>
      <c r="AU134" s="33">
        <v>2091.73</v>
      </c>
      <c r="AV134" s="33">
        <v>1450.85</v>
      </c>
      <c r="AW134" s="33">
        <v>5489.99</v>
      </c>
      <c r="AX134" s="33">
        <v>4139.55</v>
      </c>
      <c r="AY134" s="33">
        <v>551.04999999999995</v>
      </c>
      <c r="AZ134" s="33">
        <v>432.76</v>
      </c>
      <c r="BA134" s="31">
        <f t="shared" si="393"/>
        <v>-204.1</v>
      </c>
      <c r="BB134" s="31">
        <f t="shared" si="394"/>
        <v>-531.70000000000005</v>
      </c>
      <c r="BC134" s="31">
        <f t="shared" si="395"/>
        <v>-637.29</v>
      </c>
      <c r="BD134" s="31">
        <f t="shared" si="396"/>
        <v>-491.07</v>
      </c>
      <c r="BE134" s="31">
        <f t="shared" si="397"/>
        <v>-1574.47</v>
      </c>
      <c r="BF134" s="31">
        <f t="shared" si="398"/>
        <v>-1141.1199999999999</v>
      </c>
      <c r="BG134" s="31">
        <f t="shared" si="399"/>
        <v>-1904.01</v>
      </c>
      <c r="BH134" s="31">
        <f t="shared" si="400"/>
        <v>-1320.64</v>
      </c>
      <c r="BI134" s="31">
        <f t="shared" si="401"/>
        <v>-4997.3</v>
      </c>
      <c r="BJ134" s="31">
        <f t="shared" si="402"/>
        <v>-1592.14</v>
      </c>
      <c r="BK134" s="31">
        <f t="shared" si="403"/>
        <v>-211.94</v>
      </c>
      <c r="BL134" s="31">
        <f t="shared" si="404"/>
        <v>-166.45</v>
      </c>
      <c r="BM134" s="6">
        <f t="shared" ca="1" si="405"/>
        <v>-2.81E-2</v>
      </c>
      <c r="BN134" s="6">
        <f t="shared" ca="1" si="405"/>
        <v>-2.81E-2</v>
      </c>
      <c r="BO134" s="6">
        <f t="shared" ca="1" si="405"/>
        <v>-2.81E-2</v>
      </c>
      <c r="BP134" s="6">
        <f t="shared" ca="1" si="405"/>
        <v>-2.81E-2</v>
      </c>
      <c r="BQ134" s="6">
        <f t="shared" ca="1" si="405"/>
        <v>-2.81E-2</v>
      </c>
      <c r="BR134" s="6">
        <f t="shared" ca="1" si="405"/>
        <v>-2.81E-2</v>
      </c>
      <c r="BS134" s="6">
        <f t="shared" ca="1" si="405"/>
        <v>-2.81E-2</v>
      </c>
      <c r="BT134" s="6">
        <f t="shared" ca="1" si="405"/>
        <v>-2.81E-2</v>
      </c>
      <c r="BU134" s="6">
        <f t="shared" ca="1" si="405"/>
        <v>-2.81E-2</v>
      </c>
      <c r="BV134" s="6">
        <f t="shared" ca="1" si="405"/>
        <v>-2.81E-2</v>
      </c>
      <c r="BW134" s="6">
        <f t="shared" ca="1" si="405"/>
        <v>-2.81E-2</v>
      </c>
      <c r="BX134" s="6">
        <f t="shared" ca="1" si="405"/>
        <v>-2.81E-2</v>
      </c>
      <c r="BY134" s="31">
        <f t="shared" ca="1" si="406"/>
        <v>-4779.24</v>
      </c>
      <c r="BZ134" s="31">
        <f t="shared" ca="1" si="407"/>
        <v>-12450.72</v>
      </c>
      <c r="CA134" s="31">
        <f t="shared" ca="1" si="408"/>
        <v>-14923.2</v>
      </c>
      <c r="CB134" s="31">
        <f t="shared" ca="1" si="409"/>
        <v>-2874.82</v>
      </c>
      <c r="CC134" s="31">
        <f t="shared" ca="1" si="410"/>
        <v>-9217.24</v>
      </c>
      <c r="CD134" s="31">
        <f t="shared" ca="1" si="411"/>
        <v>-6680.32</v>
      </c>
      <c r="CE134" s="31">
        <f t="shared" ca="1" si="412"/>
        <v>-7535.6</v>
      </c>
      <c r="CF134" s="31">
        <f t="shared" ca="1" si="413"/>
        <v>-5226.76</v>
      </c>
      <c r="CG134" s="31">
        <f t="shared" ca="1" si="414"/>
        <v>-19778.04</v>
      </c>
      <c r="CH134" s="31">
        <f t="shared" ca="1" si="415"/>
        <v>-14913</v>
      </c>
      <c r="CI134" s="31">
        <f t="shared" ca="1" si="416"/>
        <v>-1985.18</v>
      </c>
      <c r="CJ134" s="31">
        <f t="shared" ca="1" si="417"/>
        <v>-1559.05</v>
      </c>
      <c r="CK134" s="32">
        <f t="shared" ca="1" si="418"/>
        <v>221.1</v>
      </c>
      <c r="CL134" s="32">
        <f t="shared" ca="1" si="419"/>
        <v>576.01</v>
      </c>
      <c r="CM134" s="32">
        <f t="shared" ca="1" si="420"/>
        <v>690.4</v>
      </c>
      <c r="CN134" s="32">
        <f t="shared" ca="1" si="421"/>
        <v>133</v>
      </c>
      <c r="CO134" s="32">
        <f t="shared" ca="1" si="422"/>
        <v>426.42</v>
      </c>
      <c r="CP134" s="32">
        <f t="shared" ca="1" si="423"/>
        <v>309.05</v>
      </c>
      <c r="CQ134" s="32">
        <f t="shared" ca="1" si="424"/>
        <v>348.62</v>
      </c>
      <c r="CR134" s="32">
        <f t="shared" ca="1" si="425"/>
        <v>241.81</v>
      </c>
      <c r="CS134" s="32">
        <f t="shared" ca="1" si="426"/>
        <v>915</v>
      </c>
      <c r="CT134" s="32">
        <f t="shared" ca="1" si="427"/>
        <v>689.93</v>
      </c>
      <c r="CU134" s="32">
        <f t="shared" ca="1" si="428"/>
        <v>91.84</v>
      </c>
      <c r="CV134" s="32">
        <f t="shared" ca="1" si="429"/>
        <v>72.13</v>
      </c>
      <c r="CW134" s="31">
        <f t="shared" ca="1" si="430"/>
        <v>-5680.6599999999989</v>
      </c>
      <c r="CX134" s="31">
        <f t="shared" ca="1" si="431"/>
        <v>-14799.079999999998</v>
      </c>
      <c r="CY134" s="31">
        <f t="shared" ca="1" si="432"/>
        <v>-17737.89</v>
      </c>
      <c r="CZ134" s="31">
        <f t="shared" ca="1" si="433"/>
        <v>-3048.7400000000002</v>
      </c>
      <c r="DA134" s="31">
        <f t="shared" ca="1" si="434"/>
        <v>-9774.8700000000008</v>
      </c>
      <c r="DB134" s="31">
        <f t="shared" ca="1" si="435"/>
        <v>-7084.47</v>
      </c>
      <c r="DC134" s="31">
        <f t="shared" ca="1" si="436"/>
        <v>-7374.7000000000007</v>
      </c>
      <c r="DD134" s="31">
        <f t="shared" ca="1" si="437"/>
        <v>-5115.1599999999989</v>
      </c>
      <c r="DE134" s="31">
        <f t="shared" ca="1" si="438"/>
        <v>-19355.73</v>
      </c>
      <c r="DF134" s="31">
        <f t="shared" ca="1" si="439"/>
        <v>-16770.48</v>
      </c>
      <c r="DG134" s="31">
        <f t="shared" ca="1" si="440"/>
        <v>-2232.4500000000003</v>
      </c>
      <c r="DH134" s="31">
        <f t="shared" ca="1" si="441"/>
        <v>-1753.23</v>
      </c>
      <c r="DI134" s="32">
        <f t="shared" ca="1" si="442"/>
        <v>-284.02999999999997</v>
      </c>
      <c r="DJ134" s="32">
        <f t="shared" ca="1" si="443"/>
        <v>-739.95</v>
      </c>
      <c r="DK134" s="32">
        <f t="shared" ca="1" si="444"/>
        <v>-886.89</v>
      </c>
      <c r="DL134" s="32">
        <f t="shared" ca="1" si="445"/>
        <v>-152.44</v>
      </c>
      <c r="DM134" s="32">
        <f t="shared" ca="1" si="446"/>
        <v>-488.74</v>
      </c>
      <c r="DN134" s="32">
        <f t="shared" ca="1" si="447"/>
        <v>-354.22</v>
      </c>
      <c r="DO134" s="32">
        <f t="shared" ca="1" si="448"/>
        <v>-368.74</v>
      </c>
      <c r="DP134" s="32">
        <f t="shared" ca="1" si="449"/>
        <v>-255.76</v>
      </c>
      <c r="DQ134" s="32">
        <f t="shared" ca="1" si="450"/>
        <v>-967.79</v>
      </c>
      <c r="DR134" s="32">
        <f t="shared" ca="1" si="451"/>
        <v>-838.52</v>
      </c>
      <c r="DS134" s="32">
        <f t="shared" ca="1" si="452"/>
        <v>-111.62</v>
      </c>
      <c r="DT134" s="32">
        <f t="shared" ca="1" si="453"/>
        <v>-87.66</v>
      </c>
      <c r="DU134" s="31">
        <f t="shared" ca="1" si="454"/>
        <v>-2444.16</v>
      </c>
      <c r="DV134" s="31">
        <f t="shared" ca="1" si="455"/>
        <v>-6292.04</v>
      </c>
      <c r="DW134" s="31">
        <f t="shared" ca="1" si="456"/>
        <v>-7459.88</v>
      </c>
      <c r="DX134" s="31">
        <f t="shared" ca="1" si="457"/>
        <v>-1266.6500000000001</v>
      </c>
      <c r="DY134" s="31">
        <f t="shared" ca="1" si="458"/>
        <v>-4012.92</v>
      </c>
      <c r="DZ134" s="31">
        <f t="shared" ca="1" si="459"/>
        <v>-2872.32</v>
      </c>
      <c r="EA134" s="31">
        <f t="shared" ca="1" si="460"/>
        <v>-2953.62</v>
      </c>
      <c r="EB134" s="31">
        <f t="shared" ca="1" si="461"/>
        <v>-2021.51</v>
      </c>
      <c r="EC134" s="31">
        <f t="shared" ca="1" si="462"/>
        <v>-7546.62</v>
      </c>
      <c r="ED134" s="31">
        <f t="shared" ca="1" si="463"/>
        <v>-6452.5</v>
      </c>
      <c r="EE134" s="31">
        <f t="shared" ca="1" si="464"/>
        <v>-847.09</v>
      </c>
      <c r="EF134" s="31">
        <f t="shared" ca="1" si="465"/>
        <v>-656.25</v>
      </c>
      <c r="EG134" s="32">
        <f t="shared" ca="1" si="466"/>
        <v>-8408.8499999999985</v>
      </c>
      <c r="EH134" s="32">
        <f t="shared" ca="1" si="467"/>
        <v>-21831.07</v>
      </c>
      <c r="EI134" s="32">
        <f t="shared" ca="1" si="468"/>
        <v>-26084.66</v>
      </c>
      <c r="EJ134" s="32">
        <f t="shared" ca="1" si="469"/>
        <v>-4467.83</v>
      </c>
      <c r="EK134" s="32">
        <f t="shared" ca="1" si="470"/>
        <v>-14276.53</v>
      </c>
      <c r="EL134" s="32">
        <f t="shared" ca="1" si="471"/>
        <v>-10311.01</v>
      </c>
      <c r="EM134" s="32">
        <f t="shared" ca="1" si="472"/>
        <v>-10697.060000000001</v>
      </c>
      <c r="EN134" s="32">
        <f t="shared" ca="1" si="473"/>
        <v>-7392.4299999999994</v>
      </c>
      <c r="EO134" s="32">
        <f t="shared" ca="1" si="474"/>
        <v>-27870.14</v>
      </c>
      <c r="EP134" s="32">
        <f t="shared" ca="1" si="475"/>
        <v>-24061.5</v>
      </c>
      <c r="EQ134" s="32">
        <f t="shared" ca="1" si="476"/>
        <v>-3191.1600000000003</v>
      </c>
      <c r="ER134" s="32">
        <f t="shared" ca="1" si="477"/>
        <v>-2497.1400000000003</v>
      </c>
    </row>
    <row r="135" spans="1:148">
      <c r="A135" t="s">
        <v>451</v>
      </c>
      <c r="B135" s="1" t="s">
        <v>145</v>
      </c>
      <c r="C135" t="str">
        <f t="shared" ca="1" si="330"/>
        <v>BCHEXP</v>
      </c>
      <c r="D135" t="str">
        <f t="shared" ca="1" si="331"/>
        <v>Alberta-BC Intertie - Export</v>
      </c>
      <c r="E135" s="51">
        <v>1891.5</v>
      </c>
      <c r="F135" s="51">
        <v>1294</v>
      </c>
      <c r="G135" s="51">
        <v>50</v>
      </c>
      <c r="H135" s="51">
        <v>4726</v>
      </c>
      <c r="I135" s="51">
        <v>6490.5</v>
      </c>
      <c r="J135" s="51">
        <v>1869</v>
      </c>
      <c r="K135" s="51">
        <v>261.25</v>
      </c>
      <c r="L135" s="51">
        <v>3648.5</v>
      </c>
      <c r="M135" s="51">
        <v>3933</v>
      </c>
      <c r="N135" s="51">
        <v>4500</v>
      </c>
      <c r="O135" s="51">
        <v>8904.5</v>
      </c>
      <c r="P135" s="51">
        <v>2109.75</v>
      </c>
      <c r="Q135" s="32">
        <v>84736.31</v>
      </c>
      <c r="R135" s="32">
        <v>69671</v>
      </c>
      <c r="S135" s="32">
        <v>1209</v>
      </c>
      <c r="T135" s="32">
        <v>114735.76</v>
      </c>
      <c r="U135" s="32">
        <v>129714.13</v>
      </c>
      <c r="V135" s="32">
        <v>32021.21</v>
      </c>
      <c r="W135" s="32">
        <v>9623.86</v>
      </c>
      <c r="X135" s="32">
        <v>111316.51</v>
      </c>
      <c r="Y135" s="32">
        <v>179049.21</v>
      </c>
      <c r="Z135" s="32">
        <v>222155.48</v>
      </c>
      <c r="AA135" s="32">
        <v>438209.64</v>
      </c>
      <c r="AB135" s="32">
        <v>66778.06</v>
      </c>
      <c r="AC135" s="2">
        <v>3.19</v>
      </c>
      <c r="AD135" s="2">
        <v>3.19</v>
      </c>
      <c r="AE135" s="2">
        <v>3.19</v>
      </c>
      <c r="AF135" s="2">
        <v>3.19</v>
      </c>
      <c r="AG135" s="2">
        <v>3.19</v>
      </c>
      <c r="AH135" s="2">
        <v>3.19</v>
      </c>
      <c r="AI135" s="2">
        <v>3.19</v>
      </c>
      <c r="AJ135" s="2">
        <v>3.19</v>
      </c>
      <c r="AK135" s="2">
        <v>3.19</v>
      </c>
      <c r="AL135" s="2">
        <v>3.19</v>
      </c>
      <c r="AM135" s="2">
        <v>3.19</v>
      </c>
      <c r="AN135" s="2">
        <v>3.19</v>
      </c>
      <c r="AO135" s="33">
        <v>2703.09</v>
      </c>
      <c r="AP135" s="33">
        <v>2222.5</v>
      </c>
      <c r="AQ135" s="33">
        <v>38.57</v>
      </c>
      <c r="AR135" s="33">
        <v>3660.07</v>
      </c>
      <c r="AS135" s="33">
        <v>4137.88</v>
      </c>
      <c r="AT135" s="33">
        <v>1021.48</v>
      </c>
      <c r="AU135" s="33">
        <v>307</v>
      </c>
      <c r="AV135" s="33">
        <v>3551</v>
      </c>
      <c r="AW135" s="33">
        <v>5711.67</v>
      </c>
      <c r="AX135" s="33">
        <v>7086.76</v>
      </c>
      <c r="AY135" s="33">
        <v>13978.89</v>
      </c>
      <c r="AZ135" s="33">
        <v>2130.2199999999998</v>
      </c>
      <c r="BA135" s="31">
        <f t="shared" si="393"/>
        <v>-101.68</v>
      </c>
      <c r="BB135" s="31">
        <f t="shared" si="394"/>
        <v>-83.61</v>
      </c>
      <c r="BC135" s="31">
        <f t="shared" si="395"/>
        <v>-1.45</v>
      </c>
      <c r="BD135" s="31">
        <f t="shared" si="396"/>
        <v>-550.73</v>
      </c>
      <c r="BE135" s="31">
        <f t="shared" si="397"/>
        <v>-622.63</v>
      </c>
      <c r="BF135" s="31">
        <f t="shared" si="398"/>
        <v>-153.69999999999999</v>
      </c>
      <c r="BG135" s="31">
        <f t="shared" si="399"/>
        <v>-68.33</v>
      </c>
      <c r="BH135" s="31">
        <f t="shared" si="400"/>
        <v>-790.35</v>
      </c>
      <c r="BI135" s="31">
        <f t="shared" si="401"/>
        <v>-1271.25</v>
      </c>
      <c r="BJ135" s="31">
        <f t="shared" si="402"/>
        <v>-666.47</v>
      </c>
      <c r="BK135" s="31">
        <f t="shared" si="403"/>
        <v>-1314.63</v>
      </c>
      <c r="BL135" s="31">
        <f t="shared" si="404"/>
        <v>-200.33</v>
      </c>
      <c r="BM135" s="6">
        <f t="shared" ca="1" si="405"/>
        <v>6.3E-3</v>
      </c>
      <c r="BN135" s="6">
        <f t="shared" ca="1" si="405"/>
        <v>6.3E-3</v>
      </c>
      <c r="BO135" s="6">
        <f t="shared" ca="1" si="405"/>
        <v>6.3E-3</v>
      </c>
      <c r="BP135" s="6">
        <f t="shared" ca="1" si="405"/>
        <v>6.3E-3</v>
      </c>
      <c r="BQ135" s="6">
        <f t="shared" ca="1" si="405"/>
        <v>6.3E-3</v>
      </c>
      <c r="BR135" s="6">
        <f t="shared" ca="1" si="405"/>
        <v>6.3E-3</v>
      </c>
      <c r="BS135" s="6">
        <f t="shared" ca="1" si="405"/>
        <v>6.3E-3</v>
      </c>
      <c r="BT135" s="6">
        <f t="shared" ca="1" si="405"/>
        <v>6.3E-3</v>
      </c>
      <c r="BU135" s="6">
        <f t="shared" ca="1" si="405"/>
        <v>6.3E-3</v>
      </c>
      <c r="BV135" s="6">
        <f t="shared" ca="1" si="405"/>
        <v>6.3E-3</v>
      </c>
      <c r="BW135" s="6">
        <f t="shared" ca="1" si="405"/>
        <v>6.3E-3</v>
      </c>
      <c r="BX135" s="6">
        <f t="shared" ca="1" si="405"/>
        <v>6.3E-3</v>
      </c>
      <c r="BY135" s="31">
        <f t="shared" ca="1" si="406"/>
        <v>533.84</v>
      </c>
      <c r="BZ135" s="31">
        <f t="shared" ca="1" si="407"/>
        <v>438.93</v>
      </c>
      <c r="CA135" s="31">
        <f t="shared" ca="1" si="408"/>
        <v>7.62</v>
      </c>
      <c r="CB135" s="31">
        <f t="shared" ca="1" si="409"/>
        <v>722.84</v>
      </c>
      <c r="CC135" s="31">
        <f t="shared" ca="1" si="410"/>
        <v>817.2</v>
      </c>
      <c r="CD135" s="31">
        <f t="shared" ca="1" si="411"/>
        <v>201.73</v>
      </c>
      <c r="CE135" s="31">
        <f t="shared" ca="1" si="412"/>
        <v>60.63</v>
      </c>
      <c r="CF135" s="31">
        <f t="shared" ca="1" si="413"/>
        <v>701.29</v>
      </c>
      <c r="CG135" s="31">
        <f t="shared" ca="1" si="414"/>
        <v>1128.01</v>
      </c>
      <c r="CH135" s="31">
        <f t="shared" ca="1" si="415"/>
        <v>1399.58</v>
      </c>
      <c r="CI135" s="31">
        <f t="shared" ca="1" si="416"/>
        <v>2760.72</v>
      </c>
      <c r="CJ135" s="31">
        <f t="shared" ca="1" si="417"/>
        <v>420.7</v>
      </c>
      <c r="CK135" s="32">
        <f t="shared" ca="1" si="418"/>
        <v>110.16</v>
      </c>
      <c r="CL135" s="32">
        <f t="shared" ca="1" si="419"/>
        <v>90.57</v>
      </c>
      <c r="CM135" s="32">
        <f t="shared" ca="1" si="420"/>
        <v>1.57</v>
      </c>
      <c r="CN135" s="32">
        <f t="shared" ca="1" si="421"/>
        <v>149.16</v>
      </c>
      <c r="CO135" s="32">
        <f t="shared" ca="1" si="422"/>
        <v>168.63</v>
      </c>
      <c r="CP135" s="32">
        <f t="shared" ca="1" si="423"/>
        <v>41.63</v>
      </c>
      <c r="CQ135" s="32">
        <f t="shared" ca="1" si="424"/>
        <v>12.51</v>
      </c>
      <c r="CR135" s="32">
        <f t="shared" ca="1" si="425"/>
        <v>144.71</v>
      </c>
      <c r="CS135" s="32">
        <f t="shared" ca="1" si="426"/>
        <v>232.76</v>
      </c>
      <c r="CT135" s="32">
        <f t="shared" ca="1" si="427"/>
        <v>288.8</v>
      </c>
      <c r="CU135" s="32">
        <f t="shared" ca="1" si="428"/>
        <v>569.66999999999996</v>
      </c>
      <c r="CV135" s="32">
        <f t="shared" ca="1" si="429"/>
        <v>86.81</v>
      </c>
      <c r="CW135" s="31">
        <f t="shared" ca="1" si="430"/>
        <v>-1957.41</v>
      </c>
      <c r="CX135" s="31">
        <f t="shared" ca="1" si="431"/>
        <v>-1609.39</v>
      </c>
      <c r="CY135" s="31">
        <f t="shared" ca="1" si="432"/>
        <v>-27.930000000000003</v>
      </c>
      <c r="CZ135" s="31">
        <f t="shared" ca="1" si="433"/>
        <v>-2237.34</v>
      </c>
      <c r="DA135" s="31">
        <f t="shared" ca="1" si="434"/>
        <v>-2529.42</v>
      </c>
      <c r="DB135" s="31">
        <f t="shared" ca="1" si="435"/>
        <v>-624.42000000000007</v>
      </c>
      <c r="DC135" s="31">
        <f t="shared" ca="1" si="436"/>
        <v>-165.53000000000003</v>
      </c>
      <c r="DD135" s="31">
        <f t="shared" ca="1" si="437"/>
        <v>-1914.65</v>
      </c>
      <c r="DE135" s="31">
        <f t="shared" ca="1" si="438"/>
        <v>-3079.6499999999996</v>
      </c>
      <c r="DF135" s="31">
        <f t="shared" ca="1" si="439"/>
        <v>-4731.91</v>
      </c>
      <c r="DG135" s="31">
        <f t="shared" ca="1" si="440"/>
        <v>-9333.869999999999</v>
      </c>
      <c r="DH135" s="31">
        <f t="shared" ca="1" si="441"/>
        <v>-1422.3799999999999</v>
      </c>
      <c r="DI135" s="32">
        <f t="shared" ca="1" si="442"/>
        <v>-97.87</v>
      </c>
      <c r="DJ135" s="32">
        <f t="shared" ca="1" si="443"/>
        <v>-80.47</v>
      </c>
      <c r="DK135" s="32">
        <f t="shared" ca="1" si="444"/>
        <v>-1.4</v>
      </c>
      <c r="DL135" s="32">
        <f t="shared" ca="1" si="445"/>
        <v>-111.87</v>
      </c>
      <c r="DM135" s="32">
        <f t="shared" ca="1" si="446"/>
        <v>-126.47</v>
      </c>
      <c r="DN135" s="32">
        <f t="shared" ca="1" si="447"/>
        <v>-31.22</v>
      </c>
      <c r="DO135" s="32">
        <f t="shared" ca="1" si="448"/>
        <v>-8.2799999999999994</v>
      </c>
      <c r="DP135" s="32">
        <f t="shared" ca="1" si="449"/>
        <v>-95.73</v>
      </c>
      <c r="DQ135" s="32">
        <f t="shared" ca="1" si="450"/>
        <v>-153.97999999999999</v>
      </c>
      <c r="DR135" s="32">
        <f t="shared" ca="1" si="451"/>
        <v>-236.6</v>
      </c>
      <c r="DS135" s="32">
        <f t="shared" ca="1" si="452"/>
        <v>-466.69</v>
      </c>
      <c r="DT135" s="32">
        <f t="shared" ca="1" si="453"/>
        <v>-71.12</v>
      </c>
      <c r="DU135" s="31">
        <f t="shared" ca="1" si="454"/>
        <v>-842.2</v>
      </c>
      <c r="DV135" s="31">
        <f t="shared" ca="1" si="455"/>
        <v>-684.26</v>
      </c>
      <c r="DW135" s="31">
        <f t="shared" ca="1" si="456"/>
        <v>-11.75</v>
      </c>
      <c r="DX135" s="31">
        <f t="shared" ca="1" si="457"/>
        <v>-929.54</v>
      </c>
      <c r="DY135" s="31">
        <f t="shared" ca="1" si="458"/>
        <v>-1038.4100000000001</v>
      </c>
      <c r="DZ135" s="31">
        <f t="shared" ca="1" si="459"/>
        <v>-253.16</v>
      </c>
      <c r="EA135" s="31">
        <f t="shared" ca="1" si="460"/>
        <v>-66.3</v>
      </c>
      <c r="EB135" s="31">
        <f t="shared" ca="1" si="461"/>
        <v>-756.67</v>
      </c>
      <c r="EC135" s="31">
        <f t="shared" ca="1" si="462"/>
        <v>-1200.73</v>
      </c>
      <c r="ED135" s="31">
        <f t="shared" ca="1" si="463"/>
        <v>-1820.62</v>
      </c>
      <c r="EE135" s="31">
        <f t="shared" ca="1" si="464"/>
        <v>-3541.69</v>
      </c>
      <c r="EF135" s="31">
        <f t="shared" ca="1" si="465"/>
        <v>-532.41</v>
      </c>
      <c r="EG135" s="32">
        <f t="shared" ca="1" si="466"/>
        <v>-2897.4800000000005</v>
      </c>
      <c r="EH135" s="32">
        <f t="shared" ca="1" si="467"/>
        <v>-2374.12</v>
      </c>
      <c r="EI135" s="32">
        <f t="shared" ca="1" si="468"/>
        <v>-41.08</v>
      </c>
      <c r="EJ135" s="32">
        <f t="shared" ca="1" si="469"/>
        <v>-3278.75</v>
      </c>
      <c r="EK135" s="32">
        <f t="shared" ca="1" si="470"/>
        <v>-3694.3</v>
      </c>
      <c r="EL135" s="32">
        <f t="shared" ca="1" si="471"/>
        <v>-908.80000000000007</v>
      </c>
      <c r="EM135" s="32">
        <f t="shared" ca="1" si="472"/>
        <v>-240.11</v>
      </c>
      <c r="EN135" s="32">
        <f t="shared" ca="1" si="473"/>
        <v>-2767.05</v>
      </c>
      <c r="EO135" s="32">
        <f t="shared" ca="1" si="474"/>
        <v>-4434.3599999999997</v>
      </c>
      <c r="EP135" s="32">
        <f t="shared" ca="1" si="475"/>
        <v>-6789.13</v>
      </c>
      <c r="EQ135" s="32">
        <f t="shared" ca="1" si="476"/>
        <v>-13342.25</v>
      </c>
      <c r="ER135" s="32">
        <f t="shared" ca="1" si="477"/>
        <v>-2025.9099999999999</v>
      </c>
    </row>
    <row r="136" spans="1:148">
      <c r="A136" t="s">
        <v>423</v>
      </c>
      <c r="B136" s="1" t="s">
        <v>134</v>
      </c>
      <c r="C136" t="str">
        <f t="shared" ca="1" si="330"/>
        <v>THS</v>
      </c>
      <c r="D136" t="str">
        <f t="shared" ca="1" si="331"/>
        <v>Three Sisters Hydro Plant</v>
      </c>
      <c r="E136" s="51">
        <v>499.12700000000001</v>
      </c>
      <c r="F136" s="51">
        <v>244.7808</v>
      </c>
      <c r="G136" s="51">
        <v>115.5574</v>
      </c>
      <c r="H136" s="51">
        <v>0</v>
      </c>
      <c r="I136" s="51">
        <v>0</v>
      </c>
      <c r="J136" s="51">
        <v>212.7723</v>
      </c>
      <c r="K136" s="51">
        <v>756.80119999999999</v>
      </c>
      <c r="L136" s="51">
        <v>667.70640000000003</v>
      </c>
      <c r="M136" s="51">
        <v>274.8408</v>
      </c>
      <c r="N136" s="51">
        <v>408.69119999999998</v>
      </c>
      <c r="O136" s="51">
        <v>454.51029999999997</v>
      </c>
      <c r="P136" s="51">
        <v>692.49149999999997</v>
      </c>
      <c r="Q136" s="32">
        <v>33648.379999999997</v>
      </c>
      <c r="R136" s="32">
        <v>19735.64</v>
      </c>
      <c r="S136" s="32">
        <v>8401.98</v>
      </c>
      <c r="T136" s="32">
        <v>0</v>
      </c>
      <c r="U136" s="32">
        <v>0</v>
      </c>
      <c r="V136" s="32">
        <v>9783.64</v>
      </c>
      <c r="W136" s="32">
        <v>168628.36</v>
      </c>
      <c r="X136" s="32">
        <v>65563.39</v>
      </c>
      <c r="Y136" s="32">
        <v>16168.8</v>
      </c>
      <c r="Z136" s="32">
        <v>32520.67</v>
      </c>
      <c r="AA136" s="32">
        <v>30718.76</v>
      </c>
      <c r="AB136" s="32">
        <v>53167.18</v>
      </c>
      <c r="AC136" s="2">
        <v>0.8</v>
      </c>
      <c r="AD136" s="2">
        <v>0.8</v>
      </c>
      <c r="AE136" s="2">
        <v>0.8</v>
      </c>
      <c r="AF136" s="2">
        <v>0.8</v>
      </c>
      <c r="AG136" s="2">
        <v>0.8</v>
      </c>
      <c r="AH136" s="2">
        <v>0.8</v>
      </c>
      <c r="AI136" s="2">
        <v>0.8</v>
      </c>
      <c r="AJ136" s="2">
        <v>0.8</v>
      </c>
      <c r="AK136" s="2">
        <v>0.8</v>
      </c>
      <c r="AL136" s="2">
        <v>0.8</v>
      </c>
      <c r="AM136" s="2">
        <v>0.8</v>
      </c>
      <c r="AN136" s="2">
        <v>0.8</v>
      </c>
      <c r="AO136" s="33">
        <v>269.19</v>
      </c>
      <c r="AP136" s="33">
        <v>157.88999999999999</v>
      </c>
      <c r="AQ136" s="33">
        <v>67.22</v>
      </c>
      <c r="AR136" s="33">
        <v>0</v>
      </c>
      <c r="AS136" s="33">
        <v>0</v>
      </c>
      <c r="AT136" s="33">
        <v>78.27</v>
      </c>
      <c r="AU136" s="33">
        <v>1349.03</v>
      </c>
      <c r="AV136" s="33">
        <v>524.51</v>
      </c>
      <c r="AW136" s="33">
        <v>129.35</v>
      </c>
      <c r="AX136" s="33">
        <v>260.17</v>
      </c>
      <c r="AY136" s="33">
        <v>245.75</v>
      </c>
      <c r="AZ136" s="33">
        <v>425.34</v>
      </c>
      <c r="BA136" s="31">
        <f t="shared" si="393"/>
        <v>-40.380000000000003</v>
      </c>
      <c r="BB136" s="31">
        <f t="shared" si="394"/>
        <v>-23.68</v>
      </c>
      <c r="BC136" s="31">
        <f t="shared" si="395"/>
        <v>-10.08</v>
      </c>
      <c r="BD136" s="31">
        <f t="shared" si="396"/>
        <v>0</v>
      </c>
      <c r="BE136" s="31">
        <f t="shared" si="397"/>
        <v>0</v>
      </c>
      <c r="BF136" s="31">
        <f t="shared" si="398"/>
        <v>-46.96</v>
      </c>
      <c r="BG136" s="31">
        <f t="shared" si="399"/>
        <v>-1197.26</v>
      </c>
      <c r="BH136" s="31">
        <f t="shared" si="400"/>
        <v>-465.5</v>
      </c>
      <c r="BI136" s="31">
        <f t="shared" si="401"/>
        <v>-114.8</v>
      </c>
      <c r="BJ136" s="31">
        <f t="shared" si="402"/>
        <v>-97.56</v>
      </c>
      <c r="BK136" s="31">
        <f t="shared" si="403"/>
        <v>-92.16</v>
      </c>
      <c r="BL136" s="31">
        <f t="shared" si="404"/>
        <v>-159.5</v>
      </c>
      <c r="BM136" s="6">
        <f t="shared" ca="1" si="405"/>
        <v>-4.9399999999999999E-2</v>
      </c>
      <c r="BN136" s="6">
        <f t="shared" ca="1" si="405"/>
        <v>-4.9399999999999999E-2</v>
      </c>
      <c r="BO136" s="6">
        <f t="shared" ca="1" si="405"/>
        <v>-4.9399999999999999E-2</v>
      </c>
      <c r="BP136" s="6">
        <f t="shared" ca="1" si="405"/>
        <v>-4.9399999999999999E-2</v>
      </c>
      <c r="BQ136" s="6">
        <f t="shared" ca="1" si="405"/>
        <v>-4.9399999999999999E-2</v>
      </c>
      <c r="BR136" s="6">
        <f t="shared" ca="1" si="405"/>
        <v>-4.9399999999999999E-2</v>
      </c>
      <c r="BS136" s="6">
        <f t="shared" ca="1" si="405"/>
        <v>-4.9399999999999999E-2</v>
      </c>
      <c r="BT136" s="6">
        <f t="shared" ca="1" si="405"/>
        <v>-4.9399999999999999E-2</v>
      </c>
      <c r="BU136" s="6">
        <f t="shared" ca="1" si="405"/>
        <v>-4.9399999999999999E-2</v>
      </c>
      <c r="BV136" s="6">
        <f t="shared" ca="1" si="405"/>
        <v>-4.9399999999999999E-2</v>
      </c>
      <c r="BW136" s="6">
        <f t="shared" ca="1" si="405"/>
        <v>-4.9399999999999999E-2</v>
      </c>
      <c r="BX136" s="6">
        <f t="shared" ca="1" si="405"/>
        <v>-4.9399999999999999E-2</v>
      </c>
      <c r="BY136" s="31">
        <f t="shared" ca="1" si="406"/>
        <v>-1662.23</v>
      </c>
      <c r="BZ136" s="31">
        <f t="shared" ca="1" si="407"/>
        <v>-974.94</v>
      </c>
      <c r="CA136" s="31">
        <f t="shared" ca="1" si="408"/>
        <v>-415.06</v>
      </c>
      <c r="CB136" s="31">
        <f t="shared" ca="1" si="409"/>
        <v>0</v>
      </c>
      <c r="CC136" s="31">
        <f t="shared" ca="1" si="410"/>
        <v>0</v>
      </c>
      <c r="CD136" s="31">
        <f t="shared" ca="1" si="411"/>
        <v>-483.31</v>
      </c>
      <c r="CE136" s="31">
        <f t="shared" ca="1" si="412"/>
        <v>-8330.24</v>
      </c>
      <c r="CF136" s="31">
        <f t="shared" ca="1" si="413"/>
        <v>-3238.83</v>
      </c>
      <c r="CG136" s="31">
        <f t="shared" ca="1" si="414"/>
        <v>-798.74</v>
      </c>
      <c r="CH136" s="31">
        <f t="shared" ca="1" si="415"/>
        <v>-1606.52</v>
      </c>
      <c r="CI136" s="31">
        <f t="shared" ca="1" si="416"/>
        <v>-1517.51</v>
      </c>
      <c r="CJ136" s="31">
        <f t="shared" ca="1" si="417"/>
        <v>-2626.46</v>
      </c>
      <c r="CK136" s="32">
        <f t="shared" ca="1" si="418"/>
        <v>43.74</v>
      </c>
      <c r="CL136" s="32">
        <f t="shared" ca="1" si="419"/>
        <v>25.66</v>
      </c>
      <c r="CM136" s="32">
        <f t="shared" ca="1" si="420"/>
        <v>10.92</v>
      </c>
      <c r="CN136" s="32">
        <f t="shared" ca="1" si="421"/>
        <v>0</v>
      </c>
      <c r="CO136" s="32">
        <f t="shared" ca="1" si="422"/>
        <v>0</v>
      </c>
      <c r="CP136" s="32">
        <f t="shared" ca="1" si="423"/>
        <v>12.72</v>
      </c>
      <c r="CQ136" s="32">
        <f t="shared" ca="1" si="424"/>
        <v>219.22</v>
      </c>
      <c r="CR136" s="32">
        <f t="shared" ca="1" si="425"/>
        <v>85.23</v>
      </c>
      <c r="CS136" s="32">
        <f t="shared" ca="1" si="426"/>
        <v>21.02</v>
      </c>
      <c r="CT136" s="32">
        <f t="shared" ca="1" si="427"/>
        <v>42.28</v>
      </c>
      <c r="CU136" s="32">
        <f t="shared" ca="1" si="428"/>
        <v>39.93</v>
      </c>
      <c r="CV136" s="32">
        <f t="shared" ca="1" si="429"/>
        <v>69.12</v>
      </c>
      <c r="CW136" s="31">
        <f t="shared" ca="1" si="430"/>
        <v>-1847.3</v>
      </c>
      <c r="CX136" s="31">
        <f t="shared" ca="1" si="431"/>
        <v>-1083.49</v>
      </c>
      <c r="CY136" s="31">
        <f t="shared" ca="1" si="432"/>
        <v>-461.28000000000003</v>
      </c>
      <c r="CZ136" s="31">
        <f t="shared" ca="1" si="433"/>
        <v>0</v>
      </c>
      <c r="DA136" s="31">
        <f t="shared" ca="1" si="434"/>
        <v>0</v>
      </c>
      <c r="DB136" s="31">
        <f t="shared" ca="1" si="435"/>
        <v>-501.90000000000003</v>
      </c>
      <c r="DC136" s="31">
        <f t="shared" ca="1" si="436"/>
        <v>-8262.7899999999991</v>
      </c>
      <c r="DD136" s="31">
        <f t="shared" ca="1" si="437"/>
        <v>-3212.6099999999997</v>
      </c>
      <c r="DE136" s="31">
        <f t="shared" ca="1" si="438"/>
        <v>-792.2700000000001</v>
      </c>
      <c r="DF136" s="31">
        <f t="shared" ca="1" si="439"/>
        <v>-1726.8500000000001</v>
      </c>
      <c r="DG136" s="31">
        <f t="shared" ca="1" si="440"/>
        <v>-1631.1699999999998</v>
      </c>
      <c r="DH136" s="31">
        <f t="shared" ca="1" si="441"/>
        <v>-2823.1800000000003</v>
      </c>
      <c r="DI136" s="32">
        <f t="shared" ca="1" si="442"/>
        <v>-92.37</v>
      </c>
      <c r="DJ136" s="32">
        <f t="shared" ca="1" si="443"/>
        <v>-54.17</v>
      </c>
      <c r="DK136" s="32">
        <f t="shared" ca="1" si="444"/>
        <v>-23.06</v>
      </c>
      <c r="DL136" s="32">
        <f t="shared" ca="1" si="445"/>
        <v>0</v>
      </c>
      <c r="DM136" s="32">
        <f t="shared" ca="1" si="446"/>
        <v>0</v>
      </c>
      <c r="DN136" s="32">
        <f t="shared" ca="1" si="447"/>
        <v>-25.1</v>
      </c>
      <c r="DO136" s="32">
        <f t="shared" ca="1" si="448"/>
        <v>-413.14</v>
      </c>
      <c r="DP136" s="32">
        <f t="shared" ca="1" si="449"/>
        <v>-160.63</v>
      </c>
      <c r="DQ136" s="32">
        <f t="shared" ca="1" si="450"/>
        <v>-39.61</v>
      </c>
      <c r="DR136" s="32">
        <f t="shared" ca="1" si="451"/>
        <v>-86.34</v>
      </c>
      <c r="DS136" s="32">
        <f t="shared" ca="1" si="452"/>
        <v>-81.56</v>
      </c>
      <c r="DT136" s="32">
        <f t="shared" ca="1" si="453"/>
        <v>-141.16</v>
      </c>
      <c r="DU136" s="31">
        <f t="shared" ca="1" si="454"/>
        <v>-794.82</v>
      </c>
      <c r="DV136" s="31">
        <f t="shared" ca="1" si="455"/>
        <v>-460.66</v>
      </c>
      <c r="DW136" s="31">
        <f t="shared" ca="1" si="456"/>
        <v>-194</v>
      </c>
      <c r="DX136" s="31">
        <f t="shared" ca="1" si="457"/>
        <v>0</v>
      </c>
      <c r="DY136" s="31">
        <f t="shared" ca="1" si="458"/>
        <v>0</v>
      </c>
      <c r="DZ136" s="31">
        <f t="shared" ca="1" si="459"/>
        <v>-203.49</v>
      </c>
      <c r="EA136" s="31">
        <f t="shared" ca="1" si="460"/>
        <v>-3309.31</v>
      </c>
      <c r="EB136" s="31">
        <f t="shared" ca="1" si="461"/>
        <v>-1269.6199999999999</v>
      </c>
      <c r="EC136" s="31">
        <f t="shared" ca="1" si="462"/>
        <v>-308.89999999999998</v>
      </c>
      <c r="ED136" s="31">
        <f t="shared" ca="1" si="463"/>
        <v>-664.41</v>
      </c>
      <c r="EE136" s="31">
        <f t="shared" ca="1" si="464"/>
        <v>-618.94000000000005</v>
      </c>
      <c r="EF136" s="31">
        <f t="shared" ca="1" si="465"/>
        <v>-1056.74</v>
      </c>
      <c r="EG136" s="32">
        <f t="shared" ca="1" si="466"/>
        <v>-2734.4900000000002</v>
      </c>
      <c r="EH136" s="32">
        <f t="shared" ca="1" si="467"/>
        <v>-1598.3200000000002</v>
      </c>
      <c r="EI136" s="32">
        <f t="shared" ca="1" si="468"/>
        <v>-678.34</v>
      </c>
      <c r="EJ136" s="32">
        <f t="shared" ca="1" si="469"/>
        <v>0</v>
      </c>
      <c r="EK136" s="32">
        <f t="shared" ca="1" si="470"/>
        <v>0</v>
      </c>
      <c r="EL136" s="32">
        <f t="shared" ca="1" si="471"/>
        <v>-730.49</v>
      </c>
      <c r="EM136" s="32">
        <f t="shared" ca="1" si="472"/>
        <v>-11985.239999999998</v>
      </c>
      <c r="EN136" s="32">
        <f t="shared" ca="1" si="473"/>
        <v>-4642.8599999999997</v>
      </c>
      <c r="EO136" s="32">
        <f t="shared" ca="1" si="474"/>
        <v>-1140.7800000000002</v>
      </c>
      <c r="EP136" s="32">
        <f t="shared" ca="1" si="475"/>
        <v>-2477.6</v>
      </c>
      <c r="EQ136" s="32">
        <f t="shared" ca="1" si="476"/>
        <v>-2331.67</v>
      </c>
      <c r="ER136" s="32">
        <f t="shared" ca="1" si="477"/>
        <v>-4021.08</v>
      </c>
    </row>
    <row r="137" spans="1:148">
      <c r="A137" t="s">
        <v>523</v>
      </c>
      <c r="B137" s="1" t="s">
        <v>400</v>
      </c>
      <c r="C137" t="str">
        <f t="shared" ca="1" si="330"/>
        <v>BCHIMP</v>
      </c>
      <c r="D137" t="str">
        <f t="shared" ca="1" si="331"/>
        <v>Alberta-BC Intertie - Import</v>
      </c>
      <c r="I137" s="51">
        <v>2863</v>
      </c>
      <c r="J137" s="51">
        <v>2754</v>
      </c>
      <c r="K137" s="51">
        <v>19242</v>
      </c>
      <c r="L137" s="51">
        <v>5235</v>
      </c>
      <c r="M137" s="51">
        <v>2112</v>
      </c>
      <c r="N137" s="51">
        <v>3380</v>
      </c>
      <c r="O137" s="51">
        <v>675</v>
      </c>
      <c r="P137" s="51">
        <v>3066</v>
      </c>
      <c r="Q137" s="32"/>
      <c r="R137" s="32"/>
      <c r="S137" s="32"/>
      <c r="T137" s="32"/>
      <c r="U137" s="32">
        <v>339096.91</v>
      </c>
      <c r="V137" s="32">
        <v>332311.26</v>
      </c>
      <c r="W137" s="32">
        <v>6860153.1100000003</v>
      </c>
      <c r="X137" s="32">
        <v>1498896.58</v>
      </c>
      <c r="Y137" s="32">
        <v>195443.84</v>
      </c>
      <c r="Z137" s="32">
        <v>443286.38</v>
      </c>
      <c r="AA137" s="32">
        <v>136910.25</v>
      </c>
      <c r="AB137" s="32">
        <v>603736.15</v>
      </c>
      <c r="AG137" s="2">
        <v>0.78</v>
      </c>
      <c r="AH137" s="2">
        <v>0.78</v>
      </c>
      <c r="AI137" s="2">
        <v>0.78</v>
      </c>
      <c r="AJ137" s="2">
        <v>0.78</v>
      </c>
      <c r="AK137" s="2">
        <v>0.78</v>
      </c>
      <c r="AL137" s="2">
        <v>0.78</v>
      </c>
      <c r="AM137" s="2">
        <v>0.78</v>
      </c>
      <c r="AN137" s="2">
        <v>0.78</v>
      </c>
      <c r="AO137" s="33"/>
      <c r="AP137" s="33"/>
      <c r="AQ137" s="33"/>
      <c r="AR137" s="33"/>
      <c r="AS137" s="33">
        <v>2644.96</v>
      </c>
      <c r="AT137" s="33">
        <v>2592.0300000000002</v>
      </c>
      <c r="AU137" s="33">
        <v>53509.19</v>
      </c>
      <c r="AV137" s="33">
        <v>11691.39</v>
      </c>
      <c r="AW137" s="33">
        <v>1524.46</v>
      </c>
      <c r="AX137" s="33">
        <v>3457.63</v>
      </c>
      <c r="AY137" s="33">
        <v>1067.9000000000001</v>
      </c>
      <c r="AZ137" s="33">
        <v>4709.1400000000003</v>
      </c>
      <c r="BA137" s="31">
        <f t="shared" si="393"/>
        <v>0</v>
      </c>
      <c r="BB137" s="31">
        <f t="shared" si="394"/>
        <v>0</v>
      </c>
      <c r="BC137" s="31">
        <f t="shared" si="395"/>
        <v>0</v>
      </c>
      <c r="BD137" s="31">
        <f t="shared" si="396"/>
        <v>0</v>
      </c>
      <c r="BE137" s="31">
        <f t="shared" si="397"/>
        <v>-1627.67</v>
      </c>
      <c r="BF137" s="31">
        <f t="shared" si="398"/>
        <v>-1595.09</v>
      </c>
      <c r="BG137" s="31">
        <f t="shared" si="399"/>
        <v>-48707.09</v>
      </c>
      <c r="BH137" s="31">
        <f t="shared" si="400"/>
        <v>-10642.17</v>
      </c>
      <c r="BI137" s="31">
        <f t="shared" si="401"/>
        <v>-1387.65</v>
      </c>
      <c r="BJ137" s="31">
        <f t="shared" si="402"/>
        <v>-1329.86</v>
      </c>
      <c r="BK137" s="31">
        <f t="shared" si="403"/>
        <v>-410.73</v>
      </c>
      <c r="BL137" s="31">
        <f t="shared" si="404"/>
        <v>-1811.21</v>
      </c>
      <c r="BM137" s="6">
        <f t="shared" ca="1" si="405"/>
        <v>-2.81E-2</v>
      </c>
      <c r="BN137" s="6">
        <f t="shared" ca="1" si="405"/>
        <v>-2.81E-2</v>
      </c>
      <c r="BO137" s="6">
        <f t="shared" ca="1" si="405"/>
        <v>-2.81E-2</v>
      </c>
      <c r="BP137" s="6">
        <f t="shared" ca="1" si="405"/>
        <v>-2.81E-2</v>
      </c>
      <c r="BQ137" s="6">
        <f t="shared" ca="1" si="405"/>
        <v>-2.81E-2</v>
      </c>
      <c r="BR137" s="6">
        <f t="shared" ca="1" si="405"/>
        <v>-2.81E-2</v>
      </c>
      <c r="BS137" s="6">
        <f t="shared" ca="1" si="405"/>
        <v>-2.81E-2</v>
      </c>
      <c r="BT137" s="6">
        <f t="shared" ca="1" si="405"/>
        <v>-2.81E-2</v>
      </c>
      <c r="BU137" s="6">
        <f t="shared" ca="1" si="405"/>
        <v>-2.81E-2</v>
      </c>
      <c r="BV137" s="6">
        <f t="shared" ca="1" si="405"/>
        <v>-2.81E-2</v>
      </c>
      <c r="BW137" s="6">
        <f t="shared" ca="1" si="405"/>
        <v>-2.81E-2</v>
      </c>
      <c r="BX137" s="6">
        <f t="shared" ca="1" si="405"/>
        <v>-2.81E-2</v>
      </c>
      <c r="BY137" s="31">
        <f t="shared" ca="1" si="406"/>
        <v>0</v>
      </c>
      <c r="BZ137" s="31">
        <f t="shared" ca="1" si="407"/>
        <v>0</v>
      </c>
      <c r="CA137" s="31">
        <f t="shared" ca="1" si="408"/>
        <v>0</v>
      </c>
      <c r="CB137" s="31">
        <f t="shared" ca="1" si="409"/>
        <v>0</v>
      </c>
      <c r="CC137" s="31">
        <f t="shared" ca="1" si="410"/>
        <v>-9528.6200000000008</v>
      </c>
      <c r="CD137" s="31">
        <f t="shared" ca="1" si="411"/>
        <v>-9337.9500000000007</v>
      </c>
      <c r="CE137" s="31">
        <f t="shared" ca="1" si="412"/>
        <v>-192770.3</v>
      </c>
      <c r="CF137" s="31">
        <f t="shared" ca="1" si="413"/>
        <v>-42118.99</v>
      </c>
      <c r="CG137" s="31">
        <f t="shared" ca="1" si="414"/>
        <v>-5491.97</v>
      </c>
      <c r="CH137" s="31">
        <f t="shared" ca="1" si="415"/>
        <v>-12456.35</v>
      </c>
      <c r="CI137" s="31">
        <f t="shared" ca="1" si="416"/>
        <v>-3847.18</v>
      </c>
      <c r="CJ137" s="31">
        <f t="shared" ca="1" si="417"/>
        <v>-16964.990000000002</v>
      </c>
      <c r="CK137" s="32">
        <f t="shared" ca="1" si="418"/>
        <v>0</v>
      </c>
      <c r="CL137" s="32">
        <f t="shared" ca="1" si="419"/>
        <v>0</v>
      </c>
      <c r="CM137" s="32">
        <f t="shared" ca="1" si="420"/>
        <v>0</v>
      </c>
      <c r="CN137" s="32">
        <f t="shared" ca="1" si="421"/>
        <v>0</v>
      </c>
      <c r="CO137" s="32">
        <f t="shared" ca="1" si="422"/>
        <v>440.83</v>
      </c>
      <c r="CP137" s="32">
        <f t="shared" ca="1" si="423"/>
        <v>432</v>
      </c>
      <c r="CQ137" s="32">
        <f t="shared" ca="1" si="424"/>
        <v>8918.2000000000007</v>
      </c>
      <c r="CR137" s="32">
        <f t="shared" ca="1" si="425"/>
        <v>1948.57</v>
      </c>
      <c r="CS137" s="32">
        <f t="shared" ca="1" si="426"/>
        <v>254.08</v>
      </c>
      <c r="CT137" s="32">
        <f t="shared" ca="1" si="427"/>
        <v>576.27</v>
      </c>
      <c r="CU137" s="32">
        <f t="shared" ca="1" si="428"/>
        <v>177.98</v>
      </c>
      <c r="CV137" s="32">
        <f t="shared" ca="1" si="429"/>
        <v>784.86</v>
      </c>
      <c r="CW137" s="31">
        <f t="shared" ca="1" si="430"/>
        <v>0</v>
      </c>
      <c r="CX137" s="31">
        <f t="shared" ca="1" si="431"/>
        <v>0</v>
      </c>
      <c r="CY137" s="31">
        <f t="shared" ca="1" si="432"/>
        <v>0</v>
      </c>
      <c r="CZ137" s="31">
        <f t="shared" ca="1" si="433"/>
        <v>0</v>
      </c>
      <c r="DA137" s="31">
        <f t="shared" ca="1" si="434"/>
        <v>-10105.08</v>
      </c>
      <c r="DB137" s="31">
        <f t="shared" ca="1" si="435"/>
        <v>-9902.8900000000012</v>
      </c>
      <c r="DC137" s="31">
        <f t="shared" ca="1" si="436"/>
        <v>-188654.19999999998</v>
      </c>
      <c r="DD137" s="31">
        <f t="shared" ca="1" si="437"/>
        <v>-41219.64</v>
      </c>
      <c r="DE137" s="31">
        <f t="shared" ca="1" si="438"/>
        <v>-5374.7000000000007</v>
      </c>
      <c r="DF137" s="31">
        <f t="shared" ca="1" si="439"/>
        <v>-14007.849999999999</v>
      </c>
      <c r="DG137" s="31">
        <f t="shared" ca="1" si="440"/>
        <v>-4326.3700000000008</v>
      </c>
      <c r="DH137" s="31">
        <f t="shared" ca="1" si="441"/>
        <v>-19078.060000000001</v>
      </c>
      <c r="DI137" s="32">
        <f t="shared" ca="1" si="442"/>
        <v>0</v>
      </c>
      <c r="DJ137" s="32">
        <f t="shared" ca="1" si="443"/>
        <v>0</v>
      </c>
      <c r="DK137" s="32">
        <f t="shared" ca="1" si="444"/>
        <v>0</v>
      </c>
      <c r="DL137" s="32">
        <f t="shared" ca="1" si="445"/>
        <v>0</v>
      </c>
      <c r="DM137" s="32">
        <f t="shared" ca="1" si="446"/>
        <v>-505.25</v>
      </c>
      <c r="DN137" s="32">
        <f t="shared" ca="1" si="447"/>
        <v>-495.14</v>
      </c>
      <c r="DO137" s="32">
        <f t="shared" ca="1" si="448"/>
        <v>-9432.7099999999991</v>
      </c>
      <c r="DP137" s="32">
        <f t="shared" ca="1" si="449"/>
        <v>-2060.98</v>
      </c>
      <c r="DQ137" s="32">
        <f t="shared" ca="1" si="450"/>
        <v>-268.74</v>
      </c>
      <c r="DR137" s="32">
        <f t="shared" ca="1" si="451"/>
        <v>-700.39</v>
      </c>
      <c r="DS137" s="32">
        <f t="shared" ca="1" si="452"/>
        <v>-216.32</v>
      </c>
      <c r="DT137" s="32">
        <f t="shared" ca="1" si="453"/>
        <v>-953.9</v>
      </c>
      <c r="DU137" s="31">
        <f t="shared" ca="1" si="454"/>
        <v>0</v>
      </c>
      <c r="DV137" s="31">
        <f t="shared" ca="1" si="455"/>
        <v>0</v>
      </c>
      <c r="DW137" s="31">
        <f t="shared" ca="1" si="456"/>
        <v>0</v>
      </c>
      <c r="DX137" s="31">
        <f t="shared" ca="1" si="457"/>
        <v>0</v>
      </c>
      <c r="DY137" s="31">
        <f t="shared" ca="1" si="458"/>
        <v>-4148.4799999999996</v>
      </c>
      <c r="DZ137" s="31">
        <f t="shared" ca="1" si="459"/>
        <v>-4015.01</v>
      </c>
      <c r="EA137" s="31">
        <f t="shared" ca="1" si="460"/>
        <v>-75557.34</v>
      </c>
      <c r="EB137" s="31">
        <f t="shared" ca="1" si="461"/>
        <v>-16289.95</v>
      </c>
      <c r="EC137" s="31">
        <f t="shared" ca="1" si="462"/>
        <v>-2095.5500000000002</v>
      </c>
      <c r="ED137" s="31">
        <f t="shared" ca="1" si="463"/>
        <v>-5389.57</v>
      </c>
      <c r="EE137" s="31">
        <f t="shared" ca="1" si="464"/>
        <v>-1641.62</v>
      </c>
      <c r="EF137" s="31">
        <f t="shared" ca="1" si="465"/>
        <v>-7141.08</v>
      </c>
      <c r="EG137" s="32">
        <f t="shared" ca="1" si="466"/>
        <v>0</v>
      </c>
      <c r="EH137" s="32">
        <f t="shared" ca="1" si="467"/>
        <v>0</v>
      </c>
      <c r="EI137" s="32">
        <f t="shared" ca="1" si="468"/>
        <v>0</v>
      </c>
      <c r="EJ137" s="32">
        <f t="shared" ca="1" si="469"/>
        <v>0</v>
      </c>
      <c r="EK137" s="32">
        <f t="shared" ca="1" si="470"/>
        <v>-14758.81</v>
      </c>
      <c r="EL137" s="32">
        <f t="shared" ca="1" si="471"/>
        <v>-14413.04</v>
      </c>
      <c r="EM137" s="32">
        <f t="shared" ca="1" si="472"/>
        <v>-273644.25</v>
      </c>
      <c r="EN137" s="32">
        <f t="shared" ca="1" si="473"/>
        <v>-59570.570000000007</v>
      </c>
      <c r="EO137" s="32">
        <f t="shared" ca="1" si="474"/>
        <v>-7738.9900000000007</v>
      </c>
      <c r="EP137" s="32">
        <f t="shared" ca="1" si="475"/>
        <v>-20097.809999999998</v>
      </c>
      <c r="EQ137" s="32">
        <f t="shared" ca="1" si="476"/>
        <v>-6184.31</v>
      </c>
      <c r="ER137" s="32">
        <f t="shared" ca="1" si="477"/>
        <v>-27173.040000000001</v>
      </c>
    </row>
    <row r="138" spans="1:148">
      <c r="A138" t="s">
        <v>523</v>
      </c>
      <c r="B138" s="1" t="s">
        <v>342</v>
      </c>
      <c r="C138" t="str">
        <f t="shared" ca="1" si="330"/>
        <v>BCHEXP</v>
      </c>
      <c r="D138" t="str">
        <f t="shared" ca="1" si="331"/>
        <v>Alberta-BC Intertie - Export</v>
      </c>
      <c r="I138" s="51">
        <v>2905.25</v>
      </c>
      <c r="J138" s="51">
        <v>5249.25</v>
      </c>
      <c r="K138" s="51">
        <v>798.75</v>
      </c>
      <c r="L138" s="51">
        <v>6621.75</v>
      </c>
      <c r="M138" s="51">
        <v>4052.5</v>
      </c>
      <c r="N138" s="51">
        <v>2782.25</v>
      </c>
      <c r="O138" s="51">
        <v>4980.25</v>
      </c>
      <c r="P138" s="51">
        <v>3661.5</v>
      </c>
      <c r="Q138" s="32"/>
      <c r="R138" s="32"/>
      <c r="S138" s="32"/>
      <c r="T138" s="32"/>
      <c r="U138" s="32">
        <v>121524.56</v>
      </c>
      <c r="V138" s="32">
        <v>153698.06</v>
      </c>
      <c r="W138" s="32">
        <v>25911.56</v>
      </c>
      <c r="X138" s="32">
        <v>307590.46999999997</v>
      </c>
      <c r="Y138" s="32">
        <v>208826.82</v>
      </c>
      <c r="Z138" s="32">
        <v>89841.32</v>
      </c>
      <c r="AA138" s="32">
        <v>212419.48</v>
      </c>
      <c r="AB138" s="32">
        <v>149984.95999999999</v>
      </c>
      <c r="AG138" s="2">
        <v>3.19</v>
      </c>
      <c r="AH138" s="2">
        <v>3.19</v>
      </c>
      <c r="AI138" s="2">
        <v>3.19</v>
      </c>
      <c r="AJ138" s="2">
        <v>3.19</v>
      </c>
      <c r="AK138" s="2">
        <v>3.19</v>
      </c>
      <c r="AL138" s="2">
        <v>3.19</v>
      </c>
      <c r="AM138" s="2">
        <v>3.19</v>
      </c>
      <c r="AN138" s="2">
        <v>3.19</v>
      </c>
      <c r="AO138" s="33"/>
      <c r="AP138" s="33"/>
      <c r="AQ138" s="33"/>
      <c r="AR138" s="33"/>
      <c r="AS138" s="33">
        <v>3876.63</v>
      </c>
      <c r="AT138" s="33">
        <v>4902.97</v>
      </c>
      <c r="AU138" s="33">
        <v>826.58</v>
      </c>
      <c r="AV138" s="33">
        <v>9812.14</v>
      </c>
      <c r="AW138" s="33">
        <v>6661.58</v>
      </c>
      <c r="AX138" s="33">
        <v>2865.94</v>
      </c>
      <c r="AY138" s="33">
        <v>6776.18</v>
      </c>
      <c r="AZ138" s="33">
        <v>4784.5200000000004</v>
      </c>
      <c r="BA138" s="31">
        <f t="shared" si="332"/>
        <v>0</v>
      </c>
      <c r="BB138" s="31">
        <f t="shared" si="333"/>
        <v>0</v>
      </c>
      <c r="BC138" s="31">
        <f t="shared" si="334"/>
        <v>0</v>
      </c>
      <c r="BD138" s="31">
        <f t="shared" si="335"/>
        <v>0</v>
      </c>
      <c r="BE138" s="31">
        <f t="shared" si="336"/>
        <v>-583.32000000000005</v>
      </c>
      <c r="BF138" s="31">
        <f t="shared" si="337"/>
        <v>-737.75</v>
      </c>
      <c r="BG138" s="31">
        <f t="shared" si="338"/>
        <v>-183.97</v>
      </c>
      <c r="BH138" s="31">
        <f t="shared" si="339"/>
        <v>-2183.89</v>
      </c>
      <c r="BI138" s="31">
        <f t="shared" si="340"/>
        <v>-1482.67</v>
      </c>
      <c r="BJ138" s="31">
        <f t="shared" si="341"/>
        <v>-269.52</v>
      </c>
      <c r="BK138" s="31">
        <f t="shared" si="342"/>
        <v>-637.26</v>
      </c>
      <c r="BL138" s="31">
        <f t="shared" si="343"/>
        <v>-449.95</v>
      </c>
      <c r="BM138" s="6">
        <f t="shared" ca="1" si="344"/>
        <v>6.3E-3</v>
      </c>
      <c r="BN138" s="6">
        <f t="shared" ca="1" si="344"/>
        <v>6.3E-3</v>
      </c>
      <c r="BO138" s="6">
        <f t="shared" ca="1" si="344"/>
        <v>6.3E-3</v>
      </c>
      <c r="BP138" s="6">
        <f t="shared" ca="1" si="344"/>
        <v>6.3E-3</v>
      </c>
      <c r="BQ138" s="6">
        <f t="shared" ca="1" si="344"/>
        <v>6.3E-3</v>
      </c>
      <c r="BR138" s="6">
        <f t="shared" ca="1" si="344"/>
        <v>6.3E-3</v>
      </c>
      <c r="BS138" s="6">
        <f t="shared" ca="1" si="344"/>
        <v>6.3E-3</v>
      </c>
      <c r="BT138" s="6">
        <f t="shared" ca="1" si="344"/>
        <v>6.3E-3</v>
      </c>
      <c r="BU138" s="6">
        <f t="shared" ca="1" si="344"/>
        <v>6.3E-3</v>
      </c>
      <c r="BV138" s="6">
        <f t="shared" ca="1" si="344"/>
        <v>6.3E-3</v>
      </c>
      <c r="BW138" s="6">
        <f t="shared" ca="1" si="344"/>
        <v>6.3E-3</v>
      </c>
      <c r="BX138" s="6">
        <f t="shared" ca="1" si="344"/>
        <v>6.3E-3</v>
      </c>
      <c r="BY138" s="31">
        <f t="shared" ca="1" si="305"/>
        <v>0</v>
      </c>
      <c r="BZ138" s="31">
        <f t="shared" ca="1" si="306"/>
        <v>0</v>
      </c>
      <c r="CA138" s="31">
        <f t="shared" ca="1" si="307"/>
        <v>0</v>
      </c>
      <c r="CB138" s="31">
        <f t="shared" ca="1" si="308"/>
        <v>0</v>
      </c>
      <c r="CC138" s="31">
        <f t="shared" ca="1" si="309"/>
        <v>765.6</v>
      </c>
      <c r="CD138" s="31">
        <f t="shared" ca="1" si="310"/>
        <v>968.3</v>
      </c>
      <c r="CE138" s="31">
        <f t="shared" ca="1" si="311"/>
        <v>163.24</v>
      </c>
      <c r="CF138" s="31">
        <f t="shared" ca="1" si="312"/>
        <v>1937.82</v>
      </c>
      <c r="CG138" s="31">
        <f t="shared" ca="1" si="313"/>
        <v>1315.61</v>
      </c>
      <c r="CH138" s="31">
        <f t="shared" ca="1" si="314"/>
        <v>566</v>
      </c>
      <c r="CI138" s="31">
        <f t="shared" ca="1" si="315"/>
        <v>1338.24</v>
      </c>
      <c r="CJ138" s="31">
        <f t="shared" ca="1" si="316"/>
        <v>944.91</v>
      </c>
      <c r="CK138" s="32">
        <f t="shared" ca="1" si="318"/>
        <v>0</v>
      </c>
      <c r="CL138" s="32">
        <f t="shared" ca="1" si="319"/>
        <v>0</v>
      </c>
      <c r="CM138" s="32">
        <f t="shared" ca="1" si="320"/>
        <v>0</v>
      </c>
      <c r="CN138" s="32">
        <f t="shared" ca="1" si="321"/>
        <v>0</v>
      </c>
      <c r="CO138" s="32">
        <f t="shared" ca="1" si="322"/>
        <v>157.97999999999999</v>
      </c>
      <c r="CP138" s="32">
        <f t="shared" ca="1" si="323"/>
        <v>199.81</v>
      </c>
      <c r="CQ138" s="32">
        <f t="shared" ca="1" si="324"/>
        <v>33.69</v>
      </c>
      <c r="CR138" s="32">
        <f t="shared" ca="1" si="325"/>
        <v>399.87</v>
      </c>
      <c r="CS138" s="32">
        <f t="shared" ca="1" si="326"/>
        <v>271.47000000000003</v>
      </c>
      <c r="CT138" s="32">
        <f t="shared" ca="1" si="327"/>
        <v>116.79</v>
      </c>
      <c r="CU138" s="32">
        <f t="shared" ca="1" si="328"/>
        <v>276.14999999999998</v>
      </c>
      <c r="CV138" s="32">
        <f t="shared" ca="1" si="329"/>
        <v>194.98</v>
      </c>
      <c r="CW138" s="31">
        <f t="shared" ca="1" si="345"/>
        <v>0</v>
      </c>
      <c r="CX138" s="31">
        <f t="shared" ca="1" si="346"/>
        <v>0</v>
      </c>
      <c r="CY138" s="31">
        <f t="shared" ca="1" si="347"/>
        <v>0</v>
      </c>
      <c r="CZ138" s="31">
        <f t="shared" ca="1" si="348"/>
        <v>0</v>
      </c>
      <c r="DA138" s="31">
        <f t="shared" ca="1" si="349"/>
        <v>-2369.73</v>
      </c>
      <c r="DB138" s="31">
        <f t="shared" ca="1" si="350"/>
        <v>-2997.1100000000006</v>
      </c>
      <c r="DC138" s="31">
        <f t="shared" ca="1" si="351"/>
        <v>-445.68000000000006</v>
      </c>
      <c r="DD138" s="31">
        <f t="shared" ca="1" si="352"/>
        <v>-5290.5599999999995</v>
      </c>
      <c r="DE138" s="31">
        <f t="shared" ca="1" si="353"/>
        <v>-3591.83</v>
      </c>
      <c r="DF138" s="31">
        <f t="shared" ca="1" si="354"/>
        <v>-1913.63</v>
      </c>
      <c r="DG138" s="31">
        <f t="shared" ca="1" si="355"/>
        <v>-4524.5300000000007</v>
      </c>
      <c r="DH138" s="31">
        <f t="shared" ca="1" si="356"/>
        <v>-3194.6800000000007</v>
      </c>
      <c r="DI138" s="32">
        <f t="shared" ca="1" si="357"/>
        <v>0</v>
      </c>
      <c r="DJ138" s="32">
        <f t="shared" ca="1" si="358"/>
        <v>0</v>
      </c>
      <c r="DK138" s="32">
        <f t="shared" ca="1" si="359"/>
        <v>0</v>
      </c>
      <c r="DL138" s="32">
        <f t="shared" ca="1" si="360"/>
        <v>0</v>
      </c>
      <c r="DM138" s="32">
        <f t="shared" ca="1" si="361"/>
        <v>-118.49</v>
      </c>
      <c r="DN138" s="32">
        <f t="shared" ca="1" si="362"/>
        <v>-149.86000000000001</v>
      </c>
      <c r="DO138" s="32">
        <f t="shared" ca="1" si="363"/>
        <v>-22.28</v>
      </c>
      <c r="DP138" s="32">
        <f t="shared" ca="1" si="364"/>
        <v>-264.52999999999997</v>
      </c>
      <c r="DQ138" s="32">
        <f t="shared" ca="1" si="365"/>
        <v>-179.59</v>
      </c>
      <c r="DR138" s="32">
        <f t="shared" ca="1" si="366"/>
        <v>-95.68</v>
      </c>
      <c r="DS138" s="32">
        <f t="shared" ca="1" si="367"/>
        <v>-226.23</v>
      </c>
      <c r="DT138" s="32">
        <f t="shared" ca="1" si="368"/>
        <v>-159.72999999999999</v>
      </c>
      <c r="DU138" s="31">
        <f t="shared" ca="1" si="369"/>
        <v>0</v>
      </c>
      <c r="DV138" s="31">
        <f t="shared" ca="1" si="370"/>
        <v>0</v>
      </c>
      <c r="DW138" s="31">
        <f t="shared" ca="1" si="371"/>
        <v>0</v>
      </c>
      <c r="DX138" s="31">
        <f t="shared" ca="1" si="372"/>
        <v>0</v>
      </c>
      <c r="DY138" s="31">
        <f t="shared" ca="1" si="373"/>
        <v>-972.86</v>
      </c>
      <c r="DZ138" s="31">
        <f t="shared" ca="1" si="374"/>
        <v>-1215.1400000000001</v>
      </c>
      <c r="EA138" s="31">
        <f t="shared" ca="1" si="375"/>
        <v>-178.5</v>
      </c>
      <c r="EB138" s="31">
        <f t="shared" ca="1" si="376"/>
        <v>-2090.8200000000002</v>
      </c>
      <c r="EC138" s="31">
        <f t="shared" ca="1" si="377"/>
        <v>-1400.42</v>
      </c>
      <c r="ED138" s="31">
        <f t="shared" ca="1" si="378"/>
        <v>-736.28</v>
      </c>
      <c r="EE138" s="31">
        <f t="shared" ca="1" si="379"/>
        <v>-1716.81</v>
      </c>
      <c r="EF138" s="31">
        <f t="shared" ca="1" si="380"/>
        <v>-1195.8</v>
      </c>
      <c r="EG138" s="32">
        <f t="shared" ca="1" si="381"/>
        <v>0</v>
      </c>
      <c r="EH138" s="32">
        <f t="shared" ca="1" si="382"/>
        <v>0</v>
      </c>
      <c r="EI138" s="32">
        <f t="shared" ca="1" si="383"/>
        <v>0</v>
      </c>
      <c r="EJ138" s="32">
        <f t="shared" ca="1" si="384"/>
        <v>0</v>
      </c>
      <c r="EK138" s="32">
        <f t="shared" ca="1" si="385"/>
        <v>-3461.08</v>
      </c>
      <c r="EL138" s="32">
        <f t="shared" ca="1" si="386"/>
        <v>-4362.1100000000006</v>
      </c>
      <c r="EM138" s="32">
        <f t="shared" ca="1" si="387"/>
        <v>-646.46</v>
      </c>
      <c r="EN138" s="32">
        <f t="shared" ca="1" si="388"/>
        <v>-7645.91</v>
      </c>
      <c r="EO138" s="32">
        <f t="shared" ca="1" si="389"/>
        <v>-5171.84</v>
      </c>
      <c r="EP138" s="32">
        <f t="shared" ca="1" si="390"/>
        <v>-2745.59</v>
      </c>
      <c r="EQ138" s="32">
        <f t="shared" ca="1" si="391"/>
        <v>-6467.57</v>
      </c>
      <c r="ER138" s="32">
        <f t="shared" ca="1" si="392"/>
        <v>-4550.2100000000009</v>
      </c>
    </row>
    <row r="139" spans="1:148">
      <c r="A139" t="s">
        <v>442</v>
      </c>
      <c r="B139" s="1" t="s">
        <v>53</v>
      </c>
      <c r="C139" t="str">
        <f t="shared" ca="1" si="330"/>
        <v>VVW1</v>
      </c>
      <c r="D139" t="str">
        <f t="shared" ca="1" si="331"/>
        <v>Valleyview #1</v>
      </c>
      <c r="E139" s="51">
        <v>229.15199999999999</v>
      </c>
      <c r="F139" s="51">
        <v>445.28399999999999</v>
      </c>
      <c r="G139" s="51">
        <v>296.91199999999998</v>
      </c>
      <c r="H139" s="51">
        <v>760.59199999999998</v>
      </c>
      <c r="I139" s="51">
        <v>24.388000000000002</v>
      </c>
      <c r="J139" s="51">
        <v>747.37599999999998</v>
      </c>
      <c r="K139" s="51">
        <v>557.95600000000002</v>
      </c>
      <c r="L139" s="51">
        <v>303.8</v>
      </c>
      <c r="M139" s="51">
        <v>50.54</v>
      </c>
      <c r="N139" s="51">
        <v>17.22</v>
      </c>
      <c r="O139" s="51">
        <v>341.572</v>
      </c>
      <c r="P139" s="51">
        <v>126.58799999999999</v>
      </c>
      <c r="Q139" s="32">
        <v>29427.13</v>
      </c>
      <c r="R139" s="32">
        <v>38592.300000000003</v>
      </c>
      <c r="S139" s="32">
        <v>25103.88</v>
      </c>
      <c r="T139" s="32">
        <v>80650.539999999994</v>
      </c>
      <c r="U139" s="32">
        <v>4502.2299999999996</v>
      </c>
      <c r="V139" s="32">
        <v>42835.97</v>
      </c>
      <c r="W139" s="32">
        <v>457145.87</v>
      </c>
      <c r="X139" s="32">
        <v>215385.59</v>
      </c>
      <c r="Y139" s="32">
        <v>18970.02</v>
      </c>
      <c r="Z139" s="32">
        <v>10017.27</v>
      </c>
      <c r="AA139" s="32">
        <v>28058.17</v>
      </c>
      <c r="AB139" s="32">
        <v>18445.45</v>
      </c>
      <c r="AC139" s="2">
        <v>-0.43</v>
      </c>
      <c r="AD139" s="2">
        <v>-0.43</v>
      </c>
      <c r="AE139" s="2">
        <v>-0.43</v>
      </c>
      <c r="AF139" s="2">
        <v>-0.43</v>
      </c>
      <c r="AG139" s="2">
        <v>-0.43</v>
      </c>
      <c r="AH139" s="2">
        <v>-0.43</v>
      </c>
      <c r="AI139" s="2">
        <v>-0.43</v>
      </c>
      <c r="AJ139" s="2">
        <v>-0.43</v>
      </c>
      <c r="AK139" s="2">
        <v>-0.43</v>
      </c>
      <c r="AL139" s="2">
        <v>-0.43</v>
      </c>
      <c r="AM139" s="2">
        <v>-0.43</v>
      </c>
      <c r="AN139" s="2">
        <v>-0.43</v>
      </c>
      <c r="AO139" s="33">
        <v>-126.54</v>
      </c>
      <c r="AP139" s="33">
        <v>-165.95</v>
      </c>
      <c r="AQ139" s="33">
        <v>-107.95</v>
      </c>
      <c r="AR139" s="33">
        <v>-346.8</v>
      </c>
      <c r="AS139" s="33">
        <v>-19.36</v>
      </c>
      <c r="AT139" s="33">
        <v>-184.19</v>
      </c>
      <c r="AU139" s="33">
        <v>-1965.73</v>
      </c>
      <c r="AV139" s="33">
        <v>-926.16</v>
      </c>
      <c r="AW139" s="33">
        <v>-81.569999999999993</v>
      </c>
      <c r="AX139" s="33">
        <v>-43.07</v>
      </c>
      <c r="AY139" s="33">
        <v>-120.65</v>
      </c>
      <c r="AZ139" s="33">
        <v>-79.319999999999993</v>
      </c>
      <c r="BA139" s="31">
        <f t="shared" si="332"/>
        <v>-35.31</v>
      </c>
      <c r="BB139" s="31">
        <f t="shared" si="333"/>
        <v>-46.31</v>
      </c>
      <c r="BC139" s="31">
        <f t="shared" si="334"/>
        <v>-30.12</v>
      </c>
      <c r="BD139" s="31">
        <f t="shared" si="335"/>
        <v>-387.12</v>
      </c>
      <c r="BE139" s="31">
        <f t="shared" si="336"/>
        <v>-21.61</v>
      </c>
      <c r="BF139" s="31">
        <f t="shared" si="337"/>
        <v>-205.61</v>
      </c>
      <c r="BG139" s="31">
        <f t="shared" si="338"/>
        <v>-3245.74</v>
      </c>
      <c r="BH139" s="31">
        <f t="shared" si="339"/>
        <v>-1529.24</v>
      </c>
      <c r="BI139" s="31">
        <f t="shared" si="340"/>
        <v>-134.69</v>
      </c>
      <c r="BJ139" s="31">
        <f t="shared" si="341"/>
        <v>-30.05</v>
      </c>
      <c r="BK139" s="31">
        <f t="shared" si="342"/>
        <v>-84.17</v>
      </c>
      <c r="BL139" s="31">
        <f t="shared" si="343"/>
        <v>-55.34</v>
      </c>
      <c r="BM139" s="6">
        <f t="shared" ca="1" si="344"/>
        <v>-2.3199999999999998E-2</v>
      </c>
      <c r="BN139" s="6">
        <f t="shared" ca="1" si="344"/>
        <v>-2.3199999999999998E-2</v>
      </c>
      <c r="BO139" s="6">
        <f t="shared" ca="1" si="344"/>
        <v>-2.3199999999999998E-2</v>
      </c>
      <c r="BP139" s="6">
        <f t="shared" ca="1" si="344"/>
        <v>-2.3199999999999998E-2</v>
      </c>
      <c r="BQ139" s="6">
        <f t="shared" ca="1" si="344"/>
        <v>-2.3199999999999998E-2</v>
      </c>
      <c r="BR139" s="6">
        <f t="shared" ca="1" si="344"/>
        <v>-2.3199999999999998E-2</v>
      </c>
      <c r="BS139" s="6">
        <f t="shared" ca="1" si="344"/>
        <v>-2.3199999999999998E-2</v>
      </c>
      <c r="BT139" s="6">
        <f t="shared" ca="1" si="344"/>
        <v>-2.3199999999999998E-2</v>
      </c>
      <c r="BU139" s="6">
        <f t="shared" ca="1" si="344"/>
        <v>-2.3199999999999998E-2</v>
      </c>
      <c r="BV139" s="6">
        <f t="shared" ca="1" si="344"/>
        <v>-2.3199999999999998E-2</v>
      </c>
      <c r="BW139" s="6">
        <f t="shared" ca="1" si="344"/>
        <v>-2.3199999999999998E-2</v>
      </c>
      <c r="BX139" s="6">
        <f t="shared" ca="1" si="344"/>
        <v>-2.3199999999999998E-2</v>
      </c>
      <c r="BY139" s="31">
        <f t="shared" ca="1" si="305"/>
        <v>-682.71</v>
      </c>
      <c r="BZ139" s="31">
        <f t="shared" ca="1" si="306"/>
        <v>-895.34</v>
      </c>
      <c r="CA139" s="31">
        <f t="shared" ca="1" si="307"/>
        <v>-582.41</v>
      </c>
      <c r="CB139" s="31">
        <f t="shared" ca="1" si="308"/>
        <v>-1871.09</v>
      </c>
      <c r="CC139" s="31">
        <f t="shared" ca="1" si="309"/>
        <v>-104.45</v>
      </c>
      <c r="CD139" s="31">
        <f t="shared" ca="1" si="310"/>
        <v>-993.79</v>
      </c>
      <c r="CE139" s="31">
        <f t="shared" ca="1" si="311"/>
        <v>-10605.78</v>
      </c>
      <c r="CF139" s="31">
        <f t="shared" ca="1" si="312"/>
        <v>-4996.95</v>
      </c>
      <c r="CG139" s="31">
        <f t="shared" ca="1" si="313"/>
        <v>-440.1</v>
      </c>
      <c r="CH139" s="31">
        <f t="shared" ca="1" si="314"/>
        <v>-232.4</v>
      </c>
      <c r="CI139" s="31">
        <f t="shared" ca="1" si="315"/>
        <v>-650.95000000000005</v>
      </c>
      <c r="CJ139" s="31">
        <f t="shared" ca="1" si="316"/>
        <v>-427.93</v>
      </c>
      <c r="CK139" s="32">
        <f t="shared" ca="1" si="318"/>
        <v>38.26</v>
      </c>
      <c r="CL139" s="32">
        <f t="shared" ca="1" si="319"/>
        <v>50.17</v>
      </c>
      <c r="CM139" s="32">
        <f t="shared" ca="1" si="320"/>
        <v>32.64</v>
      </c>
      <c r="CN139" s="32">
        <f t="shared" ca="1" si="321"/>
        <v>104.85</v>
      </c>
      <c r="CO139" s="32">
        <f t="shared" ca="1" si="322"/>
        <v>5.85</v>
      </c>
      <c r="CP139" s="32">
        <f t="shared" ca="1" si="323"/>
        <v>55.69</v>
      </c>
      <c r="CQ139" s="32">
        <f t="shared" ca="1" si="324"/>
        <v>594.29</v>
      </c>
      <c r="CR139" s="32">
        <f t="shared" ca="1" si="325"/>
        <v>280</v>
      </c>
      <c r="CS139" s="32">
        <f t="shared" ca="1" si="326"/>
        <v>24.66</v>
      </c>
      <c r="CT139" s="32">
        <f t="shared" ca="1" si="327"/>
        <v>13.02</v>
      </c>
      <c r="CU139" s="32">
        <f t="shared" ca="1" si="328"/>
        <v>36.479999999999997</v>
      </c>
      <c r="CV139" s="32">
        <f t="shared" ca="1" si="329"/>
        <v>23.98</v>
      </c>
      <c r="CW139" s="31">
        <f t="shared" ca="1" si="345"/>
        <v>-482.60000000000008</v>
      </c>
      <c r="CX139" s="31">
        <f t="shared" ca="1" si="346"/>
        <v>-632.91000000000008</v>
      </c>
      <c r="CY139" s="31">
        <f t="shared" ca="1" si="347"/>
        <v>-411.7</v>
      </c>
      <c r="CZ139" s="31">
        <f t="shared" ca="1" si="348"/>
        <v>-1032.3200000000002</v>
      </c>
      <c r="DA139" s="31">
        <f t="shared" ca="1" si="349"/>
        <v>-57.63000000000001</v>
      </c>
      <c r="DB139" s="31">
        <f t="shared" ca="1" si="350"/>
        <v>-548.29999999999984</v>
      </c>
      <c r="DC139" s="31">
        <f t="shared" ca="1" si="351"/>
        <v>-4800.0200000000023</v>
      </c>
      <c r="DD139" s="31">
        <f t="shared" ca="1" si="352"/>
        <v>-2261.5500000000002</v>
      </c>
      <c r="DE139" s="31">
        <f t="shared" ca="1" si="353"/>
        <v>-199.18</v>
      </c>
      <c r="DF139" s="31">
        <f t="shared" ca="1" si="354"/>
        <v>-146.26</v>
      </c>
      <c r="DG139" s="31">
        <f t="shared" ca="1" si="355"/>
        <v>-409.65000000000003</v>
      </c>
      <c r="DH139" s="31">
        <f t="shared" ca="1" si="356"/>
        <v>-269.28999999999996</v>
      </c>
      <c r="DI139" s="32">
        <f t="shared" ca="1" si="357"/>
        <v>-24.13</v>
      </c>
      <c r="DJ139" s="32">
        <f t="shared" ca="1" si="358"/>
        <v>-31.65</v>
      </c>
      <c r="DK139" s="32">
        <f t="shared" ca="1" si="359"/>
        <v>-20.59</v>
      </c>
      <c r="DL139" s="32">
        <f t="shared" ca="1" si="360"/>
        <v>-51.62</v>
      </c>
      <c r="DM139" s="32">
        <f t="shared" ca="1" si="361"/>
        <v>-2.88</v>
      </c>
      <c r="DN139" s="32">
        <f t="shared" ca="1" si="362"/>
        <v>-27.42</v>
      </c>
      <c r="DO139" s="32">
        <f t="shared" ca="1" si="363"/>
        <v>-240</v>
      </c>
      <c r="DP139" s="32">
        <f t="shared" ca="1" si="364"/>
        <v>-113.08</v>
      </c>
      <c r="DQ139" s="32">
        <f t="shared" ca="1" si="365"/>
        <v>-9.9600000000000009</v>
      </c>
      <c r="DR139" s="32">
        <f t="shared" ca="1" si="366"/>
        <v>-7.31</v>
      </c>
      <c r="DS139" s="32">
        <f t="shared" ca="1" si="367"/>
        <v>-20.48</v>
      </c>
      <c r="DT139" s="32">
        <f t="shared" ca="1" si="368"/>
        <v>-13.46</v>
      </c>
      <c r="DU139" s="31">
        <f t="shared" ca="1" si="369"/>
        <v>-207.64</v>
      </c>
      <c r="DV139" s="31">
        <f t="shared" ca="1" si="370"/>
        <v>-269.08999999999997</v>
      </c>
      <c r="DW139" s="31">
        <f t="shared" ca="1" si="371"/>
        <v>-173.15</v>
      </c>
      <c r="DX139" s="31">
        <f t="shared" ca="1" si="372"/>
        <v>-428.89</v>
      </c>
      <c r="DY139" s="31">
        <f t="shared" ca="1" si="373"/>
        <v>-23.66</v>
      </c>
      <c r="DZ139" s="31">
        <f t="shared" ca="1" si="374"/>
        <v>-222.3</v>
      </c>
      <c r="EA139" s="31">
        <f t="shared" ca="1" si="375"/>
        <v>-1922.44</v>
      </c>
      <c r="EB139" s="31">
        <f t="shared" ca="1" si="376"/>
        <v>-893.76</v>
      </c>
      <c r="EC139" s="31">
        <f t="shared" ca="1" si="377"/>
        <v>-77.66</v>
      </c>
      <c r="ED139" s="31">
        <f t="shared" ca="1" si="378"/>
        <v>-56.27</v>
      </c>
      <c r="EE139" s="31">
        <f t="shared" ca="1" si="379"/>
        <v>-155.44</v>
      </c>
      <c r="EF139" s="31">
        <f t="shared" ca="1" si="380"/>
        <v>-100.8</v>
      </c>
      <c r="EG139" s="32">
        <f t="shared" ca="1" si="381"/>
        <v>-714.37000000000012</v>
      </c>
      <c r="EH139" s="32">
        <f t="shared" ca="1" si="382"/>
        <v>-933.65000000000009</v>
      </c>
      <c r="EI139" s="32">
        <f t="shared" ca="1" si="383"/>
        <v>-605.43999999999994</v>
      </c>
      <c r="EJ139" s="32">
        <f t="shared" ca="1" si="384"/>
        <v>-1512.83</v>
      </c>
      <c r="EK139" s="32">
        <f t="shared" ca="1" si="385"/>
        <v>-84.170000000000016</v>
      </c>
      <c r="EL139" s="32">
        <f t="shared" ca="1" si="386"/>
        <v>-798.01999999999975</v>
      </c>
      <c r="EM139" s="32">
        <f t="shared" ca="1" si="387"/>
        <v>-6962.4600000000028</v>
      </c>
      <c r="EN139" s="32">
        <f t="shared" ca="1" si="388"/>
        <v>-3268.3900000000003</v>
      </c>
      <c r="EO139" s="32">
        <f t="shared" ca="1" si="389"/>
        <v>-286.8</v>
      </c>
      <c r="EP139" s="32">
        <f t="shared" ca="1" si="390"/>
        <v>-209.84</v>
      </c>
      <c r="EQ139" s="32">
        <f t="shared" ca="1" si="391"/>
        <v>-585.57000000000005</v>
      </c>
      <c r="ER139" s="32">
        <f t="shared" ca="1" si="392"/>
        <v>-383.54999999999995</v>
      </c>
    </row>
    <row r="140" spans="1:148">
      <c r="A140" t="s">
        <v>423</v>
      </c>
      <c r="B140" s="1" t="s">
        <v>287</v>
      </c>
      <c r="C140" t="str">
        <f t="shared" ca="1" si="330"/>
        <v>WB4</v>
      </c>
      <c r="D140" t="str">
        <f t="shared" ca="1" si="331"/>
        <v>Wabamun #4</v>
      </c>
      <c r="E140" s="51">
        <v>172078.2242</v>
      </c>
      <c r="F140" s="51">
        <v>167280.69080000001</v>
      </c>
      <c r="G140" s="51">
        <v>99373.731700000004</v>
      </c>
      <c r="H140" s="51">
        <v>51781.856500000002</v>
      </c>
      <c r="I140" s="51">
        <v>151117.40729999999</v>
      </c>
      <c r="J140" s="51">
        <v>51127.566200000001</v>
      </c>
      <c r="K140" s="51">
        <v>159290.7457</v>
      </c>
      <c r="L140" s="51">
        <v>161439.82260000001</v>
      </c>
      <c r="M140" s="51">
        <v>169792.91889999999</v>
      </c>
      <c r="N140" s="51">
        <v>135588.49900000001</v>
      </c>
      <c r="O140" s="51">
        <v>176992.19289999999</v>
      </c>
      <c r="P140" s="51">
        <v>196041.9944</v>
      </c>
      <c r="Q140" s="32">
        <v>10071498.23</v>
      </c>
      <c r="R140" s="32">
        <v>11655670.529999999</v>
      </c>
      <c r="S140" s="32">
        <v>6184804.6900000004</v>
      </c>
      <c r="T140" s="32">
        <v>2207623.14</v>
      </c>
      <c r="U140" s="32">
        <v>6717244.5099999998</v>
      </c>
      <c r="V140" s="32">
        <v>2389440.63</v>
      </c>
      <c r="W140" s="32">
        <v>26339429.120000001</v>
      </c>
      <c r="X140" s="32">
        <v>12371940.74</v>
      </c>
      <c r="Y140" s="32">
        <v>8216194.8600000003</v>
      </c>
      <c r="Z140" s="32">
        <v>7557820.7400000002</v>
      </c>
      <c r="AA140" s="32">
        <v>9494083.5899999999</v>
      </c>
      <c r="AB140" s="32">
        <v>12928497.550000001</v>
      </c>
      <c r="AC140" s="2">
        <v>5.99</v>
      </c>
      <c r="AD140" s="2">
        <v>5.99</v>
      </c>
      <c r="AE140" s="2">
        <v>5.99</v>
      </c>
      <c r="AF140" s="2">
        <v>5.99</v>
      </c>
      <c r="AG140" s="2">
        <v>5.99</v>
      </c>
      <c r="AH140" s="2">
        <v>5.99</v>
      </c>
      <c r="AI140" s="2">
        <v>5.99</v>
      </c>
      <c r="AJ140" s="2">
        <v>5.99</v>
      </c>
      <c r="AK140" s="2">
        <v>5.99</v>
      </c>
      <c r="AL140" s="2">
        <v>5.99</v>
      </c>
      <c r="AM140" s="2">
        <v>5.99</v>
      </c>
      <c r="AN140" s="2">
        <v>5.99</v>
      </c>
      <c r="AO140" s="33">
        <v>603282.74</v>
      </c>
      <c r="AP140" s="33">
        <v>698174.66</v>
      </c>
      <c r="AQ140" s="33">
        <v>370469.8</v>
      </c>
      <c r="AR140" s="33">
        <v>132236.63</v>
      </c>
      <c r="AS140" s="33">
        <v>402362.95</v>
      </c>
      <c r="AT140" s="33">
        <v>143127.49</v>
      </c>
      <c r="AU140" s="33">
        <v>1577731.8</v>
      </c>
      <c r="AV140" s="33">
        <v>741079.25</v>
      </c>
      <c r="AW140" s="33">
        <v>492150.07</v>
      </c>
      <c r="AX140" s="33">
        <v>452713.46</v>
      </c>
      <c r="AY140" s="33">
        <v>568695.61</v>
      </c>
      <c r="AZ140" s="33">
        <v>774417</v>
      </c>
      <c r="BA140" s="31">
        <f t="shared" si="332"/>
        <v>-12085.8</v>
      </c>
      <c r="BB140" s="31">
        <f t="shared" si="333"/>
        <v>-13986.8</v>
      </c>
      <c r="BC140" s="31">
        <f t="shared" si="334"/>
        <v>-7421.77</v>
      </c>
      <c r="BD140" s="31">
        <f t="shared" si="335"/>
        <v>-10596.59</v>
      </c>
      <c r="BE140" s="31">
        <f t="shared" si="336"/>
        <v>-32242.77</v>
      </c>
      <c r="BF140" s="31">
        <f t="shared" si="337"/>
        <v>-11469.32</v>
      </c>
      <c r="BG140" s="31">
        <f t="shared" si="338"/>
        <v>-187009.95</v>
      </c>
      <c r="BH140" s="31">
        <f t="shared" si="339"/>
        <v>-87840.78</v>
      </c>
      <c r="BI140" s="31">
        <f t="shared" si="340"/>
        <v>-58334.98</v>
      </c>
      <c r="BJ140" s="31">
        <f t="shared" si="341"/>
        <v>-22673.46</v>
      </c>
      <c r="BK140" s="31">
        <f t="shared" si="342"/>
        <v>-28482.25</v>
      </c>
      <c r="BL140" s="31">
        <f t="shared" si="343"/>
        <v>-38785.49</v>
      </c>
      <c r="BM140" s="6">
        <f t="shared" ca="1" si="344"/>
        <v>6.8500000000000005E-2</v>
      </c>
      <c r="BN140" s="6">
        <f t="shared" ca="1" si="344"/>
        <v>6.8500000000000005E-2</v>
      </c>
      <c r="BO140" s="6">
        <f t="shared" ca="1" si="344"/>
        <v>6.8500000000000005E-2</v>
      </c>
      <c r="BP140" s="6">
        <f t="shared" ca="1" si="344"/>
        <v>6.8500000000000005E-2</v>
      </c>
      <c r="BQ140" s="6">
        <f t="shared" ca="1" si="344"/>
        <v>6.8500000000000005E-2</v>
      </c>
      <c r="BR140" s="6">
        <f t="shared" ca="1" si="344"/>
        <v>6.8500000000000005E-2</v>
      </c>
      <c r="BS140" s="6">
        <f t="shared" ca="1" si="344"/>
        <v>6.8500000000000005E-2</v>
      </c>
      <c r="BT140" s="6">
        <f t="shared" ca="1" si="344"/>
        <v>6.8500000000000005E-2</v>
      </c>
      <c r="BU140" s="6">
        <f t="shared" ca="1" si="344"/>
        <v>6.8500000000000005E-2</v>
      </c>
      <c r="BV140" s="6">
        <f t="shared" ca="1" si="344"/>
        <v>6.8500000000000005E-2</v>
      </c>
      <c r="BW140" s="6">
        <f t="shared" ca="1" si="344"/>
        <v>6.8500000000000005E-2</v>
      </c>
      <c r="BX140" s="6">
        <f t="shared" ca="1" si="344"/>
        <v>6.8500000000000005E-2</v>
      </c>
      <c r="BY140" s="31">
        <f t="shared" ca="1" si="305"/>
        <v>689897.63</v>
      </c>
      <c r="BZ140" s="31">
        <f t="shared" ca="1" si="306"/>
        <v>798413.43</v>
      </c>
      <c r="CA140" s="31">
        <f t="shared" ca="1" si="307"/>
        <v>423659.12</v>
      </c>
      <c r="CB140" s="31">
        <f t="shared" ca="1" si="308"/>
        <v>151222.19</v>
      </c>
      <c r="CC140" s="31">
        <f t="shared" ca="1" si="309"/>
        <v>460131.25</v>
      </c>
      <c r="CD140" s="31">
        <f t="shared" ca="1" si="310"/>
        <v>163676.68</v>
      </c>
      <c r="CE140" s="31">
        <f t="shared" ca="1" si="311"/>
        <v>1804250.89</v>
      </c>
      <c r="CF140" s="31">
        <f t="shared" ca="1" si="312"/>
        <v>847477.94</v>
      </c>
      <c r="CG140" s="31">
        <f t="shared" ca="1" si="313"/>
        <v>562809.35</v>
      </c>
      <c r="CH140" s="31">
        <f t="shared" ca="1" si="314"/>
        <v>517710.72</v>
      </c>
      <c r="CI140" s="31">
        <f t="shared" ca="1" si="315"/>
        <v>650344.73</v>
      </c>
      <c r="CJ140" s="31">
        <f t="shared" ca="1" si="316"/>
        <v>885602.08</v>
      </c>
      <c r="CK140" s="32">
        <f t="shared" ref="CK140" ca="1" si="478">ROUND(Q140*$CV$3,2)</f>
        <v>13092.95</v>
      </c>
      <c r="CL140" s="32">
        <f t="shared" ref="CL140" ca="1" si="479">ROUND(R140*$CV$3,2)</f>
        <v>15152.37</v>
      </c>
      <c r="CM140" s="32">
        <f t="shared" ref="CM140" ca="1" si="480">ROUND(S140*$CV$3,2)</f>
        <v>8040.25</v>
      </c>
      <c r="CN140" s="32">
        <f t="shared" ref="CN140" ca="1" si="481">ROUND(T140*$CV$3,2)</f>
        <v>2869.91</v>
      </c>
      <c r="CO140" s="32">
        <f t="shared" ref="CO140" ca="1" si="482">ROUND(U140*$CV$3,2)</f>
        <v>8732.42</v>
      </c>
      <c r="CP140" s="32">
        <f t="shared" ref="CP140" ca="1" si="483">ROUND(V140*$CV$3,2)</f>
        <v>3106.27</v>
      </c>
      <c r="CQ140" s="32">
        <f t="shared" ref="CQ140" ca="1" si="484">ROUND(W140*$CV$3,2)</f>
        <v>34241.26</v>
      </c>
      <c r="CR140" s="32">
        <f t="shared" ref="CR140" ca="1" si="485">ROUND(X140*$CV$3,2)</f>
        <v>16083.52</v>
      </c>
      <c r="CS140" s="32">
        <f t="shared" ref="CS140" ca="1" si="486">ROUND(Y140*$CV$3,2)</f>
        <v>10681.05</v>
      </c>
      <c r="CT140" s="32">
        <f t="shared" ref="CT140" ca="1" si="487">ROUND(Z140*$CV$3,2)</f>
        <v>9825.17</v>
      </c>
      <c r="CU140" s="32">
        <f t="shared" ref="CU140" ca="1" si="488">ROUND(AA140*$CV$3,2)</f>
        <v>12342.31</v>
      </c>
      <c r="CV140" s="32">
        <f t="shared" ref="CV140" ca="1" si="489">ROUND(AB140*$CV$3,2)</f>
        <v>16807.05</v>
      </c>
      <c r="CW140" s="31">
        <f t="shared" ca="1" si="345"/>
        <v>111793.63999999997</v>
      </c>
      <c r="CX140" s="31">
        <f t="shared" ca="1" si="346"/>
        <v>129377.94000000002</v>
      </c>
      <c r="CY140" s="31">
        <f t="shared" ca="1" si="347"/>
        <v>68651.340000000011</v>
      </c>
      <c r="CZ140" s="31">
        <f t="shared" ca="1" si="348"/>
        <v>32452.06</v>
      </c>
      <c r="DA140" s="31">
        <f t="shared" ca="1" si="349"/>
        <v>98743.489999999976</v>
      </c>
      <c r="DB140" s="31">
        <f t="shared" ca="1" si="350"/>
        <v>35124.779999999992</v>
      </c>
      <c r="DC140" s="31">
        <f t="shared" ca="1" si="351"/>
        <v>447770.29999999987</v>
      </c>
      <c r="DD140" s="31">
        <f t="shared" ca="1" si="352"/>
        <v>210322.98999999996</v>
      </c>
      <c r="DE140" s="31">
        <f t="shared" ca="1" si="353"/>
        <v>139675.31000000003</v>
      </c>
      <c r="DF140" s="31">
        <f t="shared" ca="1" si="354"/>
        <v>97495.889999999985</v>
      </c>
      <c r="DG140" s="31">
        <f t="shared" ca="1" si="355"/>
        <v>122473.68000000005</v>
      </c>
      <c r="DH140" s="31">
        <f t="shared" ca="1" si="356"/>
        <v>166777.62</v>
      </c>
      <c r="DI140" s="32">
        <f t="shared" ca="1" si="357"/>
        <v>5589.68</v>
      </c>
      <c r="DJ140" s="32">
        <f t="shared" ca="1" si="358"/>
        <v>6468.9</v>
      </c>
      <c r="DK140" s="32">
        <f t="shared" ca="1" si="359"/>
        <v>3432.57</v>
      </c>
      <c r="DL140" s="32">
        <f t="shared" ca="1" si="360"/>
        <v>1622.6</v>
      </c>
      <c r="DM140" s="32">
        <f t="shared" ca="1" si="361"/>
        <v>4937.17</v>
      </c>
      <c r="DN140" s="32">
        <f t="shared" ca="1" si="362"/>
        <v>1756.24</v>
      </c>
      <c r="DO140" s="32">
        <f t="shared" ca="1" si="363"/>
        <v>22388.52</v>
      </c>
      <c r="DP140" s="32">
        <f t="shared" ca="1" si="364"/>
        <v>10516.15</v>
      </c>
      <c r="DQ140" s="32">
        <f t="shared" ca="1" si="365"/>
        <v>6983.77</v>
      </c>
      <c r="DR140" s="32">
        <f t="shared" ca="1" si="366"/>
        <v>4874.79</v>
      </c>
      <c r="DS140" s="32">
        <f t="shared" ca="1" si="367"/>
        <v>6123.68</v>
      </c>
      <c r="DT140" s="32">
        <f t="shared" ca="1" si="368"/>
        <v>8338.8799999999992</v>
      </c>
      <c r="DU140" s="31">
        <f t="shared" ca="1" si="369"/>
        <v>48100.39</v>
      </c>
      <c r="DV140" s="31">
        <f t="shared" ca="1" si="370"/>
        <v>55006.92</v>
      </c>
      <c r="DW140" s="31">
        <f t="shared" ca="1" si="371"/>
        <v>28872.13</v>
      </c>
      <c r="DX140" s="31">
        <f t="shared" ca="1" si="372"/>
        <v>13482.73</v>
      </c>
      <c r="DY140" s="31">
        <f t="shared" ca="1" si="373"/>
        <v>40537.599999999999</v>
      </c>
      <c r="DZ140" s="31">
        <f t="shared" ca="1" si="374"/>
        <v>14240.94</v>
      </c>
      <c r="EA140" s="31">
        <f t="shared" ca="1" si="375"/>
        <v>179335.16</v>
      </c>
      <c r="EB140" s="31">
        <f t="shared" ca="1" si="376"/>
        <v>83119.399999999994</v>
      </c>
      <c r="EC140" s="31">
        <f t="shared" ca="1" si="377"/>
        <v>54458.09</v>
      </c>
      <c r="ED140" s="31">
        <f t="shared" ca="1" si="378"/>
        <v>37511.9</v>
      </c>
      <c r="EE140" s="31">
        <f t="shared" ca="1" si="379"/>
        <v>46472.08</v>
      </c>
      <c r="EF140" s="31">
        <f t="shared" ca="1" si="380"/>
        <v>62426.27</v>
      </c>
      <c r="EG140" s="32">
        <f t="shared" ca="1" si="381"/>
        <v>165483.70999999996</v>
      </c>
      <c r="EH140" s="32">
        <f t="shared" ca="1" si="382"/>
        <v>190853.76000000001</v>
      </c>
      <c r="EI140" s="32">
        <f t="shared" ca="1" si="383"/>
        <v>100956.04000000002</v>
      </c>
      <c r="EJ140" s="32">
        <f t="shared" ca="1" si="384"/>
        <v>47557.39</v>
      </c>
      <c r="EK140" s="32">
        <f t="shared" ca="1" si="385"/>
        <v>144218.25999999998</v>
      </c>
      <c r="EL140" s="32">
        <f t="shared" ca="1" si="386"/>
        <v>51121.959999999992</v>
      </c>
      <c r="EM140" s="32">
        <f t="shared" ca="1" si="387"/>
        <v>649493.97999999986</v>
      </c>
      <c r="EN140" s="32">
        <f t="shared" ca="1" si="388"/>
        <v>303958.53999999992</v>
      </c>
      <c r="EO140" s="32">
        <f t="shared" ca="1" si="389"/>
        <v>201117.17</v>
      </c>
      <c r="EP140" s="32">
        <f t="shared" ca="1" si="390"/>
        <v>139882.57999999999</v>
      </c>
      <c r="EQ140" s="32">
        <f t="shared" ca="1" si="391"/>
        <v>175069.44000000006</v>
      </c>
      <c r="ER140" s="32">
        <f t="shared" ca="1" si="392"/>
        <v>237542.77</v>
      </c>
    </row>
    <row r="141" spans="1:148">
      <c r="A141" t="s">
        <v>452</v>
      </c>
      <c r="B141" s="1" t="s">
        <v>87</v>
      </c>
      <c r="C141" t="str">
        <f t="shared" ref="C141" ca="1" si="490">VLOOKUP($B141,LocationLookup,2,FALSE)</f>
        <v>WEY1</v>
      </c>
      <c r="D141" t="str">
        <f t="shared" ref="D141" ca="1" si="491">VLOOKUP($C141,LossFactorLookup,2,FALSE)</f>
        <v>Weyerhaeuser</v>
      </c>
      <c r="E141" s="51">
        <v>1.008</v>
      </c>
      <c r="F141" s="51">
        <v>16.695</v>
      </c>
      <c r="G141" s="51">
        <v>5.7015000000000002</v>
      </c>
      <c r="H141" s="51">
        <v>0.55649999999999999</v>
      </c>
      <c r="I141" s="51">
        <v>2.7509999999999999</v>
      </c>
      <c r="J141" s="51">
        <v>0</v>
      </c>
      <c r="K141" s="51">
        <v>2.3835000000000002</v>
      </c>
      <c r="L141" s="51">
        <v>0</v>
      </c>
      <c r="M141" s="51">
        <v>16.621500000000001</v>
      </c>
      <c r="N141" s="51">
        <v>0.93</v>
      </c>
      <c r="O141" s="51">
        <v>5.5199999999999999E-2</v>
      </c>
      <c r="P141" s="51">
        <v>0.54600000000000004</v>
      </c>
      <c r="Q141" s="32">
        <v>28.88</v>
      </c>
      <c r="R141" s="32">
        <v>880.05</v>
      </c>
      <c r="S141" s="32">
        <v>363.83</v>
      </c>
      <c r="T141" s="32">
        <v>5.6</v>
      </c>
      <c r="U141" s="32">
        <v>90.8</v>
      </c>
      <c r="V141" s="32">
        <v>0</v>
      </c>
      <c r="W141" s="32">
        <v>2383.48</v>
      </c>
      <c r="X141" s="32">
        <v>0</v>
      </c>
      <c r="Y141" s="32">
        <v>1460.88</v>
      </c>
      <c r="Z141" s="32">
        <v>17.38</v>
      </c>
      <c r="AA141" s="32">
        <v>3.17</v>
      </c>
      <c r="AB141" s="32">
        <v>29.75</v>
      </c>
      <c r="AC141" s="2">
        <v>-4.3600000000000003</v>
      </c>
      <c r="AD141" s="2">
        <v>-4.3600000000000003</v>
      </c>
      <c r="AE141" s="2">
        <v>-4.3600000000000003</v>
      </c>
      <c r="AF141" s="2">
        <v>-4.3600000000000003</v>
      </c>
      <c r="AG141" s="2">
        <v>-4.3600000000000003</v>
      </c>
      <c r="AH141" s="2">
        <v>-4.3600000000000003</v>
      </c>
      <c r="AI141" s="2">
        <v>-4.3600000000000003</v>
      </c>
      <c r="AJ141" s="2">
        <v>-4.3600000000000003</v>
      </c>
      <c r="AK141" s="2">
        <v>-4.3600000000000003</v>
      </c>
      <c r="AL141" s="2">
        <v>-4.3600000000000003</v>
      </c>
      <c r="AM141" s="2">
        <v>-4.3600000000000003</v>
      </c>
      <c r="AN141" s="2">
        <v>-4.3600000000000003</v>
      </c>
      <c r="AO141" s="33">
        <v>-1.26</v>
      </c>
      <c r="AP141" s="33">
        <v>-38.369999999999997</v>
      </c>
      <c r="AQ141" s="33">
        <v>-15.86</v>
      </c>
      <c r="AR141" s="33">
        <v>-0.24</v>
      </c>
      <c r="AS141" s="33">
        <v>-3.96</v>
      </c>
      <c r="AT141" s="33">
        <v>0</v>
      </c>
      <c r="AU141" s="33">
        <v>-103.92</v>
      </c>
      <c r="AV141" s="33">
        <v>0</v>
      </c>
      <c r="AW141" s="33">
        <v>-63.69</v>
      </c>
      <c r="AX141" s="33">
        <v>-0.76</v>
      </c>
      <c r="AY141" s="33">
        <v>-0.14000000000000001</v>
      </c>
      <c r="AZ141" s="33">
        <v>-1.3</v>
      </c>
      <c r="BA141" s="31">
        <f t="shared" ref="BA141" si="492">ROUND(Q141*BA$3,2)</f>
        <v>-0.03</v>
      </c>
      <c r="BB141" s="31">
        <f t="shared" ref="BB141" si="493">ROUND(R141*BB$3,2)</f>
        <v>-1.06</v>
      </c>
      <c r="BC141" s="31">
        <f t="shared" ref="BC141" si="494">ROUND(S141*BC$3,2)</f>
        <v>-0.44</v>
      </c>
      <c r="BD141" s="31">
        <f t="shared" ref="BD141" si="495">ROUND(T141*BD$3,2)</f>
        <v>-0.03</v>
      </c>
      <c r="BE141" s="31">
        <f t="shared" ref="BE141" si="496">ROUND(U141*BE$3,2)</f>
        <v>-0.44</v>
      </c>
      <c r="BF141" s="31">
        <f t="shared" ref="BF141" si="497">ROUND(V141*BF$3,2)</f>
        <v>0</v>
      </c>
      <c r="BG141" s="31">
        <f t="shared" ref="BG141" si="498">ROUND(W141*BG$3,2)</f>
        <v>-16.920000000000002</v>
      </c>
      <c r="BH141" s="31">
        <f t="shared" ref="BH141" si="499">ROUND(X141*BH$3,2)</f>
        <v>0</v>
      </c>
      <c r="BI141" s="31">
        <f t="shared" ref="BI141" si="500">ROUND(Y141*BI$3,2)</f>
        <v>-10.37</v>
      </c>
      <c r="BJ141" s="31">
        <f t="shared" ref="BJ141" si="501">ROUND(Z141*BJ$3,2)</f>
        <v>-0.05</v>
      </c>
      <c r="BK141" s="31">
        <f t="shared" ref="BK141" si="502">ROUND(AA141*BK$3,2)</f>
        <v>-0.01</v>
      </c>
      <c r="BL141" s="31">
        <f t="shared" ref="BL141" si="503">ROUND(AB141*BL$3,2)</f>
        <v>-0.09</v>
      </c>
      <c r="BM141" s="6">
        <f t="shared" ref="BM141:BO141" ca="1" si="504">VLOOKUP($C141,LossFactorLookup,3,FALSE)</f>
        <v>-4.9399999999999999E-2</v>
      </c>
      <c r="BN141" s="6">
        <f t="shared" ca="1" si="504"/>
        <v>-4.9399999999999999E-2</v>
      </c>
      <c r="BO141" s="6">
        <f t="shared" ca="1" si="504"/>
        <v>-4.9399999999999999E-2</v>
      </c>
      <c r="BP141" s="6">
        <f t="shared" ref="BP141:BX141" ca="1" si="505">VLOOKUP($C141,LossFactorLookup,3,FALSE)</f>
        <v>-4.9399999999999999E-2</v>
      </c>
      <c r="BQ141" s="6">
        <f t="shared" ca="1" si="505"/>
        <v>-4.9399999999999999E-2</v>
      </c>
      <c r="BR141" s="6">
        <f t="shared" ca="1" si="505"/>
        <v>-4.9399999999999999E-2</v>
      </c>
      <c r="BS141" s="6">
        <f t="shared" ca="1" si="505"/>
        <v>-4.9399999999999999E-2</v>
      </c>
      <c r="BT141" s="6">
        <f t="shared" ca="1" si="505"/>
        <v>-4.9399999999999999E-2</v>
      </c>
      <c r="BU141" s="6">
        <f t="shared" ca="1" si="505"/>
        <v>-4.9399999999999999E-2</v>
      </c>
      <c r="BV141" s="6">
        <f t="shared" ca="1" si="505"/>
        <v>-4.9399999999999999E-2</v>
      </c>
      <c r="BW141" s="6">
        <f t="shared" ca="1" si="505"/>
        <v>-4.9399999999999999E-2</v>
      </c>
      <c r="BX141" s="6">
        <f t="shared" ca="1" si="505"/>
        <v>-4.9399999999999999E-2</v>
      </c>
      <c r="BY141" s="31">
        <f t="shared" ref="BY141" ca="1" si="506">IFERROR(VLOOKUP($C141,DOSDetail,CELL("col",BY$4)+58,FALSE),ROUND(Q141*BM141,2))</f>
        <v>-1.43</v>
      </c>
      <c r="BZ141" s="31">
        <f t="shared" ref="BZ141" ca="1" si="507">IFERROR(VLOOKUP($C141,DOSDetail,CELL("col",BZ$4)+58,FALSE),ROUND(R141*BN141,2))</f>
        <v>-43.47</v>
      </c>
      <c r="CA141" s="31">
        <f t="shared" ref="CA141" ca="1" si="508">IFERROR(VLOOKUP($C141,DOSDetail,CELL("col",CA$4)+58,FALSE),ROUND(S141*BO141,2))</f>
        <v>-17.97</v>
      </c>
      <c r="CB141" s="31">
        <f t="shared" ref="CB141" ca="1" si="509">IFERROR(VLOOKUP($C141,DOSDetail,CELL("col",CB$4)+58,FALSE),ROUND(T141*BP141,2))</f>
        <v>-0.28000000000000003</v>
      </c>
      <c r="CC141" s="31">
        <f t="shared" ref="CC141" ca="1" si="510">IFERROR(VLOOKUP($C141,DOSDetail,CELL("col",CC$4)+58,FALSE),ROUND(U141*BQ141,2))</f>
        <v>-4.49</v>
      </c>
      <c r="CD141" s="31">
        <f t="shared" ref="CD141" ca="1" si="511">IFERROR(VLOOKUP($C141,DOSDetail,CELL("col",CD$4)+58,FALSE),ROUND(V141*BR141,2))</f>
        <v>0</v>
      </c>
      <c r="CE141" s="31">
        <f t="shared" ref="CE141" ca="1" si="512">IFERROR(VLOOKUP($C141,DOSDetail,CELL("col",CE$4)+58,FALSE),ROUND(W141*BS141,2))</f>
        <v>-117.74</v>
      </c>
      <c r="CF141" s="31">
        <f t="shared" ref="CF141" ca="1" si="513">IFERROR(VLOOKUP($C141,DOSDetail,CELL("col",CF$4)+58,FALSE),ROUND(X141*BT141,2))</f>
        <v>0</v>
      </c>
      <c r="CG141" s="31">
        <f t="shared" ref="CG141" ca="1" si="514">IFERROR(VLOOKUP($C141,DOSDetail,CELL("col",CG$4)+58,FALSE),ROUND(Y141*BU141,2))</f>
        <v>-72.17</v>
      </c>
      <c r="CH141" s="31">
        <f t="shared" ref="CH141" ca="1" si="515">IFERROR(VLOOKUP($C141,DOSDetail,CELL("col",CH$4)+58,FALSE),ROUND(Z141*BV141,2))</f>
        <v>-0.86</v>
      </c>
      <c r="CI141" s="31">
        <f t="shared" ref="CI141" ca="1" si="516">IFERROR(VLOOKUP($C141,DOSDetail,CELL("col",CI$4)+58,FALSE),ROUND(AA141*BW141,2))</f>
        <v>-0.16</v>
      </c>
      <c r="CJ141" s="31">
        <f t="shared" ref="CJ141" ca="1" si="517">IFERROR(VLOOKUP($C141,DOSDetail,CELL("col",CJ$4)+58,FALSE),ROUND(AB141*BX141,2))</f>
        <v>-1.47</v>
      </c>
      <c r="CK141" s="32">
        <f t="shared" ref="CK141" ca="1" si="518">ROUND(Q141*$CV$3,2)</f>
        <v>0.04</v>
      </c>
      <c r="CL141" s="32">
        <f t="shared" ref="CL141" ca="1" si="519">ROUND(R141*$CV$3,2)</f>
        <v>1.1399999999999999</v>
      </c>
      <c r="CM141" s="32">
        <f t="shared" ref="CM141" ca="1" si="520">ROUND(S141*$CV$3,2)</f>
        <v>0.47</v>
      </c>
      <c r="CN141" s="32">
        <f t="shared" ref="CN141" ca="1" si="521">ROUND(T141*$CV$3,2)</f>
        <v>0.01</v>
      </c>
      <c r="CO141" s="32">
        <f t="shared" ref="CO141" ca="1" si="522">ROUND(U141*$CV$3,2)</f>
        <v>0.12</v>
      </c>
      <c r="CP141" s="32">
        <f t="shared" ref="CP141" ca="1" si="523">ROUND(V141*$CV$3,2)</f>
        <v>0</v>
      </c>
      <c r="CQ141" s="32">
        <f t="shared" ref="CQ141" ca="1" si="524">ROUND(W141*$CV$3,2)</f>
        <v>3.1</v>
      </c>
      <c r="CR141" s="32">
        <f t="shared" ref="CR141" ca="1" si="525">ROUND(X141*$CV$3,2)</f>
        <v>0</v>
      </c>
      <c r="CS141" s="32">
        <f t="shared" ref="CS141" ca="1" si="526">ROUND(Y141*$CV$3,2)</f>
        <v>1.9</v>
      </c>
      <c r="CT141" s="32">
        <f t="shared" ref="CT141" ca="1" si="527">ROUND(Z141*$CV$3,2)</f>
        <v>0.02</v>
      </c>
      <c r="CU141" s="32">
        <f t="shared" ref="CU141" ca="1" si="528">ROUND(AA141*$CV$3,2)</f>
        <v>0</v>
      </c>
      <c r="CV141" s="32">
        <f t="shared" ref="CV141" ca="1" si="529">ROUND(AB141*$CV$3,2)</f>
        <v>0.04</v>
      </c>
      <c r="CW141" s="31">
        <f t="shared" ref="CW141" ca="1" si="530">BY141+CK141-AO141-BA141</f>
        <v>-9.9999999999999895E-2</v>
      </c>
      <c r="CX141" s="31">
        <f t="shared" ref="CX141" ca="1" si="531">BZ141+CL141-AP141-BB141</f>
        <v>-2.9000000000000008</v>
      </c>
      <c r="CY141" s="31">
        <f t="shared" ref="CY141" ca="1" si="532">CA141+CM141-AQ141-BC141</f>
        <v>-1.2000000000000006</v>
      </c>
      <c r="CZ141" s="31">
        <f t="shared" ref="CZ141" ca="1" si="533">CB141+CN141-AR141-BD141</f>
        <v>-2.7755575615628914E-17</v>
      </c>
      <c r="DA141" s="31">
        <f t="shared" ref="DA141" ca="1" si="534">CC141+CO141-AS141-BE141</f>
        <v>2.999999999999986E-2</v>
      </c>
      <c r="DB141" s="31">
        <f t="shared" ref="DB141" ca="1" si="535">CD141+CP141-AT141-BF141</f>
        <v>0</v>
      </c>
      <c r="DC141" s="31">
        <f t="shared" ref="DC141" ca="1" si="536">CE141+CQ141-AU141-BG141</f>
        <v>6.2000000000000028</v>
      </c>
      <c r="DD141" s="31">
        <f t="shared" ref="DD141" ca="1" si="537">CF141+CR141-AV141-BH141</f>
        <v>0</v>
      </c>
      <c r="DE141" s="31">
        <f t="shared" ref="DE141" ca="1" si="538">CG141+CS141-AW141-BI141</f>
        <v>3.7900000000000009</v>
      </c>
      <c r="DF141" s="31">
        <f t="shared" ref="DF141" ca="1" si="539">CH141+CT141-AX141-BJ141</f>
        <v>-2.9999999999999957E-2</v>
      </c>
      <c r="DG141" s="31">
        <f t="shared" ref="DG141" ca="1" si="540">CI141+CU141-AY141-BK141</f>
        <v>-9.9999999999999898E-3</v>
      </c>
      <c r="DH141" s="31">
        <f t="shared" ref="DH141" ca="1" si="541">CJ141+CV141-AZ141-BL141</f>
        <v>-3.9999999999999897E-2</v>
      </c>
      <c r="DI141" s="32">
        <f t="shared" ref="DI141" ca="1" si="542">ROUND(CW141*5%,2)</f>
        <v>0</v>
      </c>
      <c r="DJ141" s="32">
        <f t="shared" ref="DJ141" ca="1" si="543">ROUND(CX141*5%,2)</f>
        <v>-0.15</v>
      </c>
      <c r="DK141" s="32">
        <f t="shared" ref="DK141" ca="1" si="544">ROUND(CY141*5%,2)</f>
        <v>-0.06</v>
      </c>
      <c r="DL141" s="32">
        <f t="shared" ref="DL141" ca="1" si="545">ROUND(CZ141*5%,2)</f>
        <v>0</v>
      </c>
      <c r="DM141" s="32">
        <f t="shared" ref="DM141" ca="1" si="546">ROUND(DA141*5%,2)</f>
        <v>0</v>
      </c>
      <c r="DN141" s="32">
        <f t="shared" ref="DN141" ca="1" si="547">ROUND(DB141*5%,2)</f>
        <v>0</v>
      </c>
      <c r="DO141" s="32">
        <f t="shared" ref="DO141" ca="1" si="548">ROUND(DC141*5%,2)</f>
        <v>0.31</v>
      </c>
      <c r="DP141" s="32">
        <f t="shared" ref="DP141" ca="1" si="549">ROUND(DD141*5%,2)</f>
        <v>0</v>
      </c>
      <c r="DQ141" s="32">
        <f t="shared" ref="DQ141" ca="1" si="550">ROUND(DE141*5%,2)</f>
        <v>0.19</v>
      </c>
      <c r="DR141" s="32">
        <f t="shared" ref="DR141" ca="1" si="551">ROUND(DF141*5%,2)</f>
        <v>0</v>
      </c>
      <c r="DS141" s="32">
        <f t="shared" ref="DS141" ca="1" si="552">ROUND(DG141*5%,2)</f>
        <v>0</v>
      </c>
      <c r="DT141" s="32">
        <f t="shared" ref="DT141" ca="1" si="553">ROUND(DH141*5%,2)</f>
        <v>0</v>
      </c>
      <c r="DU141" s="31">
        <f t="shared" ref="DU141" ca="1" si="554">ROUND(CW141*DU$3,2)</f>
        <v>-0.04</v>
      </c>
      <c r="DV141" s="31">
        <f t="shared" ref="DV141" ca="1" si="555">ROUND(CX141*DV$3,2)</f>
        <v>-1.23</v>
      </c>
      <c r="DW141" s="31">
        <f t="shared" ref="DW141" ca="1" si="556">ROUND(CY141*DW$3,2)</f>
        <v>-0.5</v>
      </c>
      <c r="DX141" s="31">
        <f t="shared" ref="DX141" ca="1" si="557">ROUND(CZ141*DX$3,2)</f>
        <v>0</v>
      </c>
      <c r="DY141" s="31">
        <f t="shared" ref="DY141" ca="1" si="558">ROUND(DA141*DY$3,2)</f>
        <v>0.01</v>
      </c>
      <c r="DZ141" s="31">
        <f t="shared" ref="DZ141" ca="1" si="559">ROUND(DB141*DZ$3,2)</f>
        <v>0</v>
      </c>
      <c r="EA141" s="31">
        <f t="shared" ref="EA141" ca="1" si="560">ROUND(DC141*EA$3,2)</f>
        <v>2.48</v>
      </c>
      <c r="EB141" s="31">
        <f t="shared" ref="EB141" ca="1" si="561">ROUND(DD141*EB$3,2)</f>
        <v>0</v>
      </c>
      <c r="EC141" s="31">
        <f t="shared" ref="EC141" ca="1" si="562">ROUND(DE141*EC$3,2)</f>
        <v>1.48</v>
      </c>
      <c r="ED141" s="31">
        <f t="shared" ref="ED141" ca="1" si="563">ROUND(DF141*ED$3,2)</f>
        <v>-0.01</v>
      </c>
      <c r="EE141" s="31">
        <f t="shared" ref="EE141" ca="1" si="564">ROUND(DG141*EE$3,2)</f>
        <v>0</v>
      </c>
      <c r="EF141" s="31">
        <f t="shared" ref="EF141" ca="1" si="565">ROUND(DH141*EF$3,2)</f>
        <v>-0.01</v>
      </c>
      <c r="EG141" s="32">
        <f t="shared" ref="EG141" ca="1" si="566">CW141+DI141+DU141</f>
        <v>-0.1399999999999999</v>
      </c>
      <c r="EH141" s="32">
        <f t="shared" ref="EH141" ca="1" si="567">CX141+DJ141+DV141</f>
        <v>-4.2800000000000011</v>
      </c>
      <c r="EI141" s="32">
        <f t="shared" ref="EI141" ca="1" si="568">CY141+DK141+DW141</f>
        <v>-1.7600000000000007</v>
      </c>
      <c r="EJ141" s="32">
        <f t="shared" ref="EJ141" ca="1" si="569">CZ141+DL141+DX141</f>
        <v>-2.7755575615628914E-17</v>
      </c>
      <c r="EK141" s="32">
        <f t="shared" ref="EK141" ca="1" si="570">DA141+DM141+DY141</f>
        <v>3.9999999999999862E-2</v>
      </c>
      <c r="EL141" s="32">
        <f t="shared" ref="EL141" ca="1" si="571">DB141+DN141+DZ141</f>
        <v>0</v>
      </c>
      <c r="EM141" s="32">
        <f t="shared" ref="EM141" ca="1" si="572">DC141+DO141+EA141</f>
        <v>8.990000000000002</v>
      </c>
      <c r="EN141" s="32">
        <f t="shared" ref="EN141" ca="1" si="573">DD141+DP141+EB141</f>
        <v>0</v>
      </c>
      <c r="EO141" s="32">
        <f t="shared" ref="EO141" ca="1" si="574">DE141+DQ141+EC141</f>
        <v>5.4600000000000009</v>
      </c>
      <c r="EP141" s="32">
        <f t="shared" ref="EP141" ca="1" si="575">DF141+DR141+ED141</f>
        <v>-3.9999999999999959E-2</v>
      </c>
      <c r="EQ141" s="32">
        <f t="shared" ref="EQ141" ca="1" si="576">DG141+DS141+EE141</f>
        <v>-9.9999999999999898E-3</v>
      </c>
      <c r="ER141" s="32">
        <f t="shared" ref="ER141" ca="1" si="577">DH141+DT141+EF141</f>
        <v>-4.9999999999999899E-2</v>
      </c>
    </row>
    <row r="143" spans="1:148">
      <c r="A143" t="s">
        <v>487</v>
      </c>
    </row>
    <row r="144" spans="1:148">
      <c r="A144" t="s">
        <v>496</v>
      </c>
    </row>
    <row r="145" spans="1:1">
      <c r="A145" t="s">
        <v>488</v>
      </c>
    </row>
    <row r="146" spans="1:1">
      <c r="A146" t="s">
        <v>489</v>
      </c>
    </row>
    <row r="147" spans="1:1">
      <c r="A147" t="s">
        <v>490</v>
      </c>
    </row>
    <row r="148" spans="1:1">
      <c r="A148" t="s">
        <v>491</v>
      </c>
    </row>
    <row r="149" spans="1:1">
      <c r="A149" t="s">
        <v>492</v>
      </c>
    </row>
  </sheetData>
  <sortState xmlns:xlrd2="http://schemas.microsoft.com/office/spreadsheetml/2017/richdata2" ref="B5:FF141">
    <sortCondition ref="B5:B141"/>
  </sortState>
  <mergeCells count="8">
    <mergeCell ref="EQ3:ER3"/>
    <mergeCell ref="DS3:DT3"/>
    <mergeCell ref="DG3:DH3"/>
    <mergeCell ref="BK2:BL2"/>
    <mergeCell ref="O3:P3"/>
    <mergeCell ref="AA3:AB3"/>
    <mergeCell ref="AY3:AZ3"/>
    <mergeCell ref="CI3:CJ3"/>
  </mergeCells>
  <pageMargins left="0.511811023622047" right="0.511811023622047" top="0.74803149606299202" bottom="0.511811023622047" header="0.511811023622047" footer="0.23622047244094499"/>
  <pageSetup paperSize="17" orientation="landscape" r:id="rId1"/>
  <headerFooter>
    <oddHeader>&amp;C&amp;"-,Bold"&amp;12&amp;F[&amp;A]</oddHeader>
    <oddFooter>&amp;L&amp;9Posted: 26 Jan 2021&amp;C&amp;9Page &amp;P of &amp;N&amp;R&amp;9Public</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R39"/>
  <sheetViews>
    <sheetView showZeros="0" workbookViewId="0">
      <pane xSplit="3" ySplit="4" topLeftCell="D5" activePane="bottomRight" state="frozen"/>
      <selection pane="topRight" activeCell="C1" sqref="C1"/>
      <selection pane="bottomLeft" activeCell="A5" sqref="A5"/>
      <selection pane="bottomRight" activeCell="D5" sqref="D5"/>
    </sheetView>
  </sheetViews>
  <sheetFormatPr defaultColWidth="12.7109375" defaultRowHeight="15"/>
  <cols>
    <col min="2" max="2" width="15.140625" style="1" bestFit="1" customWidth="1"/>
    <col min="3" max="3" width="15.140625" customWidth="1"/>
    <col min="4" max="4" width="47" bestFit="1" customWidth="1"/>
    <col min="5" max="16" width="12.7109375" style="51" customWidth="1"/>
    <col min="17" max="28" width="12.7109375" style="31" customWidth="1"/>
    <col min="29" max="40" width="12.7109375" style="55" customWidth="1"/>
    <col min="41" max="52" width="12.7109375" style="2" customWidth="1"/>
    <col min="53" max="64" width="12.7109375" style="55" customWidth="1"/>
    <col min="65" max="88" width="12.7109375" style="31" customWidth="1"/>
    <col min="89" max="100" width="12.7109375" style="3" customWidth="1"/>
    <col min="101" max="112" width="12.7109375" style="31" customWidth="1"/>
    <col min="113" max="124" width="12.7109375" style="31"/>
    <col min="125" max="148" width="12.7109375" style="55"/>
  </cols>
  <sheetData>
    <row r="1" spans="1:148">
      <c r="A1" s="22" t="s">
        <v>534</v>
      </c>
      <c r="Q1" s="55"/>
      <c r="R1" s="55"/>
      <c r="S1" s="55"/>
      <c r="T1" s="55"/>
      <c r="U1" s="55"/>
      <c r="V1" s="55"/>
      <c r="W1" s="55"/>
      <c r="X1" s="55"/>
      <c r="Y1" s="55"/>
      <c r="Z1" s="55"/>
      <c r="AA1" s="55"/>
      <c r="AB1" s="55"/>
      <c r="AO1"/>
      <c r="AP1"/>
      <c r="AQ1"/>
      <c r="AR1"/>
      <c r="AS1"/>
      <c r="AT1"/>
      <c r="AU1"/>
      <c r="AV1"/>
      <c r="AW1"/>
      <c r="AX1"/>
      <c r="AY1"/>
      <c r="AZ1"/>
      <c r="BM1" s="55"/>
      <c r="BN1" s="55"/>
      <c r="BO1" s="55"/>
      <c r="BP1" s="55"/>
      <c r="BQ1" s="55"/>
      <c r="BR1" s="55"/>
      <c r="BS1" s="55"/>
      <c r="BT1" s="55"/>
      <c r="BU1" s="55"/>
      <c r="BV1" s="55"/>
      <c r="BW1" s="55"/>
      <c r="BX1" s="55"/>
      <c r="BY1" s="55"/>
      <c r="BZ1" s="55"/>
      <c r="CA1" s="55"/>
      <c r="CB1" s="55"/>
      <c r="CC1" s="55"/>
      <c r="CD1" s="55"/>
      <c r="CE1" s="55"/>
      <c r="CF1" s="55"/>
      <c r="CG1" s="55"/>
      <c r="CH1" s="55"/>
      <c r="CI1" s="55"/>
      <c r="CJ1" s="55"/>
      <c r="CK1"/>
      <c r="CL1"/>
      <c r="CM1"/>
      <c r="CN1"/>
      <c r="CO1"/>
      <c r="CP1"/>
      <c r="CQ1"/>
      <c r="CR1"/>
      <c r="CS1"/>
      <c r="CT1"/>
      <c r="CU1"/>
      <c r="CV1"/>
      <c r="CW1" s="55"/>
      <c r="CX1" s="55"/>
      <c r="CY1" s="55"/>
      <c r="CZ1" s="55"/>
      <c r="DA1" s="55"/>
      <c r="DB1" s="55"/>
      <c r="DC1" s="55"/>
      <c r="DD1" s="55"/>
      <c r="DE1" s="55"/>
      <c r="DF1" s="55"/>
      <c r="DG1" s="55"/>
      <c r="DH1" s="55"/>
      <c r="DI1" s="55"/>
      <c r="DJ1" s="55"/>
      <c r="DK1" s="55"/>
      <c r="DL1" s="55"/>
      <c r="DM1" s="55"/>
      <c r="DN1" s="55"/>
      <c r="DO1" s="55"/>
      <c r="DP1" s="55"/>
      <c r="DQ1" s="55"/>
      <c r="DR1" s="55"/>
      <c r="DS1" s="55"/>
      <c r="DT1" s="55"/>
    </row>
    <row r="2" spans="1:148">
      <c r="A2" s="29" t="str">
        <f>'Module C Adjustments'!A2</f>
        <v>Estimate - January  26, 2021</v>
      </c>
      <c r="B2" s="22"/>
      <c r="E2" s="52" t="s">
        <v>0</v>
      </c>
      <c r="Q2" s="38" t="s">
        <v>474</v>
      </c>
      <c r="R2" s="38"/>
      <c r="S2" s="38"/>
      <c r="T2" s="38"/>
      <c r="U2" s="38"/>
      <c r="V2" s="38"/>
      <c r="W2" s="38"/>
      <c r="X2" s="38"/>
      <c r="Y2" s="38"/>
      <c r="Z2" s="39"/>
      <c r="AA2" s="40"/>
      <c r="AB2" s="39" t="s">
        <v>467</v>
      </c>
      <c r="AC2" s="61" t="s">
        <v>1</v>
      </c>
      <c r="AD2" s="31"/>
      <c r="AE2" s="31"/>
      <c r="AF2" s="31"/>
      <c r="AG2" s="31"/>
      <c r="AH2" s="31"/>
      <c r="AI2" s="31"/>
      <c r="AJ2" s="31"/>
      <c r="AK2" s="31"/>
      <c r="AL2" s="31"/>
      <c r="AM2" s="31"/>
      <c r="AN2" s="31"/>
      <c r="AO2" s="41" t="s">
        <v>2</v>
      </c>
      <c r="AP2" s="42"/>
      <c r="AQ2" s="42"/>
      <c r="AR2" s="42"/>
      <c r="AS2" s="42"/>
      <c r="AT2" s="42"/>
      <c r="AU2" s="42"/>
      <c r="AV2" s="42"/>
      <c r="AW2" s="42"/>
      <c r="AX2" s="42"/>
      <c r="AY2" s="42"/>
      <c r="AZ2" s="42"/>
      <c r="BA2" s="61" t="s">
        <v>3</v>
      </c>
      <c r="BB2" s="31"/>
      <c r="BC2" s="31"/>
      <c r="BD2" s="31"/>
      <c r="BE2" s="31"/>
      <c r="BF2" s="31"/>
      <c r="BG2" s="31"/>
      <c r="BH2" s="31"/>
      <c r="BI2" s="31"/>
      <c r="BJ2" s="31"/>
      <c r="BK2" s="31"/>
      <c r="BL2" s="23" t="s">
        <v>407</v>
      </c>
      <c r="BM2" s="38" t="s">
        <v>468</v>
      </c>
      <c r="BN2" s="38"/>
      <c r="BO2" s="38"/>
      <c r="BP2" s="38"/>
      <c r="BQ2" s="38"/>
      <c r="BR2" s="38"/>
      <c r="BS2" s="38"/>
      <c r="BT2" s="38"/>
      <c r="BU2" s="38"/>
      <c r="BV2" s="39"/>
      <c r="BW2" s="40"/>
      <c r="BX2" s="39" t="s">
        <v>464</v>
      </c>
      <c r="BY2" s="66" t="s">
        <v>469</v>
      </c>
      <c r="BZ2" s="66"/>
      <c r="CA2" s="66"/>
      <c r="CB2" s="66"/>
      <c r="CC2" s="66"/>
      <c r="CD2" s="66"/>
      <c r="CE2" s="66"/>
      <c r="CF2" s="66"/>
      <c r="CG2" s="66"/>
      <c r="CH2" s="30"/>
      <c r="CI2" s="68"/>
      <c r="CJ2" s="30" t="s">
        <v>470</v>
      </c>
      <c r="CK2" s="5" t="s">
        <v>5</v>
      </c>
      <c r="CL2" s="5"/>
      <c r="CM2" s="5"/>
      <c r="CN2" s="5"/>
      <c r="CO2" s="5"/>
      <c r="CP2" s="5"/>
      <c r="CQ2" s="5"/>
      <c r="CR2" s="5"/>
      <c r="CS2" s="5"/>
      <c r="CT2" s="5"/>
      <c r="CU2" s="5"/>
      <c r="CV2" s="5"/>
      <c r="CW2" s="61" t="s">
        <v>404</v>
      </c>
      <c r="DH2" s="23" t="s">
        <v>409</v>
      </c>
      <c r="DI2" s="56" t="s">
        <v>471</v>
      </c>
      <c r="DJ2" s="32"/>
      <c r="DK2" s="32"/>
      <c r="DL2" s="32"/>
      <c r="DM2" s="32"/>
      <c r="DN2" s="32"/>
      <c r="DO2" s="32"/>
      <c r="DP2" s="32"/>
      <c r="DQ2" s="32"/>
      <c r="DR2" s="32"/>
      <c r="DS2" s="32"/>
      <c r="DT2" s="24" t="s">
        <v>472</v>
      </c>
      <c r="DU2" s="61" t="s">
        <v>476</v>
      </c>
      <c r="DV2" s="61"/>
      <c r="DW2" s="61"/>
      <c r="DX2" s="61"/>
      <c r="DY2" s="61"/>
      <c r="DZ2" s="61"/>
      <c r="EA2" s="61"/>
      <c r="EB2" s="61"/>
      <c r="EC2" s="61"/>
      <c r="ED2" s="61"/>
      <c r="EE2" s="61"/>
      <c r="EF2" s="23" t="s">
        <v>473</v>
      </c>
      <c r="EG2" s="56" t="s">
        <v>477</v>
      </c>
      <c r="EH2" s="56"/>
      <c r="EI2" s="56"/>
      <c r="EJ2" s="56"/>
      <c r="EK2" s="56"/>
      <c r="EL2" s="56"/>
      <c r="EM2" s="56"/>
      <c r="EN2" s="56"/>
      <c r="EO2" s="56"/>
      <c r="EP2" s="56"/>
      <c r="EQ2" s="56"/>
      <c r="ER2" s="24" t="s">
        <v>478</v>
      </c>
    </row>
    <row r="3" spans="1:148">
      <c r="E3" s="64"/>
      <c r="F3" s="64"/>
      <c r="G3" s="64"/>
      <c r="H3" s="64"/>
      <c r="I3" s="64"/>
      <c r="J3" s="64"/>
      <c r="K3" s="64"/>
      <c r="L3" s="64"/>
      <c r="M3" s="64"/>
      <c r="N3" s="64"/>
      <c r="O3" s="80"/>
      <c r="P3" s="80"/>
      <c r="Q3" s="32"/>
      <c r="R3" s="32"/>
      <c r="S3" s="32"/>
      <c r="T3" s="32"/>
      <c r="U3" s="32"/>
      <c r="V3" s="32"/>
      <c r="W3" s="32"/>
      <c r="X3" s="32"/>
      <c r="Y3" s="32"/>
      <c r="Z3" s="32"/>
      <c r="AA3" s="32"/>
      <c r="AB3" s="32"/>
      <c r="AC3" s="66"/>
      <c r="AD3" s="66"/>
      <c r="AE3" s="66"/>
      <c r="AF3" s="66"/>
      <c r="AG3" s="66"/>
      <c r="AH3" s="66"/>
      <c r="AI3" s="66"/>
      <c r="AJ3" s="66"/>
      <c r="AK3" s="66"/>
      <c r="AL3" s="66"/>
      <c r="AM3" s="81"/>
      <c r="AN3" s="81"/>
      <c r="AO3" s="42"/>
      <c r="AP3" s="41"/>
      <c r="AQ3" s="41"/>
      <c r="AR3" s="41"/>
      <c r="AS3" s="41"/>
      <c r="AT3" s="41"/>
      <c r="AU3" s="41"/>
      <c r="AV3" s="41"/>
      <c r="AW3" s="41"/>
      <c r="AX3" s="41"/>
      <c r="AY3" s="41"/>
      <c r="AZ3" s="41"/>
      <c r="BA3" s="66"/>
      <c r="BB3" s="66"/>
      <c r="BC3" s="66"/>
      <c r="BD3" s="66"/>
      <c r="BE3" s="66"/>
      <c r="BF3" s="66"/>
      <c r="BG3" s="66"/>
      <c r="BH3" s="66"/>
      <c r="BI3" s="66"/>
      <c r="BJ3" s="66"/>
      <c r="BK3" s="81"/>
      <c r="BL3" s="81"/>
      <c r="BM3" s="32"/>
      <c r="BN3" s="32"/>
      <c r="BO3" s="32"/>
      <c r="BP3" s="32"/>
      <c r="BQ3" s="32"/>
      <c r="BR3" s="32"/>
      <c r="BS3" s="32"/>
      <c r="BT3" s="32"/>
      <c r="BU3" s="32"/>
      <c r="BV3" s="32"/>
      <c r="BW3" s="32"/>
      <c r="BX3" s="32"/>
      <c r="CK3" s="6"/>
      <c r="CL3" s="6"/>
      <c r="CM3" s="6"/>
      <c r="CN3" s="6"/>
      <c r="CO3" s="6"/>
      <c r="CP3" s="6"/>
      <c r="CQ3" s="6"/>
      <c r="CR3" s="6"/>
      <c r="CS3" s="6"/>
      <c r="CT3" s="6"/>
      <c r="CU3" s="6"/>
      <c r="CV3" s="6"/>
      <c r="CW3" s="66"/>
      <c r="CX3" s="66"/>
      <c r="CY3" s="66"/>
      <c r="CZ3" s="66"/>
      <c r="DA3" s="66"/>
      <c r="DB3" s="66"/>
      <c r="DC3" s="66"/>
      <c r="DD3" s="66"/>
      <c r="DE3" s="66"/>
      <c r="DF3" s="66"/>
      <c r="DG3" s="81"/>
      <c r="DH3" s="81"/>
      <c r="DI3" s="38"/>
      <c r="DJ3" s="38"/>
      <c r="DK3" s="38"/>
      <c r="DL3" s="38"/>
      <c r="DM3" s="38"/>
      <c r="DN3" s="38"/>
      <c r="DO3" s="38"/>
      <c r="DP3" s="38"/>
      <c r="DQ3" s="38"/>
      <c r="DR3" s="39"/>
      <c r="DS3" s="39"/>
      <c r="DT3" s="38"/>
      <c r="DU3" s="66"/>
      <c r="DV3" s="66"/>
      <c r="DW3" s="66"/>
      <c r="DX3" s="66"/>
      <c r="DY3" s="66"/>
      <c r="DZ3" s="66"/>
      <c r="EA3" s="66"/>
      <c r="EB3" s="66"/>
      <c r="EC3" s="66"/>
      <c r="ED3" s="66"/>
      <c r="EE3" s="81"/>
      <c r="EF3" s="81"/>
      <c r="EG3" s="38"/>
      <c r="EH3" s="38"/>
      <c r="EI3" s="38"/>
      <c r="EJ3" s="38"/>
      <c r="EK3" s="38"/>
      <c r="EL3" s="38"/>
      <c r="EM3" s="38"/>
      <c r="EN3" s="38"/>
      <c r="EO3" s="38"/>
      <c r="EP3" s="38"/>
      <c r="EQ3" s="79"/>
      <c r="ER3" s="79"/>
    </row>
    <row r="4" spans="1:148" s="7" customFormat="1">
      <c r="A4" s="7" t="s">
        <v>8</v>
      </c>
      <c r="B4" s="1" t="s">
        <v>453</v>
      </c>
      <c r="C4" s="7" t="s">
        <v>9</v>
      </c>
      <c r="D4" s="7" t="s">
        <v>10</v>
      </c>
      <c r="E4" s="8">
        <v>39083</v>
      </c>
      <c r="F4" s="8">
        <v>39114</v>
      </c>
      <c r="G4" s="8">
        <v>39142</v>
      </c>
      <c r="H4" s="8">
        <v>39173</v>
      </c>
      <c r="I4" s="8">
        <v>39203</v>
      </c>
      <c r="J4" s="8">
        <v>39234</v>
      </c>
      <c r="K4" s="8">
        <v>39264</v>
      </c>
      <c r="L4" s="8">
        <v>39295</v>
      </c>
      <c r="M4" s="8">
        <v>39326</v>
      </c>
      <c r="N4" s="8">
        <v>39356</v>
      </c>
      <c r="O4" s="8">
        <v>39387</v>
      </c>
      <c r="P4" s="8">
        <v>39417</v>
      </c>
      <c r="Q4" s="9">
        <v>39083</v>
      </c>
      <c r="R4" s="9">
        <v>39114</v>
      </c>
      <c r="S4" s="9">
        <v>39142</v>
      </c>
      <c r="T4" s="9">
        <v>39173</v>
      </c>
      <c r="U4" s="9">
        <v>39203</v>
      </c>
      <c r="V4" s="9">
        <v>39234</v>
      </c>
      <c r="W4" s="9">
        <v>39264</v>
      </c>
      <c r="X4" s="9">
        <v>39295</v>
      </c>
      <c r="Y4" s="9">
        <v>39326</v>
      </c>
      <c r="Z4" s="9">
        <v>39356</v>
      </c>
      <c r="AA4" s="9">
        <v>39387</v>
      </c>
      <c r="AB4" s="9">
        <v>39417</v>
      </c>
      <c r="AC4" s="10">
        <v>39083</v>
      </c>
      <c r="AD4" s="10">
        <v>39114</v>
      </c>
      <c r="AE4" s="10">
        <v>39142</v>
      </c>
      <c r="AF4" s="10">
        <v>39173</v>
      </c>
      <c r="AG4" s="10">
        <v>39203</v>
      </c>
      <c r="AH4" s="10">
        <v>39234</v>
      </c>
      <c r="AI4" s="10">
        <v>39264</v>
      </c>
      <c r="AJ4" s="10">
        <v>39295</v>
      </c>
      <c r="AK4" s="10">
        <v>39326</v>
      </c>
      <c r="AL4" s="10">
        <v>39356</v>
      </c>
      <c r="AM4" s="10">
        <v>39387</v>
      </c>
      <c r="AN4" s="10">
        <v>39417</v>
      </c>
      <c r="AO4" s="9">
        <v>39083</v>
      </c>
      <c r="AP4" s="9">
        <v>39114</v>
      </c>
      <c r="AQ4" s="9">
        <v>39142</v>
      </c>
      <c r="AR4" s="9">
        <v>39173</v>
      </c>
      <c r="AS4" s="9">
        <v>39203</v>
      </c>
      <c r="AT4" s="9">
        <v>39234</v>
      </c>
      <c r="AU4" s="9">
        <v>39264</v>
      </c>
      <c r="AV4" s="9">
        <v>39295</v>
      </c>
      <c r="AW4" s="9">
        <v>39326</v>
      </c>
      <c r="AX4" s="9">
        <v>39356</v>
      </c>
      <c r="AY4" s="9">
        <v>39387</v>
      </c>
      <c r="AZ4" s="9">
        <v>39417</v>
      </c>
      <c r="BA4" s="10">
        <v>39083</v>
      </c>
      <c r="BB4" s="10">
        <v>39114</v>
      </c>
      <c r="BC4" s="10">
        <v>39142</v>
      </c>
      <c r="BD4" s="10">
        <v>39173</v>
      </c>
      <c r="BE4" s="10">
        <v>39203</v>
      </c>
      <c r="BF4" s="10">
        <v>39234</v>
      </c>
      <c r="BG4" s="10">
        <v>39264</v>
      </c>
      <c r="BH4" s="10">
        <v>39295</v>
      </c>
      <c r="BI4" s="10">
        <v>39326</v>
      </c>
      <c r="BJ4" s="10">
        <v>39356</v>
      </c>
      <c r="BK4" s="10">
        <v>39387</v>
      </c>
      <c r="BL4" s="10">
        <v>39417</v>
      </c>
      <c r="BM4" s="9">
        <v>39083</v>
      </c>
      <c r="BN4" s="9">
        <v>39114</v>
      </c>
      <c r="BO4" s="9">
        <v>39142</v>
      </c>
      <c r="BP4" s="9">
        <v>39173</v>
      </c>
      <c r="BQ4" s="9">
        <v>39203</v>
      </c>
      <c r="BR4" s="9">
        <v>39234</v>
      </c>
      <c r="BS4" s="9">
        <v>39264</v>
      </c>
      <c r="BT4" s="9">
        <v>39295</v>
      </c>
      <c r="BU4" s="9">
        <v>39326</v>
      </c>
      <c r="BV4" s="9">
        <v>39356</v>
      </c>
      <c r="BW4" s="9">
        <v>39387</v>
      </c>
      <c r="BX4" s="9">
        <v>39417</v>
      </c>
      <c r="BY4" s="10">
        <v>39083</v>
      </c>
      <c r="BZ4" s="10">
        <v>39114</v>
      </c>
      <c r="CA4" s="10">
        <v>39142</v>
      </c>
      <c r="CB4" s="10">
        <v>39173</v>
      </c>
      <c r="CC4" s="10">
        <v>39203</v>
      </c>
      <c r="CD4" s="10">
        <v>39234</v>
      </c>
      <c r="CE4" s="10">
        <v>39264</v>
      </c>
      <c r="CF4" s="10">
        <v>39295</v>
      </c>
      <c r="CG4" s="10">
        <v>39326</v>
      </c>
      <c r="CH4" s="10">
        <v>39356</v>
      </c>
      <c r="CI4" s="10">
        <v>39387</v>
      </c>
      <c r="CJ4" s="10">
        <v>39417</v>
      </c>
      <c r="CK4" s="9">
        <v>39083</v>
      </c>
      <c r="CL4" s="9">
        <v>39114</v>
      </c>
      <c r="CM4" s="9">
        <v>39142</v>
      </c>
      <c r="CN4" s="9">
        <v>39173</v>
      </c>
      <c r="CO4" s="9">
        <v>39203</v>
      </c>
      <c r="CP4" s="9">
        <v>39234</v>
      </c>
      <c r="CQ4" s="9">
        <v>39264</v>
      </c>
      <c r="CR4" s="9">
        <v>39295</v>
      </c>
      <c r="CS4" s="9">
        <v>39326</v>
      </c>
      <c r="CT4" s="9">
        <v>39356</v>
      </c>
      <c r="CU4" s="9">
        <v>39387</v>
      </c>
      <c r="CV4" s="9">
        <v>39417</v>
      </c>
      <c r="CW4" s="10">
        <v>39083</v>
      </c>
      <c r="CX4" s="10">
        <v>39114</v>
      </c>
      <c r="CY4" s="10">
        <v>39142</v>
      </c>
      <c r="CZ4" s="10">
        <v>39173</v>
      </c>
      <c r="DA4" s="10">
        <v>39203</v>
      </c>
      <c r="DB4" s="10">
        <v>39234</v>
      </c>
      <c r="DC4" s="10">
        <v>39264</v>
      </c>
      <c r="DD4" s="10">
        <v>39295</v>
      </c>
      <c r="DE4" s="10">
        <v>39326</v>
      </c>
      <c r="DF4" s="10">
        <v>39356</v>
      </c>
      <c r="DG4" s="10">
        <v>39387</v>
      </c>
      <c r="DH4" s="10">
        <v>39417</v>
      </c>
      <c r="DI4" s="9">
        <v>39083</v>
      </c>
      <c r="DJ4" s="9">
        <v>39114</v>
      </c>
      <c r="DK4" s="9">
        <v>39142</v>
      </c>
      <c r="DL4" s="9">
        <v>39173</v>
      </c>
      <c r="DM4" s="9">
        <v>39203</v>
      </c>
      <c r="DN4" s="9">
        <v>39234</v>
      </c>
      <c r="DO4" s="9">
        <v>39264</v>
      </c>
      <c r="DP4" s="9">
        <v>39295</v>
      </c>
      <c r="DQ4" s="9">
        <v>39326</v>
      </c>
      <c r="DR4" s="9">
        <v>39356</v>
      </c>
      <c r="DS4" s="9">
        <v>39387</v>
      </c>
      <c r="DT4" s="9">
        <v>39417</v>
      </c>
      <c r="DU4" s="10">
        <v>39083</v>
      </c>
      <c r="DV4" s="10">
        <v>39114</v>
      </c>
      <c r="DW4" s="10">
        <v>39142</v>
      </c>
      <c r="DX4" s="10">
        <v>39173</v>
      </c>
      <c r="DY4" s="10">
        <v>39203</v>
      </c>
      <c r="DZ4" s="10">
        <v>39234</v>
      </c>
      <c r="EA4" s="10">
        <v>39264</v>
      </c>
      <c r="EB4" s="10">
        <v>39295</v>
      </c>
      <c r="EC4" s="10">
        <v>39326</v>
      </c>
      <c r="ED4" s="10">
        <v>39356</v>
      </c>
      <c r="EE4" s="10">
        <v>39387</v>
      </c>
      <c r="EF4" s="10">
        <v>39417</v>
      </c>
      <c r="EG4" s="9">
        <v>39083</v>
      </c>
      <c r="EH4" s="9">
        <v>39114</v>
      </c>
      <c r="EI4" s="9">
        <v>39142</v>
      </c>
      <c r="EJ4" s="9">
        <v>39173</v>
      </c>
      <c r="EK4" s="9">
        <v>39203</v>
      </c>
      <c r="EL4" s="9">
        <v>39234</v>
      </c>
      <c r="EM4" s="9">
        <v>39264</v>
      </c>
      <c r="EN4" s="9">
        <v>39295</v>
      </c>
      <c r="EO4" s="9">
        <v>39326</v>
      </c>
      <c r="EP4" s="9">
        <v>39356</v>
      </c>
      <c r="EQ4" s="9">
        <v>39387</v>
      </c>
      <c r="ER4" s="9">
        <v>39417</v>
      </c>
    </row>
    <row r="5" spans="1:148">
      <c r="A5" t="s">
        <v>420</v>
      </c>
      <c r="B5" s="1" t="s">
        <v>516</v>
      </c>
      <c r="C5" t="s">
        <v>465</v>
      </c>
      <c r="D5" t="str">
        <f t="shared" ref="D5:D17" ca="1" si="0">VLOOKUP($B5,LossFactorLookup,2,FALSE)</f>
        <v>FortisAlberta DOS - BP Empress (163S)</v>
      </c>
      <c r="E5" s="51">
        <v>0</v>
      </c>
      <c r="F5" s="51">
        <v>1745.8447000000001</v>
      </c>
      <c r="G5" s="51">
        <v>562.99940000000004</v>
      </c>
      <c r="H5" s="51">
        <v>842.19920000000002</v>
      </c>
      <c r="I5" s="51">
        <v>146.2166</v>
      </c>
      <c r="J5" s="51">
        <v>3474.5654</v>
      </c>
      <c r="K5" s="51">
        <v>0</v>
      </c>
      <c r="L5" s="51">
        <v>0</v>
      </c>
      <c r="Q5" s="32">
        <v>0</v>
      </c>
      <c r="R5" s="32">
        <v>5237.53</v>
      </c>
      <c r="S5" s="32">
        <v>1689</v>
      </c>
      <c r="T5" s="32">
        <v>2526.6</v>
      </c>
      <c r="U5" s="32">
        <v>438.65</v>
      </c>
      <c r="V5" s="32">
        <v>10423.700000000001</v>
      </c>
      <c r="W5" s="32">
        <v>0</v>
      </c>
      <c r="X5" s="32">
        <v>0</v>
      </c>
      <c r="Y5" s="32"/>
      <c r="Z5" s="32"/>
      <c r="AA5" s="32"/>
      <c r="AB5" s="32"/>
      <c r="AC5" s="31">
        <v>0</v>
      </c>
      <c r="AD5" s="31">
        <v>152967.62</v>
      </c>
      <c r="AE5" s="31">
        <v>42126.559999999998</v>
      </c>
      <c r="AF5" s="31">
        <v>29094.98</v>
      </c>
      <c r="AG5" s="31">
        <v>3987.56</v>
      </c>
      <c r="AH5" s="31">
        <v>230083.84</v>
      </c>
      <c r="AI5" s="31">
        <v>0</v>
      </c>
      <c r="AJ5" s="31">
        <v>0</v>
      </c>
      <c r="AK5" s="31"/>
      <c r="AL5" s="31"/>
      <c r="AM5" s="31"/>
      <c r="AN5" s="31"/>
      <c r="AO5" s="42">
        <v>2.2200000000000002</v>
      </c>
      <c r="AP5" s="42">
        <v>2.2200000000000002</v>
      </c>
      <c r="AQ5" s="42">
        <v>2.2200000000000002</v>
      </c>
      <c r="AR5" s="42">
        <v>2.2200000000000002</v>
      </c>
      <c r="AS5" s="42">
        <v>2.2200000000000002</v>
      </c>
      <c r="AT5" s="42">
        <v>2.2200000000000002</v>
      </c>
      <c r="AU5" s="42">
        <v>2.2200000000000002</v>
      </c>
      <c r="AV5" s="42">
        <v>2.2200000000000002</v>
      </c>
      <c r="AW5" s="42">
        <v>2.2200000000000002</v>
      </c>
      <c r="AX5" s="42">
        <v>2.2200000000000002</v>
      </c>
      <c r="AY5" s="42">
        <v>2.2200000000000002</v>
      </c>
      <c r="AZ5" s="42">
        <v>2.2200000000000002</v>
      </c>
      <c r="BA5" s="31">
        <v>0</v>
      </c>
      <c r="BB5" s="31">
        <v>3395.89</v>
      </c>
      <c r="BC5" s="31">
        <v>935.21</v>
      </c>
      <c r="BD5" s="31">
        <v>645.91</v>
      </c>
      <c r="BE5" s="31">
        <v>88.52</v>
      </c>
      <c r="BF5" s="31">
        <v>5107.8599999999997</v>
      </c>
      <c r="BG5" s="31">
        <v>0</v>
      </c>
      <c r="BH5" s="31">
        <v>0</v>
      </c>
      <c r="BI5" s="31"/>
      <c r="BJ5" s="31"/>
      <c r="BK5" s="31"/>
      <c r="BL5" s="31"/>
      <c r="BM5" s="32">
        <v>108</v>
      </c>
      <c r="BN5" s="32">
        <v>5494.5</v>
      </c>
      <c r="BO5" s="32">
        <v>9058.5</v>
      </c>
      <c r="BP5" s="32">
        <v>4083.75</v>
      </c>
      <c r="BQ5" s="32">
        <v>5670</v>
      </c>
      <c r="BR5" s="32">
        <v>9097.2000000000007</v>
      </c>
      <c r="BS5" s="32">
        <v>2872.8</v>
      </c>
      <c r="BT5" s="32">
        <v>126</v>
      </c>
      <c r="BU5" s="32"/>
      <c r="BV5" s="32"/>
      <c r="BW5" s="32"/>
      <c r="BX5" s="32"/>
      <c r="BY5" s="31">
        <f t="shared" ref="BY5" si="1">MAX(Q5+BA5,BM5)</f>
        <v>108</v>
      </c>
      <c r="BZ5" s="31">
        <f t="shared" ref="BZ5" si="2">MAX(R5+BB5,BN5)</f>
        <v>8633.42</v>
      </c>
      <c r="CA5" s="31">
        <f t="shared" ref="CA5" si="3">MAX(S5+BC5,BO5)</f>
        <v>9058.5</v>
      </c>
      <c r="CB5" s="31">
        <f t="shared" ref="CB5" si="4">MAX(T5+BD5,BP5)</f>
        <v>4083.75</v>
      </c>
      <c r="CC5" s="31">
        <f t="shared" ref="CC5" si="5">MAX(U5+BE5,BQ5)</f>
        <v>5670</v>
      </c>
      <c r="CD5" s="31">
        <f>MAX(V5+BF5,BR5)</f>
        <v>15531.560000000001</v>
      </c>
      <c r="CE5" s="31">
        <f t="shared" ref="CE5" si="6">MAX(W5+BG5,BS5)</f>
        <v>2872.8</v>
      </c>
      <c r="CF5" s="31">
        <f t="shared" ref="CF5" si="7">MAX(X5+BH5,BT5)</f>
        <v>126</v>
      </c>
      <c r="CG5" s="31">
        <f t="shared" ref="CG5" si="8">MAX(Y5+BI5,BU5)</f>
        <v>0</v>
      </c>
      <c r="CH5" s="31">
        <f t="shared" ref="CH5" si="9">MAX(Z5+BJ5,BV5)</f>
        <v>0</v>
      </c>
      <c r="CI5" s="31">
        <f t="shared" ref="CI5" si="10">MAX(AA5+BK5,BW5)</f>
        <v>0</v>
      </c>
      <c r="CJ5" s="31">
        <f t="shared" ref="CJ5" si="11">MAX(AB5+BL5,BX5)</f>
        <v>0</v>
      </c>
      <c r="CK5" s="6">
        <f t="shared" ref="CK5:CV29" ca="1" si="12">VLOOKUP($B5,LossFactorLookup,3,FALSE)</f>
        <v>9.8799999999999999E-2</v>
      </c>
      <c r="CL5" s="6">
        <f t="shared" ca="1" si="12"/>
        <v>9.8799999999999999E-2</v>
      </c>
      <c r="CM5" s="6">
        <f t="shared" ca="1" si="12"/>
        <v>9.8799999999999999E-2</v>
      </c>
      <c r="CN5" s="6">
        <f t="shared" ca="1" si="12"/>
        <v>9.8799999999999999E-2</v>
      </c>
      <c r="CO5" s="6">
        <f t="shared" ca="1" si="12"/>
        <v>9.8799999999999999E-2</v>
      </c>
      <c r="CP5" s="6">
        <f t="shared" ca="1" si="12"/>
        <v>9.8799999999999999E-2</v>
      </c>
      <c r="CQ5" s="6">
        <f t="shared" ca="1" si="12"/>
        <v>9.8799999999999999E-2</v>
      </c>
      <c r="CR5" s="6">
        <f t="shared" ca="1" si="12"/>
        <v>9.8799999999999999E-2</v>
      </c>
      <c r="CS5" s="6">
        <f t="shared" ca="1" si="12"/>
        <v>9.8799999999999999E-2</v>
      </c>
      <c r="CT5" s="6">
        <f t="shared" ca="1" si="12"/>
        <v>9.8799999999999999E-2</v>
      </c>
      <c r="CU5" s="6">
        <f t="shared" ca="1" si="12"/>
        <v>9.8799999999999999E-2</v>
      </c>
      <c r="CV5" s="6">
        <f t="shared" ca="1" si="12"/>
        <v>9.8799999999999999E-2</v>
      </c>
      <c r="CW5" s="31">
        <f t="shared" ref="CW5" ca="1" si="13">ROUND(AC5*CK5,2)</f>
        <v>0</v>
      </c>
      <c r="CX5" s="31">
        <f t="shared" ref="CX5" ca="1" si="14">ROUND(AD5*CL5,2)</f>
        <v>15113.2</v>
      </c>
      <c r="CY5" s="31">
        <f t="shared" ref="CY5" ca="1" si="15">ROUND(AE5*CM5,2)</f>
        <v>4162.1000000000004</v>
      </c>
      <c r="CZ5" s="31">
        <f t="shared" ref="CZ5" ca="1" si="16">ROUND(AF5*CN5,2)</f>
        <v>2874.58</v>
      </c>
      <c r="DA5" s="31">
        <f t="shared" ref="DA5" ca="1" si="17">ROUND(AG5*CO5,2)</f>
        <v>393.97</v>
      </c>
      <c r="DB5" s="31">
        <f t="shared" ref="DB5" ca="1" si="18">ROUND(AH5*CP5,2)</f>
        <v>22732.28</v>
      </c>
      <c r="DC5" s="31">
        <f t="shared" ref="DC5" ca="1" si="19">ROUND(AI5*CQ5,2)</f>
        <v>0</v>
      </c>
      <c r="DD5" s="31">
        <f t="shared" ref="DD5" ca="1" si="20">ROUND(AJ5*CR5,2)</f>
        <v>0</v>
      </c>
      <c r="DE5" s="31">
        <f t="shared" ref="DE5" ca="1" si="21">ROUND(AK5*CS5,2)</f>
        <v>0</v>
      </c>
      <c r="DF5" s="31">
        <f t="shared" ref="DF5" ca="1" si="22">ROUND(AL5*CT5,2)</f>
        <v>0</v>
      </c>
      <c r="DG5" s="31">
        <f t="shared" ref="DG5" ca="1" si="23">ROUND(AM5*CU5,2)</f>
        <v>0</v>
      </c>
      <c r="DH5" s="31">
        <f t="shared" ref="DH5" ca="1" si="24">ROUND(AN5*CV5,2)</f>
        <v>0</v>
      </c>
      <c r="DI5" s="32">
        <f t="shared" ref="DI5" ca="1" si="25">MAX(Q5+CW5,BM5)</f>
        <v>108</v>
      </c>
      <c r="DJ5" s="32">
        <f t="shared" ref="DJ5" ca="1" si="26">MAX(R5+CX5,BN5)</f>
        <v>20350.73</v>
      </c>
      <c r="DK5" s="32">
        <f t="shared" ref="DK5" ca="1" si="27">MAX(S5+CY5,BO5)</f>
        <v>9058.5</v>
      </c>
      <c r="DL5" s="32">
        <f t="shared" ref="DL5" ca="1" si="28">MAX(T5+CZ5,BP5)</f>
        <v>5401.18</v>
      </c>
      <c r="DM5" s="32">
        <f t="shared" ref="DM5" ca="1" si="29">MAX(U5+DA5,BQ5)</f>
        <v>5670</v>
      </c>
      <c r="DN5" s="32">
        <f ca="1">MAX(V5+DB5,BR5)</f>
        <v>33155.979999999996</v>
      </c>
      <c r="DO5" s="32">
        <f t="shared" ref="DO5" ca="1" si="30">MAX(W5+DC5,BS5)</f>
        <v>2872.8</v>
      </c>
      <c r="DP5" s="32">
        <f t="shared" ref="DP5" ca="1" si="31">MAX(X5+DD5,BT5)</f>
        <v>126</v>
      </c>
      <c r="DQ5" s="32">
        <f t="shared" ref="DQ5" ca="1" si="32">MAX(Y5+DE5,BU5)</f>
        <v>0</v>
      </c>
      <c r="DR5" s="32">
        <f t="shared" ref="DR5" ca="1" si="33">MAX(Z5+DF5,BV5)</f>
        <v>0</v>
      </c>
      <c r="DS5" s="32">
        <f t="shared" ref="DS5" ca="1" si="34">MAX(AA5+DG5,BW5)</f>
        <v>0</v>
      </c>
      <c r="DT5" s="32">
        <f t="shared" ref="DT5" ca="1" si="35">MAX(AB5+DH5,BX5)</f>
        <v>0</v>
      </c>
      <c r="DU5" s="31">
        <f ca="1">DI5-BY5</f>
        <v>0</v>
      </c>
      <c r="DV5" s="31">
        <f t="shared" ref="DV5" ca="1" si="36">DJ5-BZ5</f>
        <v>11717.31</v>
      </c>
      <c r="DW5" s="31">
        <f t="shared" ref="DW5" ca="1" si="37">DK5-CA5</f>
        <v>0</v>
      </c>
      <c r="DX5" s="31">
        <f t="shared" ref="DX5" ca="1" si="38">DL5-CB5</f>
        <v>1317.4300000000003</v>
      </c>
      <c r="DY5" s="31">
        <f t="shared" ref="DY5" ca="1" si="39">DM5-CC5</f>
        <v>0</v>
      </c>
      <c r="DZ5" s="31">
        <f t="shared" ref="DZ5" ca="1" si="40">DN5-CD5</f>
        <v>17624.419999999995</v>
      </c>
      <c r="EA5" s="31">
        <f t="shared" ref="EA5" ca="1" si="41">DO5-CE5</f>
        <v>0</v>
      </c>
      <c r="EB5" s="31">
        <f t="shared" ref="EB5" ca="1" si="42">DP5-CF5</f>
        <v>0</v>
      </c>
      <c r="EC5" s="31">
        <f t="shared" ref="EC5" ca="1" si="43">DQ5-CG5</f>
        <v>0</v>
      </c>
      <c r="ED5" s="31">
        <f t="shared" ref="ED5" ca="1" si="44">DR5-CH5</f>
        <v>0</v>
      </c>
      <c r="EE5" s="31">
        <f t="shared" ref="EE5" ca="1" si="45">DS5-CI5</f>
        <v>0</v>
      </c>
      <c r="EF5" s="31">
        <f t="shared" ref="EF5" ca="1" si="46">DT5-CJ5</f>
        <v>0</v>
      </c>
      <c r="EG5" s="32">
        <f ca="1">DU5+BA5</f>
        <v>0</v>
      </c>
      <c r="EH5" s="32">
        <f t="shared" ref="EH5" ca="1" si="47">DV5+BB5</f>
        <v>15113.199999999999</v>
      </c>
      <c r="EI5" s="32">
        <f t="shared" ref="EI5" ca="1" si="48">DW5+BC5</f>
        <v>935.21</v>
      </c>
      <c r="EJ5" s="32">
        <f t="shared" ref="EJ5" ca="1" si="49">DX5+BD5</f>
        <v>1963.3400000000001</v>
      </c>
      <c r="EK5" s="32">
        <f t="shared" ref="EK5" ca="1" si="50">DY5+BE5</f>
        <v>88.52</v>
      </c>
      <c r="EL5" s="32">
        <f t="shared" ref="EL5" ca="1" si="51">DZ5+BF5</f>
        <v>22732.279999999995</v>
      </c>
      <c r="EM5" s="32">
        <f t="shared" ref="EM5" ca="1" si="52">EA5+BG5</f>
        <v>0</v>
      </c>
      <c r="EN5" s="32">
        <f t="shared" ref="EN5" ca="1" si="53">EB5+BH5</f>
        <v>0</v>
      </c>
      <c r="EO5" s="32">
        <f t="shared" ref="EO5" ca="1" si="54">EC5+BI5</f>
        <v>0</v>
      </c>
      <c r="EP5" s="32">
        <f t="shared" ref="EP5" ca="1" si="55">ED5+BJ5</f>
        <v>0</v>
      </c>
      <c r="EQ5" s="32">
        <f t="shared" ref="EQ5" ca="1" si="56">EE5+BK5</f>
        <v>0</v>
      </c>
      <c r="ER5" s="32">
        <f t="shared" ref="ER5" ca="1" si="57">EF5+BL5</f>
        <v>0</v>
      </c>
    </row>
    <row r="6" spans="1:148">
      <c r="A6" t="s">
        <v>420</v>
      </c>
      <c r="B6" s="1" t="s">
        <v>516</v>
      </c>
      <c r="C6" t="s">
        <v>466</v>
      </c>
      <c r="D6" t="str">
        <f t="shared" ca="1" si="0"/>
        <v>FortisAlberta DOS - BP Empress (163S)</v>
      </c>
      <c r="E6" s="51">
        <v>516.26599999999996</v>
      </c>
      <c r="F6" s="51">
        <v>37.013500000000001</v>
      </c>
      <c r="G6" s="51">
        <v>774.81790000000001</v>
      </c>
      <c r="H6" s="51">
        <v>205.46719999999999</v>
      </c>
      <c r="I6" s="51">
        <v>231.44130000000001</v>
      </c>
      <c r="J6" s="51">
        <v>8427.2824000000001</v>
      </c>
      <c r="K6" s="51">
        <v>424.7244</v>
      </c>
      <c r="Q6" s="32">
        <v>1548.8</v>
      </c>
      <c r="R6" s="32">
        <v>111.04</v>
      </c>
      <c r="S6" s="32">
        <v>2324.4499999999998</v>
      </c>
      <c r="T6" s="32">
        <v>616.4</v>
      </c>
      <c r="U6" s="32">
        <v>694.32</v>
      </c>
      <c r="V6" s="32">
        <v>25281.85</v>
      </c>
      <c r="W6" s="32">
        <v>1274.17</v>
      </c>
      <c r="X6" s="32"/>
      <c r="Y6" s="32"/>
      <c r="Z6" s="32"/>
      <c r="AA6" s="32"/>
      <c r="AB6" s="32"/>
      <c r="AC6" s="31">
        <v>34480.94</v>
      </c>
      <c r="AD6" s="31">
        <v>2406.23</v>
      </c>
      <c r="AE6" s="31">
        <v>51770.83</v>
      </c>
      <c r="AF6" s="31">
        <v>10933.42</v>
      </c>
      <c r="AG6" s="31">
        <v>13988.89</v>
      </c>
      <c r="AH6" s="31">
        <v>366276.17</v>
      </c>
      <c r="AI6" s="31">
        <v>27278.37</v>
      </c>
      <c r="AJ6" s="31"/>
      <c r="AK6" s="31"/>
      <c r="AL6" s="31"/>
      <c r="AM6" s="31"/>
      <c r="AN6" s="31"/>
      <c r="AO6" s="42">
        <v>2.2200000000000002</v>
      </c>
      <c r="AP6" s="42">
        <v>2.2200000000000002</v>
      </c>
      <c r="AQ6" s="42">
        <v>2.2200000000000002</v>
      </c>
      <c r="AR6" s="42">
        <v>2.2200000000000002</v>
      </c>
      <c r="AS6" s="42">
        <v>2.2200000000000002</v>
      </c>
      <c r="AT6" s="42">
        <v>2.2200000000000002</v>
      </c>
      <c r="AU6" s="42">
        <v>2.2200000000000002</v>
      </c>
      <c r="AV6" s="42">
        <v>2.2200000000000002</v>
      </c>
      <c r="AW6" s="42">
        <v>2.2200000000000002</v>
      </c>
      <c r="AX6" s="42">
        <v>2.2200000000000002</v>
      </c>
      <c r="AY6" s="42">
        <v>2.2200000000000002</v>
      </c>
      <c r="AZ6" s="42">
        <v>2.2200000000000002</v>
      </c>
      <c r="BA6" s="31">
        <v>765.48</v>
      </c>
      <c r="BB6" s="31">
        <v>53.42</v>
      </c>
      <c r="BC6" s="31">
        <v>1149.32</v>
      </c>
      <c r="BD6" s="31">
        <v>242.72</v>
      </c>
      <c r="BE6" s="31">
        <v>310.56</v>
      </c>
      <c r="BF6" s="31">
        <v>8131.33</v>
      </c>
      <c r="BG6" s="31">
        <v>605.58000000000004</v>
      </c>
      <c r="BH6" s="31"/>
      <c r="BI6" s="31"/>
      <c r="BJ6" s="31"/>
      <c r="BK6" s="31"/>
      <c r="BL6" s="31"/>
      <c r="BM6" s="32">
        <v>1296</v>
      </c>
      <c r="BN6" s="32">
        <v>1543.5</v>
      </c>
      <c r="BO6" s="32">
        <v>8266.5</v>
      </c>
      <c r="BP6" s="32">
        <v>5670</v>
      </c>
      <c r="BQ6" s="32">
        <v>4151.25</v>
      </c>
      <c r="BR6" s="32">
        <v>23889.599999999999</v>
      </c>
      <c r="BS6" s="32">
        <v>2160</v>
      </c>
      <c r="BT6" s="32"/>
      <c r="BU6" s="32"/>
      <c r="BV6" s="32"/>
      <c r="BW6" s="32"/>
      <c r="BX6" s="32"/>
      <c r="BY6" s="31">
        <f t="shared" ref="BY6:BY11" si="58">MAX(Q6+BA6,BM6)</f>
        <v>2314.2799999999997</v>
      </c>
      <c r="BZ6" s="31">
        <f t="shared" ref="BZ6:BZ11" si="59">MAX(R6+BB6,BN6)</f>
        <v>1543.5</v>
      </c>
      <c r="CA6" s="31">
        <f t="shared" ref="CA6:CA11" si="60">MAX(S6+BC6,BO6)</f>
        <v>8266.5</v>
      </c>
      <c r="CB6" s="31">
        <f t="shared" ref="CB6:CB11" si="61">MAX(T6+BD6,BP6)</f>
        <v>5670</v>
      </c>
      <c r="CC6" s="31">
        <f t="shared" ref="CC6:CC11" si="62">MAX(U6+BE6,BQ6)</f>
        <v>4151.25</v>
      </c>
      <c r="CD6" s="31">
        <f t="shared" ref="CD6:CD11" si="63">MAX(V6+BF6,BR6)</f>
        <v>33413.18</v>
      </c>
      <c r="CE6" s="31">
        <f t="shared" ref="CE6:CE11" si="64">MAX(W6+BG6,BS6)</f>
        <v>2160</v>
      </c>
      <c r="CF6" s="31">
        <f t="shared" ref="CF6:CF11" si="65">MAX(X6+BH6,BT6)</f>
        <v>0</v>
      </c>
      <c r="CG6" s="31">
        <f t="shared" ref="CG6:CG11" si="66">MAX(Y6+BI6,BU6)</f>
        <v>0</v>
      </c>
      <c r="CH6" s="31">
        <f t="shared" ref="CH6:CH11" si="67">MAX(Z6+BJ6,BV6)</f>
        <v>0</v>
      </c>
      <c r="CI6" s="31">
        <f t="shared" ref="CI6:CI11" si="68">MAX(AA6+BK6,BW6)</f>
        <v>0</v>
      </c>
      <c r="CJ6" s="31">
        <f t="shared" ref="CJ6:CJ11" si="69">MAX(AB6+BL6,BX6)</f>
        <v>0</v>
      </c>
      <c r="CK6" s="6">
        <f t="shared" ca="1" si="12"/>
        <v>9.8799999999999999E-2</v>
      </c>
      <c r="CL6" s="6">
        <f t="shared" ca="1" si="12"/>
        <v>9.8799999999999999E-2</v>
      </c>
      <c r="CM6" s="6">
        <f t="shared" ca="1" si="12"/>
        <v>9.8799999999999999E-2</v>
      </c>
      <c r="CN6" s="6">
        <f t="shared" ca="1" si="12"/>
        <v>9.8799999999999999E-2</v>
      </c>
      <c r="CO6" s="6">
        <f t="shared" ca="1" si="12"/>
        <v>9.8799999999999999E-2</v>
      </c>
      <c r="CP6" s="6">
        <f t="shared" ca="1" si="12"/>
        <v>9.8799999999999999E-2</v>
      </c>
      <c r="CQ6" s="6">
        <f t="shared" ca="1" si="12"/>
        <v>9.8799999999999999E-2</v>
      </c>
      <c r="CR6" s="6">
        <f t="shared" ca="1" si="12"/>
        <v>9.8799999999999999E-2</v>
      </c>
      <c r="CS6" s="6">
        <f t="shared" ca="1" si="12"/>
        <v>9.8799999999999999E-2</v>
      </c>
      <c r="CT6" s="6">
        <f t="shared" ca="1" si="12"/>
        <v>9.8799999999999999E-2</v>
      </c>
      <c r="CU6" s="6">
        <f t="shared" ca="1" si="12"/>
        <v>9.8799999999999999E-2</v>
      </c>
      <c r="CV6" s="6">
        <f t="shared" ca="1" si="12"/>
        <v>9.8799999999999999E-2</v>
      </c>
      <c r="CW6" s="31">
        <f t="shared" ref="CW6:CW11" ca="1" si="70">ROUND(AC6*CK6,2)</f>
        <v>3406.72</v>
      </c>
      <c r="CX6" s="31">
        <f t="shared" ref="CX6:CX11" ca="1" si="71">ROUND(AD6*CL6,2)</f>
        <v>237.74</v>
      </c>
      <c r="CY6" s="31">
        <f t="shared" ref="CY6:CY11" ca="1" si="72">ROUND(AE6*CM6,2)</f>
        <v>5114.96</v>
      </c>
      <c r="CZ6" s="31">
        <f t="shared" ref="CZ6:CZ11" ca="1" si="73">ROUND(AF6*CN6,2)</f>
        <v>1080.22</v>
      </c>
      <c r="DA6" s="31">
        <f t="shared" ref="DA6:DA11" ca="1" si="74">ROUND(AG6*CO6,2)</f>
        <v>1382.1</v>
      </c>
      <c r="DB6" s="31">
        <f t="shared" ref="DB6:DB11" ca="1" si="75">ROUND(AH6*CP6,2)</f>
        <v>36188.089999999997</v>
      </c>
      <c r="DC6" s="31">
        <f t="shared" ref="DC6:DC11" ca="1" si="76">ROUND(AI6*CQ6,2)</f>
        <v>2695.1</v>
      </c>
      <c r="DD6" s="31">
        <f t="shared" ref="DD6:DD11" ca="1" si="77">ROUND(AJ6*CR6,2)</f>
        <v>0</v>
      </c>
      <c r="DE6" s="31">
        <f t="shared" ref="DE6:DE11" ca="1" si="78">ROUND(AK6*CS6,2)</f>
        <v>0</v>
      </c>
      <c r="DF6" s="31">
        <f t="shared" ref="DF6:DF11" ca="1" si="79">ROUND(AL6*CT6,2)</f>
        <v>0</v>
      </c>
      <c r="DG6" s="31">
        <f t="shared" ref="DG6:DG11" ca="1" si="80">ROUND(AM6*CU6,2)</f>
        <v>0</v>
      </c>
      <c r="DH6" s="31">
        <f t="shared" ref="DH6:DH11" ca="1" si="81">ROUND(AN6*CV6,2)</f>
        <v>0</v>
      </c>
      <c r="DI6" s="32">
        <f t="shared" ref="DI6:DI11" ca="1" si="82">MAX(Q6+CW6,BM6)</f>
        <v>4955.5199999999995</v>
      </c>
      <c r="DJ6" s="32">
        <f t="shared" ref="DJ6:DJ11" ca="1" si="83">MAX(R6+CX6,BN6)</f>
        <v>1543.5</v>
      </c>
      <c r="DK6" s="32">
        <f t="shared" ref="DK6:DK11" ca="1" si="84">MAX(S6+CY6,BO6)</f>
        <v>8266.5</v>
      </c>
      <c r="DL6" s="32">
        <f t="shared" ref="DL6:DL11" ca="1" si="85">MAX(T6+CZ6,BP6)</f>
        <v>5670</v>
      </c>
      <c r="DM6" s="32">
        <f t="shared" ref="DM6:DM11" ca="1" si="86">MAX(U6+DA6,BQ6)</f>
        <v>4151.25</v>
      </c>
      <c r="DN6" s="32">
        <f t="shared" ref="DN6:DN11" ca="1" si="87">MAX(V6+DB6,BR6)</f>
        <v>61469.939999999995</v>
      </c>
      <c r="DO6" s="32">
        <f t="shared" ref="DO6:DO11" ca="1" si="88">MAX(W6+DC6,BS6)</f>
        <v>3969.27</v>
      </c>
      <c r="DP6" s="32">
        <f t="shared" ref="DP6:DP11" ca="1" si="89">MAX(X6+DD6,BT6)</f>
        <v>0</v>
      </c>
      <c r="DQ6" s="32">
        <f t="shared" ref="DQ6:DQ11" ca="1" si="90">MAX(Y6+DE6,BU6)</f>
        <v>0</v>
      </c>
      <c r="DR6" s="32">
        <f t="shared" ref="DR6:DR11" ca="1" si="91">MAX(Z6+DF6,BV6)</f>
        <v>0</v>
      </c>
      <c r="DS6" s="32">
        <f t="shared" ref="DS6:DS11" ca="1" si="92">MAX(AA6+DG6,BW6)</f>
        <v>0</v>
      </c>
      <c r="DT6" s="32">
        <f t="shared" ref="DT6:DT11" ca="1" si="93">MAX(AB6+DH6,BX6)</f>
        <v>0</v>
      </c>
      <c r="DU6" s="31">
        <f t="shared" ref="DU6:DU11" ca="1" si="94">DI6-BY6</f>
        <v>2641.24</v>
      </c>
      <c r="DV6" s="31">
        <f t="shared" ref="DV6:DV11" ca="1" si="95">DJ6-BZ6</f>
        <v>0</v>
      </c>
      <c r="DW6" s="31">
        <f t="shared" ref="DW6:DW11" ca="1" si="96">DK6-CA6</f>
        <v>0</v>
      </c>
      <c r="DX6" s="31">
        <f t="shared" ref="DX6:DX11" ca="1" si="97">DL6-CB6</f>
        <v>0</v>
      </c>
      <c r="DY6" s="31">
        <f t="shared" ref="DY6:DY11" ca="1" si="98">DM6-CC6</f>
        <v>0</v>
      </c>
      <c r="DZ6" s="31">
        <f t="shared" ref="DZ6:DZ11" ca="1" si="99">DN6-CD6</f>
        <v>28056.759999999995</v>
      </c>
      <c r="EA6" s="31">
        <f t="shared" ref="EA6:EA11" ca="1" si="100">DO6-CE6</f>
        <v>1809.27</v>
      </c>
      <c r="EB6" s="31">
        <f t="shared" ref="EB6:EB11" ca="1" si="101">DP6-CF6</f>
        <v>0</v>
      </c>
      <c r="EC6" s="31">
        <f t="shared" ref="EC6:EC11" ca="1" si="102">DQ6-CG6</f>
        <v>0</v>
      </c>
      <c r="ED6" s="31">
        <f t="shared" ref="ED6:ED11" ca="1" si="103">DR6-CH6</f>
        <v>0</v>
      </c>
      <c r="EE6" s="31">
        <f t="shared" ref="EE6:EE11" ca="1" si="104">DS6-CI6</f>
        <v>0</v>
      </c>
      <c r="EF6" s="31">
        <f t="shared" ref="EF6:EF11" ca="1" si="105">DT6-CJ6</f>
        <v>0</v>
      </c>
      <c r="EG6" s="32">
        <f t="shared" ref="EG6:EG11" ca="1" si="106">DU6+BA6</f>
        <v>3406.72</v>
      </c>
      <c r="EH6" s="32">
        <f t="shared" ref="EH6:EH11" ca="1" si="107">DV6+BB6</f>
        <v>53.42</v>
      </c>
      <c r="EI6" s="32">
        <f t="shared" ref="EI6:EI11" ca="1" si="108">DW6+BC6</f>
        <v>1149.32</v>
      </c>
      <c r="EJ6" s="32">
        <f t="shared" ref="EJ6:EJ11" ca="1" si="109">DX6+BD6</f>
        <v>242.72</v>
      </c>
      <c r="EK6" s="32">
        <f t="shared" ref="EK6:EK11" ca="1" si="110">DY6+BE6</f>
        <v>310.56</v>
      </c>
      <c r="EL6" s="32">
        <f t="shared" ref="EL6:EL11" ca="1" si="111">DZ6+BF6</f>
        <v>36188.089999999997</v>
      </c>
      <c r="EM6" s="32">
        <f t="shared" ref="EM6:EM11" ca="1" si="112">EA6+BG6</f>
        <v>2414.85</v>
      </c>
      <c r="EN6" s="32">
        <f t="shared" ref="EN6:EN11" ca="1" si="113">EB6+BH6</f>
        <v>0</v>
      </c>
      <c r="EO6" s="32">
        <f t="shared" ref="EO6:EO11" ca="1" si="114">EC6+BI6</f>
        <v>0</v>
      </c>
      <c r="EP6" s="32">
        <f t="shared" ref="EP6:EP11" ca="1" si="115">ED6+BJ6</f>
        <v>0</v>
      </c>
      <c r="EQ6" s="32">
        <f t="shared" ref="EQ6:EQ11" ca="1" si="116">EE6+BK6</f>
        <v>0</v>
      </c>
      <c r="ER6" s="32">
        <f t="shared" ref="ER6:ER11" ca="1" si="117">EF6+BL6</f>
        <v>0</v>
      </c>
    </row>
    <row r="7" spans="1:148">
      <c r="A7" t="s">
        <v>420</v>
      </c>
      <c r="B7" s="1" t="s">
        <v>516</v>
      </c>
      <c r="C7" t="s">
        <v>482</v>
      </c>
      <c r="D7" t="str">
        <f t="shared" ca="1" si="0"/>
        <v>FortisAlberta DOS - BP Empress (163S)</v>
      </c>
      <c r="E7" s="51">
        <v>676.51679999999999</v>
      </c>
      <c r="F7" s="51">
        <v>676.92070000000001</v>
      </c>
      <c r="H7" s="51">
        <v>12.3894</v>
      </c>
      <c r="J7" s="51">
        <v>65.804599999999994</v>
      </c>
      <c r="K7" s="51">
        <v>0.94669999999999999</v>
      </c>
      <c r="Q7" s="32">
        <v>2029.55</v>
      </c>
      <c r="R7" s="32">
        <v>2030.76</v>
      </c>
      <c r="S7" s="32"/>
      <c r="T7" s="32">
        <v>37.17</v>
      </c>
      <c r="U7" s="32"/>
      <c r="V7" s="32">
        <v>197.41</v>
      </c>
      <c r="W7" s="32">
        <v>2.84</v>
      </c>
      <c r="X7" s="32"/>
      <c r="Y7" s="32"/>
      <c r="Z7" s="32"/>
      <c r="AA7" s="32"/>
      <c r="AB7" s="32"/>
      <c r="AC7" s="31">
        <v>46792.87</v>
      </c>
      <c r="AD7" s="31">
        <v>63878.2</v>
      </c>
      <c r="AE7" s="31"/>
      <c r="AF7" s="31">
        <v>232.81</v>
      </c>
      <c r="AG7" s="31"/>
      <c r="AH7" s="31">
        <v>2668.29</v>
      </c>
      <c r="AI7" s="31">
        <v>66.91</v>
      </c>
      <c r="AJ7" s="31"/>
      <c r="AK7" s="31"/>
      <c r="AL7" s="31"/>
      <c r="AM7" s="31"/>
      <c r="AN7" s="31"/>
      <c r="AO7" s="42">
        <v>2.2200000000000002</v>
      </c>
      <c r="AP7" s="42">
        <v>2.2200000000000002</v>
      </c>
      <c r="AQ7" s="42">
        <v>2.2200000000000002</v>
      </c>
      <c r="AR7" s="42">
        <v>2.2200000000000002</v>
      </c>
      <c r="AS7" s="42">
        <v>2.2200000000000002</v>
      </c>
      <c r="AT7" s="42">
        <v>2.2200000000000002</v>
      </c>
      <c r="AU7" s="42">
        <v>2.2200000000000002</v>
      </c>
      <c r="AV7" s="42">
        <v>2.2200000000000002</v>
      </c>
      <c r="AW7" s="42">
        <v>2.2200000000000002</v>
      </c>
      <c r="AX7" s="42">
        <v>2.2200000000000002</v>
      </c>
      <c r="AY7" s="42">
        <v>2.2200000000000002</v>
      </c>
      <c r="AZ7" s="42">
        <v>2.2200000000000002</v>
      </c>
      <c r="BA7" s="31">
        <v>1038.81</v>
      </c>
      <c r="BB7" s="31">
        <v>1418.09</v>
      </c>
      <c r="BC7" s="31"/>
      <c r="BD7" s="31">
        <v>5.17</v>
      </c>
      <c r="BE7" s="31"/>
      <c r="BF7" s="31">
        <v>59.24</v>
      </c>
      <c r="BG7" s="31">
        <v>1.49</v>
      </c>
      <c r="BH7" s="31"/>
      <c r="BI7" s="31"/>
      <c r="BJ7" s="31"/>
      <c r="BK7" s="31"/>
      <c r="BL7" s="31"/>
      <c r="BM7" s="32">
        <v>1732.5</v>
      </c>
      <c r="BN7" s="32">
        <v>2754</v>
      </c>
      <c r="BO7" s="32"/>
      <c r="BP7" s="32">
        <v>405</v>
      </c>
      <c r="BQ7" s="32"/>
      <c r="BR7" s="32">
        <v>1188</v>
      </c>
      <c r="BS7" s="32">
        <v>360</v>
      </c>
      <c r="BT7" s="32"/>
      <c r="BU7" s="32"/>
      <c r="BV7" s="32"/>
      <c r="BW7" s="32"/>
      <c r="BX7" s="32"/>
      <c r="BY7" s="31">
        <f t="shared" si="58"/>
        <v>3068.3599999999997</v>
      </c>
      <c r="BZ7" s="31">
        <f t="shared" si="59"/>
        <v>3448.85</v>
      </c>
      <c r="CA7" s="31">
        <f t="shared" si="60"/>
        <v>0</v>
      </c>
      <c r="CB7" s="31">
        <f t="shared" si="61"/>
        <v>405</v>
      </c>
      <c r="CC7" s="31">
        <f t="shared" si="62"/>
        <v>0</v>
      </c>
      <c r="CD7" s="31">
        <f t="shared" si="63"/>
        <v>1188</v>
      </c>
      <c r="CE7" s="31">
        <f t="shared" si="64"/>
        <v>360</v>
      </c>
      <c r="CF7" s="31">
        <f t="shared" si="65"/>
        <v>0</v>
      </c>
      <c r="CG7" s="31">
        <f t="shared" si="66"/>
        <v>0</v>
      </c>
      <c r="CH7" s="31">
        <f t="shared" si="67"/>
        <v>0</v>
      </c>
      <c r="CI7" s="31">
        <f t="shared" si="68"/>
        <v>0</v>
      </c>
      <c r="CJ7" s="31">
        <f t="shared" si="69"/>
        <v>0</v>
      </c>
      <c r="CK7" s="6">
        <f t="shared" ca="1" si="12"/>
        <v>9.8799999999999999E-2</v>
      </c>
      <c r="CL7" s="6">
        <f t="shared" ca="1" si="12"/>
        <v>9.8799999999999999E-2</v>
      </c>
      <c r="CM7" s="6">
        <f t="shared" ca="1" si="12"/>
        <v>9.8799999999999999E-2</v>
      </c>
      <c r="CN7" s="6">
        <f t="shared" ca="1" si="12"/>
        <v>9.8799999999999999E-2</v>
      </c>
      <c r="CO7" s="6">
        <f t="shared" ca="1" si="12"/>
        <v>9.8799999999999999E-2</v>
      </c>
      <c r="CP7" s="6">
        <f t="shared" ca="1" si="12"/>
        <v>9.8799999999999999E-2</v>
      </c>
      <c r="CQ7" s="6">
        <f t="shared" ca="1" si="12"/>
        <v>9.8799999999999999E-2</v>
      </c>
      <c r="CR7" s="6">
        <f t="shared" ca="1" si="12"/>
        <v>9.8799999999999999E-2</v>
      </c>
      <c r="CS7" s="6">
        <f t="shared" ca="1" si="12"/>
        <v>9.8799999999999999E-2</v>
      </c>
      <c r="CT7" s="6">
        <f t="shared" ca="1" si="12"/>
        <v>9.8799999999999999E-2</v>
      </c>
      <c r="CU7" s="6">
        <f t="shared" ca="1" si="12"/>
        <v>9.8799999999999999E-2</v>
      </c>
      <c r="CV7" s="6">
        <f t="shared" ca="1" si="12"/>
        <v>9.8799999999999999E-2</v>
      </c>
      <c r="CW7" s="31">
        <f t="shared" ca="1" si="70"/>
        <v>4623.1400000000003</v>
      </c>
      <c r="CX7" s="31">
        <f t="shared" ca="1" si="71"/>
        <v>6311.17</v>
      </c>
      <c r="CY7" s="31">
        <f t="shared" ca="1" si="72"/>
        <v>0</v>
      </c>
      <c r="CZ7" s="31">
        <f t="shared" ca="1" si="73"/>
        <v>23</v>
      </c>
      <c r="DA7" s="31">
        <f t="shared" ca="1" si="74"/>
        <v>0</v>
      </c>
      <c r="DB7" s="31">
        <f t="shared" ca="1" si="75"/>
        <v>263.63</v>
      </c>
      <c r="DC7" s="31">
        <f t="shared" ca="1" si="76"/>
        <v>6.61</v>
      </c>
      <c r="DD7" s="31">
        <f t="shared" ca="1" si="77"/>
        <v>0</v>
      </c>
      <c r="DE7" s="31">
        <f t="shared" ca="1" si="78"/>
        <v>0</v>
      </c>
      <c r="DF7" s="31">
        <f t="shared" ca="1" si="79"/>
        <v>0</v>
      </c>
      <c r="DG7" s="31">
        <f t="shared" ca="1" si="80"/>
        <v>0</v>
      </c>
      <c r="DH7" s="31">
        <f t="shared" ca="1" si="81"/>
        <v>0</v>
      </c>
      <c r="DI7" s="32">
        <f t="shared" ca="1" si="82"/>
        <v>6652.6900000000005</v>
      </c>
      <c r="DJ7" s="32">
        <f t="shared" ca="1" si="83"/>
        <v>8341.93</v>
      </c>
      <c r="DK7" s="32">
        <f t="shared" ca="1" si="84"/>
        <v>0</v>
      </c>
      <c r="DL7" s="32">
        <f t="shared" ca="1" si="85"/>
        <v>405</v>
      </c>
      <c r="DM7" s="32">
        <f t="shared" ca="1" si="86"/>
        <v>0</v>
      </c>
      <c r="DN7" s="32">
        <f t="shared" ca="1" si="87"/>
        <v>1188</v>
      </c>
      <c r="DO7" s="32">
        <f t="shared" ca="1" si="88"/>
        <v>360</v>
      </c>
      <c r="DP7" s="32">
        <f t="shared" ca="1" si="89"/>
        <v>0</v>
      </c>
      <c r="DQ7" s="32">
        <f t="shared" ca="1" si="90"/>
        <v>0</v>
      </c>
      <c r="DR7" s="32">
        <f t="shared" ca="1" si="91"/>
        <v>0</v>
      </c>
      <c r="DS7" s="32">
        <f t="shared" ca="1" si="92"/>
        <v>0</v>
      </c>
      <c r="DT7" s="32">
        <f t="shared" ca="1" si="93"/>
        <v>0</v>
      </c>
      <c r="DU7" s="31">
        <f t="shared" ca="1" si="94"/>
        <v>3584.3300000000008</v>
      </c>
      <c r="DV7" s="31">
        <f t="shared" ca="1" si="95"/>
        <v>4893.08</v>
      </c>
      <c r="DW7" s="31">
        <f t="shared" ca="1" si="96"/>
        <v>0</v>
      </c>
      <c r="DX7" s="31">
        <f t="shared" ca="1" si="97"/>
        <v>0</v>
      </c>
      <c r="DY7" s="31">
        <f t="shared" ca="1" si="98"/>
        <v>0</v>
      </c>
      <c r="DZ7" s="31">
        <f t="shared" ca="1" si="99"/>
        <v>0</v>
      </c>
      <c r="EA7" s="31">
        <f t="shared" ca="1" si="100"/>
        <v>0</v>
      </c>
      <c r="EB7" s="31">
        <f t="shared" ca="1" si="101"/>
        <v>0</v>
      </c>
      <c r="EC7" s="31">
        <f t="shared" ca="1" si="102"/>
        <v>0</v>
      </c>
      <c r="ED7" s="31">
        <f t="shared" ca="1" si="103"/>
        <v>0</v>
      </c>
      <c r="EE7" s="31">
        <f t="shared" ca="1" si="104"/>
        <v>0</v>
      </c>
      <c r="EF7" s="31">
        <f t="shared" ca="1" si="105"/>
        <v>0</v>
      </c>
      <c r="EG7" s="32">
        <f t="shared" ca="1" si="106"/>
        <v>4623.1400000000012</v>
      </c>
      <c r="EH7" s="32">
        <f t="shared" ca="1" si="107"/>
        <v>6311.17</v>
      </c>
      <c r="EI7" s="32">
        <f t="shared" ca="1" si="108"/>
        <v>0</v>
      </c>
      <c r="EJ7" s="32">
        <f t="shared" ca="1" si="109"/>
        <v>5.17</v>
      </c>
      <c r="EK7" s="32">
        <f t="shared" ca="1" si="110"/>
        <v>0</v>
      </c>
      <c r="EL7" s="32">
        <f t="shared" ca="1" si="111"/>
        <v>59.24</v>
      </c>
      <c r="EM7" s="32">
        <f t="shared" ca="1" si="112"/>
        <v>1.49</v>
      </c>
      <c r="EN7" s="32">
        <f t="shared" ca="1" si="113"/>
        <v>0</v>
      </c>
      <c r="EO7" s="32">
        <f t="shared" ca="1" si="114"/>
        <v>0</v>
      </c>
      <c r="EP7" s="32">
        <f t="shared" ca="1" si="115"/>
        <v>0</v>
      </c>
      <c r="EQ7" s="32">
        <f t="shared" ca="1" si="116"/>
        <v>0</v>
      </c>
      <c r="ER7" s="32">
        <f t="shared" ca="1" si="117"/>
        <v>0</v>
      </c>
    </row>
    <row r="8" spans="1:148">
      <c r="A8" t="s">
        <v>420</v>
      </c>
      <c r="B8" s="1" t="s">
        <v>516</v>
      </c>
      <c r="C8" t="s">
        <v>483</v>
      </c>
      <c r="D8" t="str">
        <f t="shared" ca="1" si="0"/>
        <v>FortisAlberta DOS - BP Empress (163S)</v>
      </c>
      <c r="E8" s="51">
        <v>374.18270000000001</v>
      </c>
      <c r="F8" s="51">
        <v>1096.2384</v>
      </c>
      <c r="J8" s="51">
        <v>698.34270000000004</v>
      </c>
      <c r="K8" s="51">
        <v>55.424700000000001</v>
      </c>
      <c r="Q8" s="32">
        <v>1122.55</v>
      </c>
      <c r="R8" s="32">
        <v>3288.72</v>
      </c>
      <c r="S8" s="32"/>
      <c r="T8" s="32"/>
      <c r="U8" s="32"/>
      <c r="V8" s="32">
        <v>2095.0300000000002</v>
      </c>
      <c r="W8" s="32">
        <v>166.27</v>
      </c>
      <c r="X8" s="32"/>
      <c r="Y8" s="32"/>
      <c r="Z8" s="32"/>
      <c r="AA8" s="32"/>
      <c r="AB8" s="32"/>
      <c r="AC8" s="31">
        <v>25788.57</v>
      </c>
      <c r="AD8" s="31">
        <v>75445.59</v>
      </c>
      <c r="AE8" s="31"/>
      <c r="AF8" s="31"/>
      <c r="AG8" s="31"/>
      <c r="AH8" s="31">
        <v>34905.81</v>
      </c>
      <c r="AI8" s="31">
        <v>4934.5600000000004</v>
      </c>
      <c r="AJ8" s="31"/>
      <c r="AK8" s="31"/>
      <c r="AL8" s="31"/>
      <c r="AM8" s="31"/>
      <c r="AN8" s="31"/>
      <c r="AO8" s="42">
        <v>2.2200000000000002</v>
      </c>
      <c r="AP8" s="42">
        <v>2.2200000000000002</v>
      </c>
      <c r="AQ8" s="42">
        <v>2.2200000000000002</v>
      </c>
      <c r="AR8" s="42">
        <v>2.2200000000000002</v>
      </c>
      <c r="AS8" s="42">
        <v>2.2200000000000002</v>
      </c>
      <c r="AT8" s="42">
        <v>2.2200000000000002</v>
      </c>
      <c r="AU8" s="42">
        <v>2.2200000000000002</v>
      </c>
      <c r="AV8" s="42">
        <v>2.2200000000000002</v>
      </c>
      <c r="AW8" s="42">
        <v>2.2200000000000002</v>
      </c>
      <c r="AX8" s="42">
        <v>2.2200000000000002</v>
      </c>
      <c r="AY8" s="42">
        <v>2.2200000000000002</v>
      </c>
      <c r="AZ8" s="42">
        <v>2.2200000000000002</v>
      </c>
      <c r="BA8" s="31">
        <v>572.5</v>
      </c>
      <c r="BB8" s="31">
        <v>1674.89</v>
      </c>
      <c r="BC8" s="31"/>
      <c r="BD8" s="31"/>
      <c r="BE8" s="31"/>
      <c r="BF8" s="31">
        <v>774.9</v>
      </c>
      <c r="BG8" s="31">
        <v>109.55</v>
      </c>
      <c r="BH8" s="31"/>
      <c r="BI8" s="31"/>
      <c r="BJ8" s="31"/>
      <c r="BK8" s="31"/>
      <c r="BL8" s="31"/>
      <c r="BM8" s="32">
        <v>1620</v>
      </c>
      <c r="BN8" s="32">
        <v>4590</v>
      </c>
      <c r="BO8" s="32"/>
      <c r="BP8" s="32"/>
      <c r="BQ8" s="32"/>
      <c r="BR8" s="32">
        <v>4793.8500000000004</v>
      </c>
      <c r="BS8" s="32">
        <v>6570</v>
      </c>
      <c r="BT8" s="32"/>
      <c r="BU8" s="32"/>
      <c r="BV8" s="32"/>
      <c r="BW8" s="32"/>
      <c r="BX8" s="32"/>
      <c r="BY8" s="31">
        <f t="shared" si="58"/>
        <v>1695.05</v>
      </c>
      <c r="BZ8" s="31">
        <f t="shared" si="59"/>
        <v>4963.6099999999997</v>
      </c>
      <c r="CA8" s="31">
        <f t="shared" si="60"/>
        <v>0</v>
      </c>
      <c r="CB8" s="31">
        <f t="shared" si="61"/>
        <v>0</v>
      </c>
      <c r="CC8" s="31">
        <f t="shared" si="62"/>
        <v>0</v>
      </c>
      <c r="CD8" s="31">
        <f t="shared" si="63"/>
        <v>4793.8500000000004</v>
      </c>
      <c r="CE8" s="31">
        <f t="shared" si="64"/>
        <v>6570</v>
      </c>
      <c r="CF8" s="31">
        <f t="shared" si="65"/>
        <v>0</v>
      </c>
      <c r="CG8" s="31">
        <f t="shared" si="66"/>
        <v>0</v>
      </c>
      <c r="CH8" s="31">
        <f t="shared" si="67"/>
        <v>0</v>
      </c>
      <c r="CI8" s="31">
        <f t="shared" si="68"/>
        <v>0</v>
      </c>
      <c r="CJ8" s="31">
        <f t="shared" si="69"/>
        <v>0</v>
      </c>
      <c r="CK8" s="6">
        <f t="shared" ca="1" si="12"/>
        <v>9.8799999999999999E-2</v>
      </c>
      <c r="CL8" s="6">
        <f t="shared" ca="1" si="12"/>
        <v>9.8799999999999999E-2</v>
      </c>
      <c r="CM8" s="6">
        <f t="shared" ca="1" si="12"/>
        <v>9.8799999999999999E-2</v>
      </c>
      <c r="CN8" s="6">
        <f t="shared" ca="1" si="12"/>
        <v>9.8799999999999999E-2</v>
      </c>
      <c r="CO8" s="6">
        <f t="shared" ca="1" si="12"/>
        <v>9.8799999999999999E-2</v>
      </c>
      <c r="CP8" s="6">
        <f t="shared" ca="1" si="12"/>
        <v>9.8799999999999999E-2</v>
      </c>
      <c r="CQ8" s="6">
        <f t="shared" ca="1" si="12"/>
        <v>9.8799999999999999E-2</v>
      </c>
      <c r="CR8" s="6">
        <f t="shared" ca="1" si="12"/>
        <v>9.8799999999999999E-2</v>
      </c>
      <c r="CS8" s="6">
        <f t="shared" ca="1" si="12"/>
        <v>9.8799999999999999E-2</v>
      </c>
      <c r="CT8" s="6">
        <f t="shared" ca="1" si="12"/>
        <v>9.8799999999999999E-2</v>
      </c>
      <c r="CU8" s="6">
        <f t="shared" ca="1" si="12"/>
        <v>9.8799999999999999E-2</v>
      </c>
      <c r="CV8" s="6">
        <f t="shared" ca="1" si="12"/>
        <v>9.8799999999999999E-2</v>
      </c>
      <c r="CW8" s="31">
        <f t="shared" ca="1" si="70"/>
        <v>2547.91</v>
      </c>
      <c r="CX8" s="31">
        <f t="shared" ca="1" si="71"/>
        <v>7454.02</v>
      </c>
      <c r="CY8" s="31">
        <f t="shared" ca="1" si="72"/>
        <v>0</v>
      </c>
      <c r="CZ8" s="31">
        <f t="shared" ca="1" si="73"/>
        <v>0</v>
      </c>
      <c r="DA8" s="31">
        <f t="shared" ca="1" si="74"/>
        <v>0</v>
      </c>
      <c r="DB8" s="31">
        <f t="shared" ca="1" si="75"/>
        <v>3448.69</v>
      </c>
      <c r="DC8" s="31">
        <f t="shared" ca="1" si="76"/>
        <v>487.53</v>
      </c>
      <c r="DD8" s="31">
        <f t="shared" ca="1" si="77"/>
        <v>0</v>
      </c>
      <c r="DE8" s="31">
        <f t="shared" ca="1" si="78"/>
        <v>0</v>
      </c>
      <c r="DF8" s="31">
        <f t="shared" ca="1" si="79"/>
        <v>0</v>
      </c>
      <c r="DG8" s="31">
        <f t="shared" ca="1" si="80"/>
        <v>0</v>
      </c>
      <c r="DH8" s="31">
        <f t="shared" ca="1" si="81"/>
        <v>0</v>
      </c>
      <c r="DI8" s="32">
        <f t="shared" ca="1" si="82"/>
        <v>3670.46</v>
      </c>
      <c r="DJ8" s="32">
        <f t="shared" ca="1" si="83"/>
        <v>10742.74</v>
      </c>
      <c r="DK8" s="32">
        <f t="shared" ca="1" si="84"/>
        <v>0</v>
      </c>
      <c r="DL8" s="32">
        <f t="shared" ca="1" si="85"/>
        <v>0</v>
      </c>
      <c r="DM8" s="32">
        <f t="shared" ca="1" si="86"/>
        <v>0</v>
      </c>
      <c r="DN8" s="32">
        <f t="shared" ca="1" si="87"/>
        <v>5543.72</v>
      </c>
      <c r="DO8" s="32">
        <f t="shared" ca="1" si="88"/>
        <v>6570</v>
      </c>
      <c r="DP8" s="32">
        <f t="shared" ca="1" si="89"/>
        <v>0</v>
      </c>
      <c r="DQ8" s="32">
        <f t="shared" ca="1" si="90"/>
        <v>0</v>
      </c>
      <c r="DR8" s="32">
        <f t="shared" ca="1" si="91"/>
        <v>0</v>
      </c>
      <c r="DS8" s="32">
        <f t="shared" ca="1" si="92"/>
        <v>0</v>
      </c>
      <c r="DT8" s="32">
        <f t="shared" ca="1" si="93"/>
        <v>0</v>
      </c>
      <c r="DU8" s="31">
        <f t="shared" ca="1" si="94"/>
        <v>1975.41</v>
      </c>
      <c r="DV8" s="31">
        <f t="shared" ca="1" si="95"/>
        <v>5779.13</v>
      </c>
      <c r="DW8" s="31">
        <f t="shared" ca="1" si="96"/>
        <v>0</v>
      </c>
      <c r="DX8" s="31">
        <f t="shared" ca="1" si="97"/>
        <v>0</v>
      </c>
      <c r="DY8" s="31">
        <f t="shared" ca="1" si="98"/>
        <v>0</v>
      </c>
      <c r="DZ8" s="31">
        <f t="shared" ca="1" si="99"/>
        <v>749.86999999999989</v>
      </c>
      <c r="EA8" s="31">
        <f t="shared" ca="1" si="100"/>
        <v>0</v>
      </c>
      <c r="EB8" s="31">
        <f t="shared" ca="1" si="101"/>
        <v>0</v>
      </c>
      <c r="EC8" s="31">
        <f t="shared" ca="1" si="102"/>
        <v>0</v>
      </c>
      <c r="ED8" s="31">
        <f t="shared" ca="1" si="103"/>
        <v>0</v>
      </c>
      <c r="EE8" s="31">
        <f t="shared" ca="1" si="104"/>
        <v>0</v>
      </c>
      <c r="EF8" s="31">
        <f t="shared" ca="1" si="105"/>
        <v>0</v>
      </c>
      <c r="EG8" s="32">
        <f t="shared" ca="1" si="106"/>
        <v>2547.91</v>
      </c>
      <c r="EH8" s="32">
        <f t="shared" ca="1" si="107"/>
        <v>7454.02</v>
      </c>
      <c r="EI8" s="32">
        <f t="shared" ca="1" si="108"/>
        <v>0</v>
      </c>
      <c r="EJ8" s="32">
        <f t="shared" ca="1" si="109"/>
        <v>0</v>
      </c>
      <c r="EK8" s="32">
        <f t="shared" ca="1" si="110"/>
        <v>0</v>
      </c>
      <c r="EL8" s="32">
        <f t="shared" ca="1" si="111"/>
        <v>1524.77</v>
      </c>
      <c r="EM8" s="32">
        <f t="shared" ca="1" si="112"/>
        <v>109.55</v>
      </c>
      <c r="EN8" s="32">
        <f t="shared" ca="1" si="113"/>
        <v>0</v>
      </c>
      <c r="EO8" s="32">
        <f t="shared" ca="1" si="114"/>
        <v>0</v>
      </c>
      <c r="EP8" s="32">
        <f t="shared" ca="1" si="115"/>
        <v>0</v>
      </c>
      <c r="EQ8" s="32">
        <f t="shared" ca="1" si="116"/>
        <v>0</v>
      </c>
      <c r="ER8" s="32">
        <f t="shared" ca="1" si="117"/>
        <v>0</v>
      </c>
    </row>
    <row r="9" spans="1:148">
      <c r="A9" t="s">
        <v>420</v>
      </c>
      <c r="B9" s="1" t="s">
        <v>516</v>
      </c>
      <c r="C9" t="s">
        <v>484</v>
      </c>
      <c r="D9" t="str">
        <f t="shared" ca="1" si="0"/>
        <v>FortisAlberta DOS - BP Empress (163S)</v>
      </c>
      <c r="E9" s="51">
        <v>1872.7846999999999</v>
      </c>
      <c r="F9" s="51">
        <v>1664.9584</v>
      </c>
      <c r="J9" s="51">
        <v>333.50009999999997</v>
      </c>
      <c r="K9" s="51">
        <v>30.160599999999999</v>
      </c>
      <c r="Q9" s="32">
        <v>5618.35</v>
      </c>
      <c r="R9" s="32">
        <v>4994.88</v>
      </c>
      <c r="S9" s="32"/>
      <c r="T9" s="32"/>
      <c r="U9" s="32"/>
      <c r="V9" s="32">
        <v>1000.5</v>
      </c>
      <c r="W9" s="32">
        <v>90.48</v>
      </c>
      <c r="X9" s="32"/>
      <c r="Y9" s="32"/>
      <c r="Z9" s="32"/>
      <c r="AA9" s="32"/>
      <c r="AB9" s="32"/>
      <c r="AC9" s="31">
        <v>124675.38</v>
      </c>
      <c r="AD9" s="31">
        <v>103674.48</v>
      </c>
      <c r="AE9" s="31"/>
      <c r="AF9" s="31"/>
      <c r="AG9" s="31"/>
      <c r="AH9" s="31">
        <v>9985.4500000000007</v>
      </c>
      <c r="AI9" s="31">
        <v>8701.8799999999992</v>
      </c>
      <c r="AJ9" s="31"/>
      <c r="AK9" s="31"/>
      <c r="AL9" s="31"/>
      <c r="AM9" s="31"/>
      <c r="AN9" s="31"/>
      <c r="AO9" s="42">
        <v>2.2200000000000002</v>
      </c>
      <c r="AP9" s="42">
        <v>2.2200000000000002</v>
      </c>
      <c r="AQ9" s="42">
        <v>2.2200000000000002</v>
      </c>
      <c r="AR9" s="42">
        <v>2.2200000000000002</v>
      </c>
      <c r="AS9" s="42">
        <v>2.2200000000000002</v>
      </c>
      <c r="AT9" s="42">
        <v>2.2200000000000002</v>
      </c>
      <c r="AU9" s="42">
        <v>2.2200000000000002</v>
      </c>
      <c r="AV9" s="42">
        <v>2.2200000000000002</v>
      </c>
      <c r="AW9" s="42">
        <v>2.2200000000000002</v>
      </c>
      <c r="AX9" s="42">
        <v>2.2200000000000002</v>
      </c>
      <c r="AY9" s="42">
        <v>2.2200000000000002</v>
      </c>
      <c r="AZ9" s="42">
        <v>2.2200000000000002</v>
      </c>
      <c r="BA9" s="31">
        <v>2767.79</v>
      </c>
      <c r="BB9" s="31">
        <v>2301.58</v>
      </c>
      <c r="BC9" s="31"/>
      <c r="BD9" s="31"/>
      <c r="BE9" s="31"/>
      <c r="BF9" s="31">
        <v>221.68</v>
      </c>
      <c r="BG9" s="31">
        <v>193.18</v>
      </c>
      <c r="BH9" s="31"/>
      <c r="BI9" s="31"/>
      <c r="BJ9" s="31"/>
      <c r="BK9" s="31"/>
      <c r="BL9" s="31"/>
      <c r="BM9" s="32">
        <v>7128</v>
      </c>
      <c r="BN9" s="32">
        <v>6426</v>
      </c>
      <c r="BO9" s="32"/>
      <c r="BP9" s="32"/>
      <c r="BQ9" s="32"/>
      <c r="BR9" s="32">
        <v>2268</v>
      </c>
      <c r="BS9" s="32">
        <v>683.1</v>
      </c>
      <c r="BT9" s="32"/>
      <c r="BU9" s="32"/>
      <c r="BV9" s="32"/>
      <c r="BW9" s="32"/>
      <c r="BX9" s="32"/>
      <c r="BY9" s="31">
        <f t="shared" si="58"/>
        <v>8386.14</v>
      </c>
      <c r="BZ9" s="31">
        <f t="shared" si="59"/>
        <v>7296.46</v>
      </c>
      <c r="CA9" s="31">
        <f t="shared" si="60"/>
        <v>0</v>
      </c>
      <c r="CB9" s="31">
        <f t="shared" si="61"/>
        <v>0</v>
      </c>
      <c r="CC9" s="31">
        <f t="shared" si="62"/>
        <v>0</v>
      </c>
      <c r="CD9" s="31">
        <f t="shared" si="63"/>
        <v>2268</v>
      </c>
      <c r="CE9" s="31">
        <f t="shared" si="64"/>
        <v>683.1</v>
      </c>
      <c r="CF9" s="31">
        <f t="shared" si="65"/>
        <v>0</v>
      </c>
      <c r="CG9" s="31">
        <f t="shared" si="66"/>
        <v>0</v>
      </c>
      <c r="CH9" s="31">
        <f t="shared" si="67"/>
        <v>0</v>
      </c>
      <c r="CI9" s="31">
        <f t="shared" si="68"/>
        <v>0</v>
      </c>
      <c r="CJ9" s="31">
        <f t="shared" si="69"/>
        <v>0</v>
      </c>
      <c r="CK9" s="6">
        <f t="shared" ca="1" si="12"/>
        <v>9.8799999999999999E-2</v>
      </c>
      <c r="CL9" s="6">
        <f t="shared" ca="1" si="12"/>
        <v>9.8799999999999999E-2</v>
      </c>
      <c r="CM9" s="6">
        <f t="shared" ca="1" si="12"/>
        <v>9.8799999999999999E-2</v>
      </c>
      <c r="CN9" s="6">
        <f t="shared" ca="1" si="12"/>
        <v>9.8799999999999999E-2</v>
      </c>
      <c r="CO9" s="6">
        <f t="shared" ca="1" si="12"/>
        <v>9.8799999999999999E-2</v>
      </c>
      <c r="CP9" s="6">
        <f t="shared" ca="1" si="12"/>
        <v>9.8799999999999999E-2</v>
      </c>
      <c r="CQ9" s="6">
        <f t="shared" ca="1" si="12"/>
        <v>9.8799999999999999E-2</v>
      </c>
      <c r="CR9" s="6">
        <f t="shared" ca="1" si="12"/>
        <v>9.8799999999999999E-2</v>
      </c>
      <c r="CS9" s="6">
        <f t="shared" ca="1" si="12"/>
        <v>9.8799999999999999E-2</v>
      </c>
      <c r="CT9" s="6">
        <f t="shared" ca="1" si="12"/>
        <v>9.8799999999999999E-2</v>
      </c>
      <c r="CU9" s="6">
        <f t="shared" ca="1" si="12"/>
        <v>9.8799999999999999E-2</v>
      </c>
      <c r="CV9" s="6">
        <f t="shared" ca="1" si="12"/>
        <v>9.8799999999999999E-2</v>
      </c>
      <c r="CW9" s="31">
        <f t="shared" ca="1" si="70"/>
        <v>12317.93</v>
      </c>
      <c r="CX9" s="31">
        <f t="shared" ca="1" si="71"/>
        <v>10243.040000000001</v>
      </c>
      <c r="CY9" s="31">
        <f t="shared" ca="1" si="72"/>
        <v>0</v>
      </c>
      <c r="CZ9" s="31">
        <f t="shared" ca="1" si="73"/>
        <v>0</v>
      </c>
      <c r="DA9" s="31">
        <f t="shared" ca="1" si="74"/>
        <v>0</v>
      </c>
      <c r="DB9" s="31">
        <f t="shared" ca="1" si="75"/>
        <v>986.56</v>
      </c>
      <c r="DC9" s="31">
        <f t="shared" ca="1" si="76"/>
        <v>859.75</v>
      </c>
      <c r="DD9" s="31">
        <f t="shared" ca="1" si="77"/>
        <v>0</v>
      </c>
      <c r="DE9" s="31">
        <f t="shared" ca="1" si="78"/>
        <v>0</v>
      </c>
      <c r="DF9" s="31">
        <f t="shared" ca="1" si="79"/>
        <v>0</v>
      </c>
      <c r="DG9" s="31">
        <f t="shared" ca="1" si="80"/>
        <v>0</v>
      </c>
      <c r="DH9" s="31">
        <f t="shared" ca="1" si="81"/>
        <v>0</v>
      </c>
      <c r="DI9" s="32">
        <f t="shared" ca="1" si="82"/>
        <v>17936.28</v>
      </c>
      <c r="DJ9" s="32">
        <f t="shared" ca="1" si="83"/>
        <v>15237.920000000002</v>
      </c>
      <c r="DK9" s="32">
        <f t="shared" ca="1" si="84"/>
        <v>0</v>
      </c>
      <c r="DL9" s="32">
        <f t="shared" ca="1" si="85"/>
        <v>0</v>
      </c>
      <c r="DM9" s="32">
        <f t="shared" ca="1" si="86"/>
        <v>0</v>
      </c>
      <c r="DN9" s="32">
        <f t="shared" ca="1" si="87"/>
        <v>2268</v>
      </c>
      <c r="DO9" s="32">
        <f t="shared" ca="1" si="88"/>
        <v>950.23</v>
      </c>
      <c r="DP9" s="32">
        <f t="shared" ca="1" si="89"/>
        <v>0</v>
      </c>
      <c r="DQ9" s="32">
        <f t="shared" ca="1" si="90"/>
        <v>0</v>
      </c>
      <c r="DR9" s="32">
        <f t="shared" ca="1" si="91"/>
        <v>0</v>
      </c>
      <c r="DS9" s="32">
        <f t="shared" ca="1" si="92"/>
        <v>0</v>
      </c>
      <c r="DT9" s="32">
        <f t="shared" ca="1" si="93"/>
        <v>0</v>
      </c>
      <c r="DU9" s="31">
        <f t="shared" ca="1" si="94"/>
        <v>9550.14</v>
      </c>
      <c r="DV9" s="31">
        <f t="shared" ca="1" si="95"/>
        <v>7941.4600000000019</v>
      </c>
      <c r="DW9" s="31">
        <f t="shared" ca="1" si="96"/>
        <v>0</v>
      </c>
      <c r="DX9" s="31">
        <f t="shared" ca="1" si="97"/>
        <v>0</v>
      </c>
      <c r="DY9" s="31">
        <f t="shared" ca="1" si="98"/>
        <v>0</v>
      </c>
      <c r="DZ9" s="31">
        <f t="shared" ca="1" si="99"/>
        <v>0</v>
      </c>
      <c r="EA9" s="31">
        <f t="shared" ca="1" si="100"/>
        <v>267.13</v>
      </c>
      <c r="EB9" s="31">
        <f t="shared" ca="1" si="101"/>
        <v>0</v>
      </c>
      <c r="EC9" s="31">
        <f t="shared" ca="1" si="102"/>
        <v>0</v>
      </c>
      <c r="ED9" s="31">
        <f t="shared" ca="1" si="103"/>
        <v>0</v>
      </c>
      <c r="EE9" s="31">
        <f t="shared" ca="1" si="104"/>
        <v>0</v>
      </c>
      <c r="EF9" s="31">
        <f t="shared" ca="1" si="105"/>
        <v>0</v>
      </c>
      <c r="EG9" s="32">
        <f t="shared" ca="1" si="106"/>
        <v>12317.93</v>
      </c>
      <c r="EH9" s="32">
        <f t="shared" ca="1" si="107"/>
        <v>10243.040000000001</v>
      </c>
      <c r="EI9" s="32">
        <f t="shared" ca="1" si="108"/>
        <v>0</v>
      </c>
      <c r="EJ9" s="32">
        <f t="shared" ca="1" si="109"/>
        <v>0</v>
      </c>
      <c r="EK9" s="32">
        <f t="shared" ca="1" si="110"/>
        <v>0</v>
      </c>
      <c r="EL9" s="32">
        <f t="shared" ca="1" si="111"/>
        <v>221.68</v>
      </c>
      <c r="EM9" s="32">
        <f t="shared" ca="1" si="112"/>
        <v>460.31</v>
      </c>
      <c r="EN9" s="32">
        <f t="shared" ca="1" si="113"/>
        <v>0</v>
      </c>
      <c r="EO9" s="32">
        <f t="shared" ca="1" si="114"/>
        <v>0</v>
      </c>
      <c r="EP9" s="32">
        <f t="shared" ca="1" si="115"/>
        <v>0</v>
      </c>
      <c r="EQ9" s="32">
        <f t="shared" ca="1" si="116"/>
        <v>0</v>
      </c>
      <c r="ER9" s="32">
        <f t="shared" ca="1" si="117"/>
        <v>0</v>
      </c>
    </row>
    <row r="10" spans="1:148">
      <c r="A10" t="s">
        <v>420</v>
      </c>
      <c r="B10" s="1" t="s">
        <v>516</v>
      </c>
      <c r="C10" t="s">
        <v>509</v>
      </c>
      <c r="D10" t="str">
        <f t="shared" ca="1" si="0"/>
        <v>FortisAlberta DOS - BP Empress (163S)</v>
      </c>
      <c r="E10" s="51">
        <v>1843.2219</v>
      </c>
      <c r="F10" s="51">
        <v>1590.7203999999999</v>
      </c>
      <c r="J10" s="51">
        <v>189.70910000000001</v>
      </c>
      <c r="Q10" s="32">
        <v>5529.67</v>
      </c>
      <c r="R10" s="32">
        <v>4772.16</v>
      </c>
      <c r="S10" s="32"/>
      <c r="T10" s="32"/>
      <c r="U10" s="32"/>
      <c r="V10" s="32">
        <v>569.13</v>
      </c>
      <c r="W10" s="32"/>
      <c r="X10" s="32"/>
      <c r="Y10" s="32"/>
      <c r="Z10" s="32"/>
      <c r="AA10" s="32"/>
      <c r="AB10" s="32"/>
      <c r="AC10" s="31">
        <v>107342.32</v>
      </c>
      <c r="AD10" s="31">
        <v>119502.54</v>
      </c>
      <c r="AE10" s="31"/>
      <c r="AF10" s="31"/>
      <c r="AG10" s="31"/>
      <c r="AH10" s="31">
        <v>13435.14</v>
      </c>
      <c r="AI10" s="31"/>
      <c r="AJ10" s="31"/>
      <c r="AK10" s="31"/>
      <c r="AL10" s="31"/>
      <c r="AM10" s="31"/>
      <c r="AN10" s="31"/>
      <c r="AO10" s="42">
        <v>2.2200000000000002</v>
      </c>
      <c r="AP10" s="42">
        <v>2.2200000000000002</v>
      </c>
      <c r="AQ10" s="42">
        <v>2.2200000000000002</v>
      </c>
      <c r="AR10" s="42">
        <v>2.2200000000000002</v>
      </c>
      <c r="AS10" s="42">
        <v>2.2200000000000002</v>
      </c>
      <c r="AT10" s="42">
        <v>2.2200000000000002</v>
      </c>
      <c r="AU10" s="42">
        <v>2.2200000000000002</v>
      </c>
      <c r="AV10" s="42">
        <v>2.2200000000000002</v>
      </c>
      <c r="AW10" s="42">
        <v>2.2200000000000002</v>
      </c>
      <c r="AX10" s="42">
        <v>2.2200000000000002</v>
      </c>
      <c r="AY10" s="42">
        <v>2.2200000000000002</v>
      </c>
      <c r="AZ10" s="42">
        <v>2.2200000000000002</v>
      </c>
      <c r="BA10" s="31">
        <v>2383</v>
      </c>
      <c r="BB10" s="31">
        <v>2652.96</v>
      </c>
      <c r="BC10" s="31"/>
      <c r="BD10" s="31"/>
      <c r="BE10" s="31"/>
      <c r="BF10" s="31">
        <v>298.26</v>
      </c>
      <c r="BG10" s="31"/>
      <c r="BH10" s="31"/>
      <c r="BI10" s="31"/>
      <c r="BJ10" s="31"/>
      <c r="BK10" s="31"/>
      <c r="BL10" s="31"/>
      <c r="BM10" s="32">
        <v>8748</v>
      </c>
      <c r="BN10" s="32">
        <v>10206</v>
      </c>
      <c r="BO10" s="32"/>
      <c r="BP10" s="32"/>
      <c r="BQ10" s="32"/>
      <c r="BR10" s="32">
        <v>3060</v>
      </c>
      <c r="BS10" s="32"/>
      <c r="BT10" s="32"/>
      <c r="BU10" s="32"/>
      <c r="BV10" s="32"/>
      <c r="BW10" s="32"/>
      <c r="BX10" s="32"/>
      <c r="BY10" s="31">
        <f t="shared" si="58"/>
        <v>8748</v>
      </c>
      <c r="BZ10" s="31">
        <f t="shared" si="59"/>
        <v>10206</v>
      </c>
      <c r="CA10" s="31">
        <f t="shared" si="60"/>
        <v>0</v>
      </c>
      <c r="CB10" s="31">
        <f t="shared" si="61"/>
        <v>0</v>
      </c>
      <c r="CC10" s="31">
        <f t="shared" si="62"/>
        <v>0</v>
      </c>
      <c r="CD10" s="31">
        <f t="shared" si="63"/>
        <v>3060</v>
      </c>
      <c r="CE10" s="31">
        <f t="shared" si="64"/>
        <v>0</v>
      </c>
      <c r="CF10" s="31">
        <f t="shared" si="65"/>
        <v>0</v>
      </c>
      <c r="CG10" s="31">
        <f t="shared" si="66"/>
        <v>0</v>
      </c>
      <c r="CH10" s="31">
        <f t="shared" si="67"/>
        <v>0</v>
      </c>
      <c r="CI10" s="31">
        <f t="shared" si="68"/>
        <v>0</v>
      </c>
      <c r="CJ10" s="31">
        <f t="shared" si="69"/>
        <v>0</v>
      </c>
      <c r="CK10" s="6">
        <f t="shared" ca="1" si="12"/>
        <v>9.8799999999999999E-2</v>
      </c>
      <c r="CL10" s="6">
        <f t="shared" ca="1" si="12"/>
        <v>9.8799999999999999E-2</v>
      </c>
      <c r="CM10" s="6">
        <f t="shared" ca="1" si="12"/>
        <v>9.8799999999999999E-2</v>
      </c>
      <c r="CN10" s="6">
        <f t="shared" ca="1" si="12"/>
        <v>9.8799999999999999E-2</v>
      </c>
      <c r="CO10" s="6">
        <f t="shared" ca="1" si="12"/>
        <v>9.8799999999999999E-2</v>
      </c>
      <c r="CP10" s="6">
        <f t="shared" ca="1" si="12"/>
        <v>9.8799999999999999E-2</v>
      </c>
      <c r="CQ10" s="6">
        <f t="shared" ca="1" si="12"/>
        <v>9.8799999999999999E-2</v>
      </c>
      <c r="CR10" s="6">
        <f t="shared" ca="1" si="12"/>
        <v>9.8799999999999999E-2</v>
      </c>
      <c r="CS10" s="6">
        <f t="shared" ca="1" si="12"/>
        <v>9.8799999999999999E-2</v>
      </c>
      <c r="CT10" s="6">
        <f t="shared" ca="1" si="12"/>
        <v>9.8799999999999999E-2</v>
      </c>
      <c r="CU10" s="6">
        <f t="shared" ca="1" si="12"/>
        <v>9.8799999999999999E-2</v>
      </c>
      <c r="CV10" s="6">
        <f t="shared" ca="1" si="12"/>
        <v>9.8799999999999999E-2</v>
      </c>
      <c r="CW10" s="31">
        <f t="shared" ca="1" si="70"/>
        <v>10605.42</v>
      </c>
      <c r="CX10" s="31">
        <f t="shared" ca="1" si="71"/>
        <v>11806.85</v>
      </c>
      <c r="CY10" s="31">
        <f t="shared" ca="1" si="72"/>
        <v>0</v>
      </c>
      <c r="CZ10" s="31">
        <f t="shared" ca="1" si="73"/>
        <v>0</v>
      </c>
      <c r="DA10" s="31">
        <f t="shared" ca="1" si="74"/>
        <v>0</v>
      </c>
      <c r="DB10" s="31">
        <f t="shared" ca="1" si="75"/>
        <v>1327.39</v>
      </c>
      <c r="DC10" s="31">
        <f t="shared" ca="1" si="76"/>
        <v>0</v>
      </c>
      <c r="DD10" s="31">
        <f t="shared" ca="1" si="77"/>
        <v>0</v>
      </c>
      <c r="DE10" s="31">
        <f t="shared" ca="1" si="78"/>
        <v>0</v>
      </c>
      <c r="DF10" s="31">
        <f t="shared" ca="1" si="79"/>
        <v>0</v>
      </c>
      <c r="DG10" s="31">
        <f t="shared" ca="1" si="80"/>
        <v>0</v>
      </c>
      <c r="DH10" s="31">
        <f t="shared" ca="1" si="81"/>
        <v>0</v>
      </c>
      <c r="DI10" s="32">
        <f t="shared" ca="1" si="82"/>
        <v>16135.09</v>
      </c>
      <c r="DJ10" s="32">
        <f t="shared" ca="1" si="83"/>
        <v>16579.010000000002</v>
      </c>
      <c r="DK10" s="32">
        <f t="shared" ca="1" si="84"/>
        <v>0</v>
      </c>
      <c r="DL10" s="32">
        <f t="shared" ca="1" si="85"/>
        <v>0</v>
      </c>
      <c r="DM10" s="32">
        <f t="shared" ca="1" si="86"/>
        <v>0</v>
      </c>
      <c r="DN10" s="32">
        <f t="shared" ca="1" si="87"/>
        <v>3060</v>
      </c>
      <c r="DO10" s="32">
        <f t="shared" ca="1" si="88"/>
        <v>0</v>
      </c>
      <c r="DP10" s="32">
        <f t="shared" ca="1" si="89"/>
        <v>0</v>
      </c>
      <c r="DQ10" s="32">
        <f t="shared" ca="1" si="90"/>
        <v>0</v>
      </c>
      <c r="DR10" s="32">
        <f t="shared" ca="1" si="91"/>
        <v>0</v>
      </c>
      <c r="DS10" s="32">
        <f t="shared" ca="1" si="92"/>
        <v>0</v>
      </c>
      <c r="DT10" s="32">
        <f t="shared" ca="1" si="93"/>
        <v>0</v>
      </c>
      <c r="DU10" s="31">
        <f t="shared" ca="1" si="94"/>
        <v>7387.09</v>
      </c>
      <c r="DV10" s="31">
        <f t="shared" ca="1" si="95"/>
        <v>6373.010000000002</v>
      </c>
      <c r="DW10" s="31">
        <f t="shared" ca="1" si="96"/>
        <v>0</v>
      </c>
      <c r="DX10" s="31">
        <f t="shared" ca="1" si="97"/>
        <v>0</v>
      </c>
      <c r="DY10" s="31">
        <f t="shared" ca="1" si="98"/>
        <v>0</v>
      </c>
      <c r="DZ10" s="31">
        <f t="shared" ca="1" si="99"/>
        <v>0</v>
      </c>
      <c r="EA10" s="31">
        <f t="shared" ca="1" si="100"/>
        <v>0</v>
      </c>
      <c r="EB10" s="31">
        <f t="shared" ca="1" si="101"/>
        <v>0</v>
      </c>
      <c r="EC10" s="31">
        <f t="shared" ca="1" si="102"/>
        <v>0</v>
      </c>
      <c r="ED10" s="31">
        <f t="shared" ca="1" si="103"/>
        <v>0</v>
      </c>
      <c r="EE10" s="31">
        <f t="shared" ca="1" si="104"/>
        <v>0</v>
      </c>
      <c r="EF10" s="31">
        <f t="shared" ca="1" si="105"/>
        <v>0</v>
      </c>
      <c r="EG10" s="32">
        <f t="shared" ca="1" si="106"/>
        <v>9770.09</v>
      </c>
      <c r="EH10" s="32">
        <f t="shared" ca="1" si="107"/>
        <v>9025.9700000000012</v>
      </c>
      <c r="EI10" s="32">
        <f t="shared" ca="1" si="108"/>
        <v>0</v>
      </c>
      <c r="EJ10" s="32">
        <f t="shared" ca="1" si="109"/>
        <v>0</v>
      </c>
      <c r="EK10" s="32">
        <f t="shared" ca="1" si="110"/>
        <v>0</v>
      </c>
      <c r="EL10" s="32">
        <f t="shared" ca="1" si="111"/>
        <v>298.26</v>
      </c>
      <c r="EM10" s="32">
        <f t="shared" ca="1" si="112"/>
        <v>0</v>
      </c>
      <c r="EN10" s="32">
        <f t="shared" ca="1" si="113"/>
        <v>0</v>
      </c>
      <c r="EO10" s="32">
        <f t="shared" ca="1" si="114"/>
        <v>0</v>
      </c>
      <c r="EP10" s="32">
        <f t="shared" ca="1" si="115"/>
        <v>0</v>
      </c>
      <c r="EQ10" s="32">
        <f t="shared" ca="1" si="116"/>
        <v>0</v>
      </c>
      <c r="ER10" s="32">
        <f t="shared" ca="1" si="117"/>
        <v>0</v>
      </c>
    </row>
    <row r="11" spans="1:148">
      <c r="A11" t="s">
        <v>420</v>
      </c>
      <c r="B11" s="1" t="s">
        <v>516</v>
      </c>
      <c r="C11" t="s">
        <v>518</v>
      </c>
      <c r="D11" t="str">
        <f t="shared" ca="1" si="0"/>
        <v>FortisAlberta DOS - BP Empress (163S)</v>
      </c>
      <c r="E11" s="51">
        <v>711.46690000000001</v>
      </c>
      <c r="F11" s="51">
        <v>504.85629999999998</v>
      </c>
      <c r="Q11" s="32">
        <v>2134.4</v>
      </c>
      <c r="R11" s="32">
        <v>1514.57</v>
      </c>
      <c r="S11" s="32"/>
      <c r="T11" s="32"/>
      <c r="U11" s="32"/>
      <c r="V11" s="32"/>
      <c r="W11" s="32"/>
      <c r="X11" s="32"/>
      <c r="Y11" s="32"/>
      <c r="Z11" s="32"/>
      <c r="AA11" s="32"/>
      <c r="AB11" s="32"/>
      <c r="AC11" s="31">
        <v>45869.16</v>
      </c>
      <c r="AD11" s="31">
        <v>44165.04</v>
      </c>
      <c r="AE11" s="31"/>
      <c r="AF11" s="31"/>
      <c r="AG11" s="31"/>
      <c r="AH11" s="31"/>
      <c r="AI11" s="31"/>
      <c r="AJ11" s="31"/>
      <c r="AK11" s="31"/>
      <c r="AL11" s="31"/>
      <c r="AM11" s="31"/>
      <c r="AN11" s="31"/>
      <c r="AO11" s="42">
        <v>2.2200000000000002</v>
      </c>
      <c r="AP11" s="42">
        <v>2.2200000000000002</v>
      </c>
      <c r="AQ11" s="42">
        <v>2.2200000000000002</v>
      </c>
      <c r="AR11" s="42">
        <v>2.2200000000000002</v>
      </c>
      <c r="AS11" s="42">
        <v>2.2200000000000002</v>
      </c>
      <c r="AT11" s="42">
        <v>2.2200000000000002</v>
      </c>
      <c r="AU11" s="42">
        <v>2.2200000000000002</v>
      </c>
      <c r="AV11" s="42">
        <v>2.2200000000000002</v>
      </c>
      <c r="AW11" s="42">
        <v>2.2200000000000002</v>
      </c>
      <c r="AX11" s="42">
        <v>2.2200000000000002</v>
      </c>
      <c r="AY11" s="42">
        <v>2.2200000000000002</v>
      </c>
      <c r="AZ11" s="42">
        <v>2.2200000000000002</v>
      </c>
      <c r="BA11" s="31">
        <v>1018.29</v>
      </c>
      <c r="BB11" s="31">
        <v>980.46</v>
      </c>
      <c r="BC11" s="31"/>
      <c r="BD11" s="31"/>
      <c r="BE11" s="31"/>
      <c r="BF11" s="31"/>
      <c r="BG11" s="31"/>
      <c r="BH11" s="31"/>
      <c r="BI11" s="31"/>
      <c r="BJ11" s="31"/>
      <c r="BK11" s="31"/>
      <c r="BL11" s="31"/>
      <c r="BM11" s="32">
        <v>2180.25</v>
      </c>
      <c r="BN11" s="32">
        <v>1633.5</v>
      </c>
      <c r="BO11" s="32"/>
      <c r="BP11" s="32"/>
      <c r="BQ11" s="32"/>
      <c r="BR11" s="32"/>
      <c r="BS11" s="32"/>
      <c r="BT11" s="32"/>
      <c r="BU11" s="32"/>
      <c r="BV11" s="32"/>
      <c r="BW11" s="32"/>
      <c r="BX11" s="32"/>
      <c r="BY11" s="31">
        <f t="shared" si="58"/>
        <v>3152.69</v>
      </c>
      <c r="BZ11" s="31">
        <f t="shared" si="59"/>
        <v>2495.0299999999997</v>
      </c>
      <c r="CA11" s="31">
        <f t="shared" si="60"/>
        <v>0</v>
      </c>
      <c r="CB11" s="31">
        <f t="shared" si="61"/>
        <v>0</v>
      </c>
      <c r="CC11" s="31">
        <f t="shared" si="62"/>
        <v>0</v>
      </c>
      <c r="CD11" s="31">
        <f t="shared" si="63"/>
        <v>0</v>
      </c>
      <c r="CE11" s="31">
        <f t="shared" si="64"/>
        <v>0</v>
      </c>
      <c r="CF11" s="31">
        <f t="shared" si="65"/>
        <v>0</v>
      </c>
      <c r="CG11" s="31">
        <f t="shared" si="66"/>
        <v>0</v>
      </c>
      <c r="CH11" s="31">
        <f t="shared" si="67"/>
        <v>0</v>
      </c>
      <c r="CI11" s="31">
        <f t="shared" si="68"/>
        <v>0</v>
      </c>
      <c r="CJ11" s="31">
        <f t="shared" si="69"/>
        <v>0</v>
      </c>
      <c r="CK11" s="6">
        <f t="shared" ca="1" si="12"/>
        <v>9.8799999999999999E-2</v>
      </c>
      <c r="CL11" s="6">
        <f t="shared" ca="1" si="12"/>
        <v>9.8799999999999999E-2</v>
      </c>
      <c r="CM11" s="6">
        <f t="shared" ca="1" si="12"/>
        <v>9.8799999999999999E-2</v>
      </c>
      <c r="CN11" s="6">
        <f t="shared" ca="1" si="12"/>
        <v>9.8799999999999999E-2</v>
      </c>
      <c r="CO11" s="6">
        <f t="shared" ca="1" si="12"/>
        <v>9.8799999999999999E-2</v>
      </c>
      <c r="CP11" s="6">
        <f t="shared" ca="1" si="12"/>
        <v>9.8799999999999999E-2</v>
      </c>
      <c r="CQ11" s="6">
        <f t="shared" ca="1" si="12"/>
        <v>9.8799999999999999E-2</v>
      </c>
      <c r="CR11" s="6">
        <f t="shared" ca="1" si="12"/>
        <v>9.8799999999999999E-2</v>
      </c>
      <c r="CS11" s="6">
        <f t="shared" ca="1" si="12"/>
        <v>9.8799999999999999E-2</v>
      </c>
      <c r="CT11" s="6">
        <f t="shared" ca="1" si="12"/>
        <v>9.8799999999999999E-2</v>
      </c>
      <c r="CU11" s="6">
        <f t="shared" ca="1" si="12"/>
        <v>9.8799999999999999E-2</v>
      </c>
      <c r="CV11" s="6">
        <f t="shared" ca="1" si="12"/>
        <v>9.8799999999999999E-2</v>
      </c>
      <c r="CW11" s="31">
        <f t="shared" ca="1" si="70"/>
        <v>4531.87</v>
      </c>
      <c r="CX11" s="31">
        <f t="shared" ca="1" si="71"/>
        <v>4363.51</v>
      </c>
      <c r="CY11" s="31">
        <f t="shared" ca="1" si="72"/>
        <v>0</v>
      </c>
      <c r="CZ11" s="31">
        <f t="shared" ca="1" si="73"/>
        <v>0</v>
      </c>
      <c r="DA11" s="31">
        <f t="shared" ca="1" si="74"/>
        <v>0</v>
      </c>
      <c r="DB11" s="31">
        <f t="shared" ca="1" si="75"/>
        <v>0</v>
      </c>
      <c r="DC11" s="31">
        <f t="shared" ca="1" si="76"/>
        <v>0</v>
      </c>
      <c r="DD11" s="31">
        <f t="shared" ca="1" si="77"/>
        <v>0</v>
      </c>
      <c r="DE11" s="31">
        <f t="shared" ca="1" si="78"/>
        <v>0</v>
      </c>
      <c r="DF11" s="31">
        <f t="shared" ca="1" si="79"/>
        <v>0</v>
      </c>
      <c r="DG11" s="31">
        <f t="shared" ca="1" si="80"/>
        <v>0</v>
      </c>
      <c r="DH11" s="31">
        <f t="shared" ca="1" si="81"/>
        <v>0</v>
      </c>
      <c r="DI11" s="32">
        <f t="shared" ca="1" si="82"/>
        <v>6666.27</v>
      </c>
      <c r="DJ11" s="32">
        <f t="shared" ca="1" si="83"/>
        <v>5878.08</v>
      </c>
      <c r="DK11" s="32">
        <f t="shared" ca="1" si="84"/>
        <v>0</v>
      </c>
      <c r="DL11" s="32">
        <f t="shared" ca="1" si="85"/>
        <v>0</v>
      </c>
      <c r="DM11" s="32">
        <f t="shared" ca="1" si="86"/>
        <v>0</v>
      </c>
      <c r="DN11" s="32">
        <f t="shared" ca="1" si="87"/>
        <v>0</v>
      </c>
      <c r="DO11" s="32">
        <f t="shared" ca="1" si="88"/>
        <v>0</v>
      </c>
      <c r="DP11" s="32">
        <f t="shared" ca="1" si="89"/>
        <v>0</v>
      </c>
      <c r="DQ11" s="32">
        <f t="shared" ca="1" si="90"/>
        <v>0</v>
      </c>
      <c r="DR11" s="32">
        <f t="shared" ca="1" si="91"/>
        <v>0</v>
      </c>
      <c r="DS11" s="32">
        <f t="shared" ca="1" si="92"/>
        <v>0</v>
      </c>
      <c r="DT11" s="32">
        <f t="shared" ca="1" si="93"/>
        <v>0</v>
      </c>
      <c r="DU11" s="31">
        <f t="shared" ca="1" si="94"/>
        <v>3513.5800000000004</v>
      </c>
      <c r="DV11" s="31">
        <f t="shared" ca="1" si="95"/>
        <v>3383.05</v>
      </c>
      <c r="DW11" s="31">
        <f t="shared" ca="1" si="96"/>
        <v>0</v>
      </c>
      <c r="DX11" s="31">
        <f t="shared" ca="1" si="97"/>
        <v>0</v>
      </c>
      <c r="DY11" s="31">
        <f t="shared" ca="1" si="98"/>
        <v>0</v>
      </c>
      <c r="DZ11" s="31">
        <f t="shared" ca="1" si="99"/>
        <v>0</v>
      </c>
      <c r="EA11" s="31">
        <f t="shared" ca="1" si="100"/>
        <v>0</v>
      </c>
      <c r="EB11" s="31">
        <f t="shared" ca="1" si="101"/>
        <v>0</v>
      </c>
      <c r="EC11" s="31">
        <f t="shared" ca="1" si="102"/>
        <v>0</v>
      </c>
      <c r="ED11" s="31">
        <f t="shared" ca="1" si="103"/>
        <v>0</v>
      </c>
      <c r="EE11" s="31">
        <f t="shared" ca="1" si="104"/>
        <v>0</v>
      </c>
      <c r="EF11" s="31">
        <f t="shared" ca="1" si="105"/>
        <v>0</v>
      </c>
      <c r="EG11" s="32">
        <f t="shared" ca="1" si="106"/>
        <v>4531.8700000000008</v>
      </c>
      <c r="EH11" s="32">
        <f t="shared" ca="1" si="107"/>
        <v>4363.51</v>
      </c>
      <c r="EI11" s="32">
        <f t="shared" ca="1" si="108"/>
        <v>0</v>
      </c>
      <c r="EJ11" s="32">
        <f t="shared" ca="1" si="109"/>
        <v>0</v>
      </c>
      <c r="EK11" s="32">
        <f t="shared" ca="1" si="110"/>
        <v>0</v>
      </c>
      <c r="EL11" s="32">
        <f t="shared" ca="1" si="111"/>
        <v>0</v>
      </c>
      <c r="EM11" s="32">
        <f t="shared" ca="1" si="112"/>
        <v>0</v>
      </c>
      <c r="EN11" s="32">
        <f t="shared" ca="1" si="113"/>
        <v>0</v>
      </c>
      <c r="EO11" s="32">
        <f t="shared" ca="1" si="114"/>
        <v>0</v>
      </c>
      <c r="EP11" s="32">
        <f t="shared" ca="1" si="115"/>
        <v>0</v>
      </c>
      <c r="EQ11" s="32">
        <f t="shared" ca="1" si="116"/>
        <v>0</v>
      </c>
      <c r="ER11" s="32">
        <f t="shared" ca="1" si="117"/>
        <v>0</v>
      </c>
    </row>
    <row r="12" spans="1:148">
      <c r="A12" t="s">
        <v>420</v>
      </c>
      <c r="B12" s="1" t="s">
        <v>516</v>
      </c>
      <c r="C12" t="str">
        <f ca="1">VLOOKUP($B12,LocationLookup,2,FALSE)</f>
        <v>0000016301</v>
      </c>
      <c r="D12" t="str">
        <f t="shared" ref="D12" ca="1" si="118">VLOOKUP($C12,LossFactorLookup,2,FALSE)</f>
        <v>FortisAlberta DOS - BP Empress (163S)</v>
      </c>
      <c r="E12" s="65">
        <f t="shared" ref="E12:P12" si="119">SUM(E5:E11)</f>
        <v>5994.4390000000003</v>
      </c>
      <c r="F12" s="65">
        <f t="shared" si="119"/>
        <v>7316.5524000000014</v>
      </c>
      <c r="G12" s="65">
        <f t="shared" si="119"/>
        <v>1337.8173000000002</v>
      </c>
      <c r="H12" s="65">
        <f t="shared" si="119"/>
        <v>1060.0558000000001</v>
      </c>
      <c r="I12" s="65">
        <f t="shared" si="119"/>
        <v>377.65790000000004</v>
      </c>
      <c r="J12" s="65">
        <f t="shared" si="119"/>
        <v>13189.204299999998</v>
      </c>
      <c r="K12" s="65">
        <f t="shared" si="119"/>
        <v>511.25640000000004</v>
      </c>
      <c r="L12" s="65">
        <f t="shared" si="119"/>
        <v>0</v>
      </c>
      <c r="M12" s="65">
        <f t="shared" si="119"/>
        <v>0</v>
      </c>
      <c r="N12" s="65">
        <f t="shared" si="119"/>
        <v>0</v>
      </c>
      <c r="O12" s="65">
        <f t="shared" si="119"/>
        <v>0</v>
      </c>
      <c r="P12" s="65">
        <f t="shared" si="119"/>
        <v>0</v>
      </c>
      <c r="Q12" s="32"/>
      <c r="R12" s="32"/>
      <c r="S12" s="32"/>
      <c r="T12" s="32"/>
      <c r="U12" s="32"/>
      <c r="V12" s="32"/>
      <c r="W12" s="32"/>
      <c r="X12" s="32"/>
      <c r="Y12" s="32"/>
      <c r="Z12" s="32"/>
      <c r="AA12" s="32"/>
      <c r="AB12" s="32"/>
      <c r="AC12" s="67">
        <f t="shared" ref="AC12:AN12" si="120">SUM(AC5:AC11)</f>
        <v>384949.24</v>
      </c>
      <c r="AD12" s="67">
        <f t="shared" si="120"/>
        <v>562039.69999999995</v>
      </c>
      <c r="AE12" s="67">
        <f t="shared" si="120"/>
        <v>93897.39</v>
      </c>
      <c r="AF12" s="67">
        <f t="shared" si="120"/>
        <v>40261.21</v>
      </c>
      <c r="AG12" s="67">
        <f t="shared" si="120"/>
        <v>17976.45</v>
      </c>
      <c r="AH12" s="67">
        <f t="shared" si="120"/>
        <v>657354.70000000007</v>
      </c>
      <c r="AI12" s="67">
        <f t="shared" si="120"/>
        <v>40981.72</v>
      </c>
      <c r="AJ12" s="67">
        <f t="shared" si="120"/>
        <v>0</v>
      </c>
      <c r="AK12" s="67">
        <f t="shared" si="120"/>
        <v>0</v>
      </c>
      <c r="AL12" s="67">
        <f t="shared" si="120"/>
        <v>0</v>
      </c>
      <c r="AM12" s="67">
        <f t="shared" si="120"/>
        <v>0</v>
      </c>
      <c r="AN12" s="67">
        <f t="shared" si="120"/>
        <v>0</v>
      </c>
      <c r="AO12" s="43">
        <f t="shared" ref="AO12:AZ12" si="121">AVERAGE(AO5:AO11)</f>
        <v>2.2200000000000002</v>
      </c>
      <c r="AP12" s="43">
        <f t="shared" si="121"/>
        <v>2.2200000000000002</v>
      </c>
      <c r="AQ12" s="43">
        <f t="shared" si="121"/>
        <v>2.2200000000000002</v>
      </c>
      <c r="AR12" s="43">
        <f t="shared" si="121"/>
        <v>2.2200000000000002</v>
      </c>
      <c r="AS12" s="43">
        <f t="shared" si="121"/>
        <v>2.2200000000000002</v>
      </c>
      <c r="AT12" s="43">
        <f t="shared" si="121"/>
        <v>2.2200000000000002</v>
      </c>
      <c r="AU12" s="43">
        <f t="shared" si="121"/>
        <v>2.2200000000000002</v>
      </c>
      <c r="AV12" s="43">
        <f t="shared" si="121"/>
        <v>2.2200000000000002</v>
      </c>
      <c r="AW12" s="43">
        <f t="shared" si="121"/>
        <v>2.2200000000000002</v>
      </c>
      <c r="AX12" s="43">
        <f t="shared" si="121"/>
        <v>2.2200000000000002</v>
      </c>
      <c r="AY12" s="43">
        <f t="shared" si="121"/>
        <v>2.2200000000000002</v>
      </c>
      <c r="AZ12" s="43">
        <f t="shared" si="121"/>
        <v>2.2200000000000002</v>
      </c>
      <c r="BA12" s="67">
        <f t="shared" ref="BA12:BL12" si="122">SUM(BA5:BA11)</f>
        <v>8545.869999999999</v>
      </c>
      <c r="BB12" s="67">
        <f t="shared" si="122"/>
        <v>12477.289999999997</v>
      </c>
      <c r="BC12" s="67">
        <f t="shared" si="122"/>
        <v>2084.5299999999997</v>
      </c>
      <c r="BD12" s="67">
        <f t="shared" si="122"/>
        <v>893.8</v>
      </c>
      <c r="BE12" s="67">
        <f t="shared" si="122"/>
        <v>399.08</v>
      </c>
      <c r="BF12" s="67">
        <f t="shared" si="122"/>
        <v>14593.269999999999</v>
      </c>
      <c r="BG12" s="67">
        <f t="shared" si="122"/>
        <v>909.8</v>
      </c>
      <c r="BH12" s="67">
        <f t="shared" si="122"/>
        <v>0</v>
      </c>
      <c r="BI12" s="67">
        <f t="shared" si="122"/>
        <v>0</v>
      </c>
      <c r="BJ12" s="67">
        <f t="shared" si="122"/>
        <v>0</v>
      </c>
      <c r="BK12" s="67">
        <f t="shared" si="122"/>
        <v>0</v>
      </c>
      <c r="BL12" s="67">
        <f t="shared" si="122"/>
        <v>0</v>
      </c>
      <c r="BM12" s="32"/>
      <c r="BN12" s="32"/>
      <c r="BO12" s="32"/>
      <c r="BP12" s="32"/>
      <c r="BQ12" s="32"/>
      <c r="BR12" s="32"/>
      <c r="BS12" s="32"/>
      <c r="BT12" s="32"/>
      <c r="BU12" s="32"/>
      <c r="BV12" s="32"/>
      <c r="BW12" s="32"/>
      <c r="BX12" s="32"/>
      <c r="BY12" s="67">
        <f t="shared" ref="BY12:CJ12" si="123">SUM(BY5:BY11)</f>
        <v>27472.519999999997</v>
      </c>
      <c r="BZ12" s="67">
        <f t="shared" si="123"/>
        <v>38586.869999999995</v>
      </c>
      <c r="CA12" s="67">
        <f t="shared" si="123"/>
        <v>17325</v>
      </c>
      <c r="CB12" s="67">
        <f t="shared" si="123"/>
        <v>10158.75</v>
      </c>
      <c r="CC12" s="67">
        <f t="shared" si="123"/>
        <v>9821.25</v>
      </c>
      <c r="CD12" s="67">
        <f t="shared" si="123"/>
        <v>60254.590000000004</v>
      </c>
      <c r="CE12" s="67">
        <f t="shared" si="123"/>
        <v>12645.9</v>
      </c>
      <c r="CF12" s="67">
        <f t="shared" si="123"/>
        <v>126</v>
      </c>
      <c r="CG12" s="67">
        <f t="shared" si="123"/>
        <v>0</v>
      </c>
      <c r="CH12" s="67">
        <f t="shared" si="123"/>
        <v>0</v>
      </c>
      <c r="CI12" s="67">
        <f t="shared" si="123"/>
        <v>0</v>
      </c>
      <c r="CJ12" s="67">
        <f t="shared" si="123"/>
        <v>0</v>
      </c>
      <c r="CK12" s="70">
        <f t="shared" ca="1" si="12"/>
        <v>9.8799999999999999E-2</v>
      </c>
      <c r="CL12" s="70">
        <f t="shared" ca="1" si="12"/>
        <v>9.8799999999999999E-2</v>
      </c>
      <c r="CM12" s="70">
        <f t="shared" ca="1" si="12"/>
        <v>9.8799999999999999E-2</v>
      </c>
      <c r="CN12" s="70">
        <f t="shared" ca="1" si="12"/>
        <v>9.8799999999999999E-2</v>
      </c>
      <c r="CO12" s="70">
        <f t="shared" ca="1" si="12"/>
        <v>9.8799999999999999E-2</v>
      </c>
      <c r="CP12" s="70">
        <f t="shared" ca="1" si="12"/>
        <v>9.8799999999999999E-2</v>
      </c>
      <c r="CQ12" s="70">
        <f t="shared" ca="1" si="12"/>
        <v>9.8799999999999999E-2</v>
      </c>
      <c r="CR12" s="70">
        <f t="shared" ca="1" si="12"/>
        <v>9.8799999999999999E-2</v>
      </c>
      <c r="CS12" s="70">
        <f t="shared" ca="1" si="12"/>
        <v>9.8799999999999999E-2</v>
      </c>
      <c r="CT12" s="70">
        <f t="shared" ca="1" si="12"/>
        <v>9.8799999999999999E-2</v>
      </c>
      <c r="CU12" s="70">
        <f t="shared" ca="1" si="12"/>
        <v>9.8799999999999999E-2</v>
      </c>
      <c r="CV12" s="70">
        <f t="shared" ca="1" si="12"/>
        <v>9.8799999999999999E-2</v>
      </c>
      <c r="CW12" s="67">
        <f t="shared" ref="CW12:ER12" ca="1" si="124">SUM(CW5:CW11)</f>
        <v>38032.990000000005</v>
      </c>
      <c r="CX12" s="67">
        <f t="shared" ca="1" si="124"/>
        <v>55529.53</v>
      </c>
      <c r="CY12" s="67">
        <f t="shared" ca="1" si="124"/>
        <v>9277.0600000000013</v>
      </c>
      <c r="CZ12" s="67">
        <f t="shared" ca="1" si="124"/>
        <v>3977.8</v>
      </c>
      <c r="DA12" s="67">
        <f t="shared" ca="1" si="124"/>
        <v>1776.07</v>
      </c>
      <c r="DB12" s="67">
        <f t="shared" ca="1" si="124"/>
        <v>64946.639999999992</v>
      </c>
      <c r="DC12" s="67">
        <f t="shared" ca="1" si="124"/>
        <v>4048.99</v>
      </c>
      <c r="DD12" s="67">
        <f t="shared" ca="1" si="124"/>
        <v>0</v>
      </c>
      <c r="DE12" s="67">
        <f t="shared" ca="1" si="124"/>
        <v>0</v>
      </c>
      <c r="DF12" s="67">
        <f t="shared" ca="1" si="124"/>
        <v>0</v>
      </c>
      <c r="DG12" s="67">
        <f t="shared" ca="1" si="124"/>
        <v>0</v>
      </c>
      <c r="DH12" s="67">
        <f t="shared" ca="1" si="124"/>
        <v>0</v>
      </c>
      <c r="DI12" s="69">
        <f t="shared" ca="1" si="124"/>
        <v>56124.31</v>
      </c>
      <c r="DJ12" s="69">
        <f t="shared" ca="1" si="124"/>
        <v>78673.910000000018</v>
      </c>
      <c r="DK12" s="69">
        <f t="shared" ca="1" si="124"/>
        <v>17325</v>
      </c>
      <c r="DL12" s="69">
        <f t="shared" ca="1" si="124"/>
        <v>11476.18</v>
      </c>
      <c r="DM12" s="69">
        <f t="shared" ca="1" si="124"/>
        <v>9821.25</v>
      </c>
      <c r="DN12" s="69">
        <f t="shared" ca="1" si="124"/>
        <v>106685.63999999998</v>
      </c>
      <c r="DO12" s="69">
        <f t="shared" ca="1" si="124"/>
        <v>14722.3</v>
      </c>
      <c r="DP12" s="69">
        <f t="shared" ca="1" si="124"/>
        <v>126</v>
      </c>
      <c r="DQ12" s="69">
        <f t="shared" ca="1" si="124"/>
        <v>0</v>
      </c>
      <c r="DR12" s="69">
        <f t="shared" ca="1" si="124"/>
        <v>0</v>
      </c>
      <c r="DS12" s="69">
        <f t="shared" ca="1" si="124"/>
        <v>0</v>
      </c>
      <c r="DT12" s="69">
        <f t="shared" ca="1" si="124"/>
        <v>0</v>
      </c>
      <c r="DU12" s="67">
        <f t="shared" ca="1" si="124"/>
        <v>28651.790000000005</v>
      </c>
      <c r="DV12" s="67">
        <f t="shared" ca="1" si="124"/>
        <v>40087.040000000008</v>
      </c>
      <c r="DW12" s="67">
        <f t="shared" ca="1" si="124"/>
        <v>0</v>
      </c>
      <c r="DX12" s="67">
        <f t="shared" ca="1" si="124"/>
        <v>1317.4300000000003</v>
      </c>
      <c r="DY12" s="67">
        <f t="shared" ca="1" si="124"/>
        <v>0</v>
      </c>
      <c r="DZ12" s="67">
        <f t="shared" ca="1" si="124"/>
        <v>46431.049999999996</v>
      </c>
      <c r="EA12" s="67">
        <f t="shared" ca="1" si="124"/>
        <v>2076.4</v>
      </c>
      <c r="EB12" s="67">
        <f t="shared" ca="1" si="124"/>
        <v>0</v>
      </c>
      <c r="EC12" s="67">
        <f t="shared" ca="1" si="124"/>
        <v>0</v>
      </c>
      <c r="ED12" s="67">
        <f t="shared" ca="1" si="124"/>
        <v>0</v>
      </c>
      <c r="EE12" s="67">
        <f t="shared" ca="1" si="124"/>
        <v>0</v>
      </c>
      <c r="EF12" s="67">
        <f t="shared" ca="1" si="124"/>
        <v>0</v>
      </c>
      <c r="EG12" s="69">
        <f t="shared" ca="1" si="124"/>
        <v>37197.660000000003</v>
      </c>
      <c r="EH12" s="69">
        <f t="shared" ca="1" si="124"/>
        <v>52564.330000000009</v>
      </c>
      <c r="EI12" s="69">
        <f t="shared" ca="1" si="124"/>
        <v>2084.5299999999997</v>
      </c>
      <c r="EJ12" s="69">
        <f t="shared" ca="1" si="124"/>
        <v>2211.23</v>
      </c>
      <c r="EK12" s="69">
        <f t="shared" ca="1" si="124"/>
        <v>399.08</v>
      </c>
      <c r="EL12" s="69">
        <f t="shared" ca="1" si="124"/>
        <v>61024.319999999992</v>
      </c>
      <c r="EM12" s="69">
        <f t="shared" ca="1" si="124"/>
        <v>2986.2</v>
      </c>
      <c r="EN12" s="69">
        <f t="shared" ca="1" si="124"/>
        <v>0</v>
      </c>
      <c r="EO12" s="69">
        <f t="shared" ca="1" si="124"/>
        <v>0</v>
      </c>
      <c r="EP12" s="69">
        <f t="shared" ca="1" si="124"/>
        <v>0</v>
      </c>
      <c r="EQ12" s="69">
        <f t="shared" ca="1" si="124"/>
        <v>0</v>
      </c>
      <c r="ER12" s="69">
        <f t="shared" ca="1" si="124"/>
        <v>0</v>
      </c>
    </row>
    <row r="13" spans="1:148">
      <c r="A13" t="s">
        <v>420</v>
      </c>
      <c r="B13" s="1" t="s">
        <v>190</v>
      </c>
      <c r="C13" t="s">
        <v>465</v>
      </c>
      <c r="D13" t="str">
        <f t="shared" ca="1" si="0"/>
        <v>FortisAlberta DOS - Cochrane EV Partnership (793S)</v>
      </c>
      <c r="E13" s="51">
        <v>638.43060000000003</v>
      </c>
      <c r="G13" s="51">
        <v>0</v>
      </c>
      <c r="H13" s="51">
        <v>358.85969999999998</v>
      </c>
      <c r="I13" s="51">
        <v>389.62709999999998</v>
      </c>
      <c r="J13" s="51">
        <v>1428.1828</v>
      </c>
      <c r="K13" s="51">
        <v>1110.5695000000001</v>
      </c>
      <c r="L13" s="51">
        <v>1910.6697999999999</v>
      </c>
      <c r="M13" s="51">
        <v>1535.1216999999999</v>
      </c>
      <c r="N13" s="51">
        <v>381.75319999999999</v>
      </c>
      <c r="O13" s="51">
        <v>1361.5273</v>
      </c>
      <c r="Q13" s="32">
        <v>1915.29</v>
      </c>
      <c r="R13" s="32"/>
      <c r="S13" s="32">
        <v>0</v>
      </c>
      <c r="T13" s="32">
        <v>1076.58</v>
      </c>
      <c r="U13" s="32">
        <v>1168.8800000000001</v>
      </c>
      <c r="V13" s="32">
        <v>4284.55</v>
      </c>
      <c r="W13" s="32">
        <v>3331.71</v>
      </c>
      <c r="X13" s="32">
        <v>5732.01</v>
      </c>
      <c r="Y13" s="32">
        <v>4605.37</v>
      </c>
      <c r="Z13" s="32">
        <v>1145.26</v>
      </c>
      <c r="AA13" s="32">
        <v>4084.58</v>
      </c>
      <c r="AB13" s="32"/>
      <c r="AC13" s="31">
        <v>29486.02</v>
      </c>
      <c r="AD13" s="31"/>
      <c r="AE13" s="31">
        <v>0</v>
      </c>
      <c r="AF13" s="31">
        <v>22406.68</v>
      </c>
      <c r="AG13" s="31">
        <v>11659.88</v>
      </c>
      <c r="AH13" s="31">
        <v>66492.570000000007</v>
      </c>
      <c r="AI13" s="31">
        <v>56805.47</v>
      </c>
      <c r="AJ13" s="31">
        <v>119488.21</v>
      </c>
      <c r="AK13" s="31">
        <v>64733.23</v>
      </c>
      <c r="AL13" s="31">
        <v>56409.27</v>
      </c>
      <c r="AM13" s="31">
        <v>72518.960000000006</v>
      </c>
      <c r="AN13" s="31"/>
      <c r="AO13" s="42">
        <v>5.52</v>
      </c>
      <c r="AP13" s="42">
        <v>5.52</v>
      </c>
      <c r="AQ13" s="42">
        <v>5.52</v>
      </c>
      <c r="AR13" s="42">
        <v>5.52</v>
      </c>
      <c r="AS13" s="42">
        <v>5.52</v>
      </c>
      <c r="AT13" s="42">
        <v>5.52</v>
      </c>
      <c r="AU13" s="42">
        <v>5.52</v>
      </c>
      <c r="AV13" s="42">
        <v>5.52</v>
      </c>
      <c r="AW13" s="42">
        <v>5.52</v>
      </c>
      <c r="AX13" s="42">
        <v>5.52</v>
      </c>
      <c r="AY13" s="42">
        <v>5.52</v>
      </c>
      <c r="AZ13" s="42">
        <v>5.52</v>
      </c>
      <c r="BA13" s="31">
        <v>1627.63</v>
      </c>
      <c r="BB13" s="31"/>
      <c r="BC13" s="31">
        <v>0</v>
      </c>
      <c r="BD13" s="31">
        <v>1236.8499999999999</v>
      </c>
      <c r="BE13" s="31">
        <v>643.63</v>
      </c>
      <c r="BF13" s="31">
        <v>3670.39</v>
      </c>
      <c r="BG13" s="31">
        <v>3135.67</v>
      </c>
      <c r="BH13" s="31">
        <v>6595.75</v>
      </c>
      <c r="BI13" s="31">
        <v>3573.27</v>
      </c>
      <c r="BJ13" s="31">
        <v>3113.79</v>
      </c>
      <c r="BK13" s="31">
        <v>4003.05</v>
      </c>
      <c r="BL13" s="31"/>
      <c r="BM13" s="32">
        <v>2106</v>
      </c>
      <c r="BN13" s="32"/>
      <c r="BO13" s="32">
        <v>7195.5</v>
      </c>
      <c r="BP13" s="32">
        <v>2398.5</v>
      </c>
      <c r="BQ13" s="32">
        <v>1404</v>
      </c>
      <c r="BR13" s="32">
        <v>4680</v>
      </c>
      <c r="BS13" s="32">
        <v>3802.5</v>
      </c>
      <c r="BT13" s="32">
        <v>6025.5</v>
      </c>
      <c r="BU13" s="32">
        <v>4914</v>
      </c>
      <c r="BV13" s="32">
        <v>8833.5</v>
      </c>
      <c r="BW13" s="32">
        <v>4680</v>
      </c>
      <c r="BX13" s="32"/>
      <c r="BY13" s="31">
        <f t="shared" ref="BY13:BY17" si="125">MAX(Q13+BA13,BM13)</f>
        <v>3542.92</v>
      </c>
      <c r="BZ13" s="31">
        <f t="shared" ref="BZ13:BZ17" si="126">MAX(R13+BB13,BN13)</f>
        <v>0</v>
      </c>
      <c r="CA13" s="31">
        <f t="shared" ref="CA13:CA17" si="127">MAX(S13+BC13,BO13)</f>
        <v>7195.5</v>
      </c>
      <c r="CB13" s="31">
        <f t="shared" ref="CB13:CB17" si="128">MAX(T13+BD13,BP13)</f>
        <v>2398.5</v>
      </c>
      <c r="CC13" s="31">
        <f t="shared" ref="CC13:CC17" si="129">MAX(U13+BE13,BQ13)</f>
        <v>1812.5100000000002</v>
      </c>
      <c r="CD13" s="31">
        <f>MAX(V13+BF13,BR13)</f>
        <v>7954.9400000000005</v>
      </c>
      <c r="CE13" s="31">
        <f t="shared" ref="CE13:CE17" si="130">MAX(W13+BG13,BS13)</f>
        <v>6467.38</v>
      </c>
      <c r="CF13" s="31">
        <f t="shared" ref="CF13:CF17" si="131">MAX(X13+BH13,BT13)</f>
        <v>12327.76</v>
      </c>
      <c r="CG13" s="31">
        <f t="shared" ref="CG13:CG17" si="132">MAX(Y13+BI13,BU13)</f>
        <v>8178.6399999999994</v>
      </c>
      <c r="CH13" s="31">
        <f t="shared" ref="CH13:CH17" si="133">MAX(Z13+BJ13,BV13)</f>
        <v>8833.5</v>
      </c>
      <c r="CI13" s="31">
        <f t="shared" ref="CI13:CI17" si="134">MAX(AA13+BK13,BW13)</f>
        <v>8087.63</v>
      </c>
      <c r="CJ13" s="31">
        <f t="shared" ref="CJ13:CJ17" si="135">MAX(AB13+BL13,BX13)</f>
        <v>0</v>
      </c>
      <c r="CK13" s="6">
        <f t="shared" ca="1" si="12"/>
        <v>9.8799999999999999E-2</v>
      </c>
      <c r="CL13" s="6">
        <f t="shared" ca="1" si="12"/>
        <v>9.8799999999999999E-2</v>
      </c>
      <c r="CM13" s="6">
        <f t="shared" ca="1" si="12"/>
        <v>9.8799999999999999E-2</v>
      </c>
      <c r="CN13" s="6">
        <f t="shared" ca="1" si="12"/>
        <v>9.8799999999999999E-2</v>
      </c>
      <c r="CO13" s="6">
        <f t="shared" ca="1" si="12"/>
        <v>9.8799999999999999E-2</v>
      </c>
      <c r="CP13" s="6">
        <f t="shared" ca="1" si="12"/>
        <v>9.8799999999999999E-2</v>
      </c>
      <c r="CQ13" s="6">
        <f t="shared" ca="1" si="12"/>
        <v>9.8799999999999999E-2</v>
      </c>
      <c r="CR13" s="6">
        <f t="shared" ca="1" si="12"/>
        <v>9.8799999999999999E-2</v>
      </c>
      <c r="CS13" s="6">
        <f t="shared" ca="1" si="12"/>
        <v>9.8799999999999999E-2</v>
      </c>
      <c r="CT13" s="6">
        <f t="shared" ca="1" si="12"/>
        <v>9.8799999999999999E-2</v>
      </c>
      <c r="CU13" s="6">
        <f t="shared" ca="1" si="12"/>
        <v>9.8799999999999999E-2</v>
      </c>
      <c r="CV13" s="6">
        <f t="shared" ca="1" si="12"/>
        <v>9.8799999999999999E-2</v>
      </c>
      <c r="CW13" s="31">
        <f t="shared" ref="CW13:CW17" ca="1" si="136">ROUND(AC13*CK13,2)</f>
        <v>2913.22</v>
      </c>
      <c r="CX13" s="31">
        <f t="shared" ref="CX13:CX17" ca="1" si="137">ROUND(AD13*CL13,2)</f>
        <v>0</v>
      </c>
      <c r="CY13" s="31">
        <f t="shared" ref="CY13:CY17" ca="1" si="138">ROUND(AE13*CM13,2)</f>
        <v>0</v>
      </c>
      <c r="CZ13" s="31">
        <f t="shared" ref="CZ13:CZ17" ca="1" si="139">ROUND(AF13*CN13,2)</f>
        <v>2213.7800000000002</v>
      </c>
      <c r="DA13" s="31">
        <f t="shared" ref="DA13:DA17" ca="1" si="140">ROUND(AG13*CO13,2)</f>
        <v>1152</v>
      </c>
      <c r="DB13" s="31">
        <f t="shared" ref="DB13:DB17" ca="1" si="141">ROUND(AH13*CP13,2)</f>
        <v>6569.47</v>
      </c>
      <c r="DC13" s="31">
        <f t="shared" ref="DC13:DC17" ca="1" si="142">ROUND(AI13*CQ13,2)</f>
        <v>5612.38</v>
      </c>
      <c r="DD13" s="31">
        <f t="shared" ref="DD13:DD17" ca="1" si="143">ROUND(AJ13*CR13,2)</f>
        <v>11805.44</v>
      </c>
      <c r="DE13" s="31">
        <f t="shared" ref="DE13:DE17" ca="1" si="144">ROUND(AK13*CS13,2)</f>
        <v>6395.64</v>
      </c>
      <c r="DF13" s="31">
        <f t="shared" ref="DF13:DF17" ca="1" si="145">ROUND(AL13*CT13,2)</f>
        <v>5573.24</v>
      </c>
      <c r="DG13" s="31">
        <f t="shared" ref="DG13:DG17" ca="1" si="146">ROUND(AM13*CU13,2)</f>
        <v>7164.87</v>
      </c>
      <c r="DH13" s="31">
        <f t="shared" ref="DH13:DH17" ca="1" si="147">ROUND(AN13*CV13,2)</f>
        <v>0</v>
      </c>
      <c r="DI13" s="32">
        <f t="shared" ref="DI13:DI17" ca="1" si="148">MAX(Q13+CW13,BM13)</f>
        <v>4828.51</v>
      </c>
      <c r="DJ13" s="32">
        <f t="shared" ref="DJ13:DJ17" ca="1" si="149">MAX(R13+CX13,BN13)</f>
        <v>0</v>
      </c>
      <c r="DK13" s="32">
        <f t="shared" ref="DK13:DK17" ca="1" si="150">MAX(S13+CY13,BO13)</f>
        <v>7195.5</v>
      </c>
      <c r="DL13" s="32">
        <f t="shared" ref="DL13:DL17" ca="1" si="151">MAX(T13+CZ13,BP13)</f>
        <v>3290.36</v>
      </c>
      <c r="DM13" s="32">
        <f t="shared" ref="DM13:DM17" ca="1" si="152">MAX(U13+DA13,BQ13)</f>
        <v>2320.88</v>
      </c>
      <c r="DN13" s="32">
        <f ca="1">MAX(V13+DB13,BR13)</f>
        <v>10854.02</v>
      </c>
      <c r="DO13" s="32">
        <f t="shared" ref="DO13:DO17" ca="1" si="153">MAX(W13+DC13,BS13)</f>
        <v>8944.09</v>
      </c>
      <c r="DP13" s="32">
        <f t="shared" ref="DP13:DP17" ca="1" si="154">MAX(X13+DD13,BT13)</f>
        <v>17537.45</v>
      </c>
      <c r="DQ13" s="32">
        <f t="shared" ref="DQ13:DQ17" ca="1" si="155">MAX(Y13+DE13,BU13)</f>
        <v>11001.01</v>
      </c>
      <c r="DR13" s="32">
        <f t="shared" ref="DR13:DR17" ca="1" si="156">MAX(Z13+DF13,BV13)</f>
        <v>8833.5</v>
      </c>
      <c r="DS13" s="32">
        <f t="shared" ref="DS13:DS17" ca="1" si="157">MAX(AA13+DG13,BW13)</f>
        <v>11249.45</v>
      </c>
      <c r="DT13" s="32">
        <f t="shared" ref="DT13:DT17" ca="1" si="158">MAX(AB13+DH13,BX13)</f>
        <v>0</v>
      </c>
      <c r="DU13" s="31">
        <f ca="1">DI13-BY13</f>
        <v>1285.5900000000001</v>
      </c>
      <c r="DV13" s="31">
        <f t="shared" ref="DV13:DV17" ca="1" si="159">DJ13-BZ13</f>
        <v>0</v>
      </c>
      <c r="DW13" s="31">
        <f t="shared" ref="DW13:DW17" ca="1" si="160">DK13-CA13</f>
        <v>0</v>
      </c>
      <c r="DX13" s="31">
        <f t="shared" ref="DX13:DX17" ca="1" si="161">DL13-CB13</f>
        <v>891.86000000000013</v>
      </c>
      <c r="DY13" s="31">
        <f t="shared" ref="DY13:DY17" ca="1" si="162">DM13-CC13</f>
        <v>508.36999999999989</v>
      </c>
      <c r="DZ13" s="31">
        <f t="shared" ref="DZ13:DZ17" ca="1" si="163">DN13-CD13</f>
        <v>2899.08</v>
      </c>
      <c r="EA13" s="31">
        <f t="shared" ref="EA13:EA17" ca="1" si="164">DO13-CE13</f>
        <v>2476.71</v>
      </c>
      <c r="EB13" s="31">
        <f t="shared" ref="EB13:EB17" ca="1" si="165">DP13-CF13</f>
        <v>5209.6900000000005</v>
      </c>
      <c r="EC13" s="31">
        <f t="shared" ref="EC13:EC17" ca="1" si="166">DQ13-CG13</f>
        <v>2822.3700000000008</v>
      </c>
      <c r="ED13" s="31">
        <f t="shared" ref="ED13:ED17" ca="1" si="167">DR13-CH13</f>
        <v>0</v>
      </c>
      <c r="EE13" s="31">
        <f t="shared" ref="EE13:EE17" ca="1" si="168">DS13-CI13</f>
        <v>3161.8200000000006</v>
      </c>
      <c r="EF13" s="31">
        <f t="shared" ref="EF13:EF17" ca="1" si="169">DT13-CJ13</f>
        <v>0</v>
      </c>
      <c r="EG13" s="32">
        <f ca="1">DU13+BA13</f>
        <v>2913.2200000000003</v>
      </c>
      <c r="EH13" s="32">
        <f t="shared" ref="EH13:EH17" ca="1" si="170">DV13+BB13</f>
        <v>0</v>
      </c>
      <c r="EI13" s="32">
        <f t="shared" ref="EI13:EI17" ca="1" si="171">DW13+BC13</f>
        <v>0</v>
      </c>
      <c r="EJ13" s="32">
        <f t="shared" ref="EJ13:EJ17" ca="1" si="172">DX13+BD13</f>
        <v>2128.71</v>
      </c>
      <c r="EK13" s="32">
        <f t="shared" ref="EK13:EK17" ca="1" si="173">DY13+BE13</f>
        <v>1152</v>
      </c>
      <c r="EL13" s="32">
        <f t="shared" ref="EL13:EL17" ca="1" si="174">DZ13+BF13</f>
        <v>6569.4699999999993</v>
      </c>
      <c r="EM13" s="32">
        <f t="shared" ref="EM13:EM17" ca="1" si="175">EA13+BG13</f>
        <v>5612.38</v>
      </c>
      <c r="EN13" s="32">
        <f t="shared" ref="EN13:EN17" ca="1" si="176">EB13+BH13</f>
        <v>11805.44</v>
      </c>
      <c r="EO13" s="32">
        <f t="shared" ref="EO13:EO17" ca="1" si="177">EC13+BI13</f>
        <v>6395.6400000000012</v>
      </c>
      <c r="EP13" s="32">
        <f t="shared" ref="EP13:EP17" ca="1" si="178">ED13+BJ13</f>
        <v>3113.79</v>
      </c>
      <c r="EQ13" s="32">
        <f t="shared" ref="EQ13:EQ17" ca="1" si="179">EE13+BK13</f>
        <v>7164.8700000000008</v>
      </c>
      <c r="ER13" s="32">
        <f t="shared" ref="ER13:ER17" ca="1" si="180">EF13+BL13</f>
        <v>0</v>
      </c>
    </row>
    <row r="14" spans="1:148">
      <c r="A14" t="s">
        <v>420</v>
      </c>
      <c r="B14" s="1" t="s">
        <v>190</v>
      </c>
      <c r="C14" t="s">
        <v>466</v>
      </c>
      <c r="D14" t="str">
        <f t="shared" ca="1" si="0"/>
        <v>FortisAlberta DOS - Cochrane EV Partnership (793S)</v>
      </c>
      <c r="E14" s="51">
        <v>2573.1390999999999</v>
      </c>
      <c r="G14" s="51">
        <v>437.26080000000002</v>
      </c>
      <c r="H14" s="51">
        <v>1181.1077</v>
      </c>
      <c r="I14" s="51">
        <v>635.94100000000003</v>
      </c>
      <c r="J14" s="51">
        <v>1154.7986000000001</v>
      </c>
      <c r="K14" s="51">
        <v>1609.5117</v>
      </c>
      <c r="L14" s="51">
        <v>309.33909999999997</v>
      </c>
      <c r="M14" s="51">
        <v>1259.9528</v>
      </c>
      <c r="O14" s="51">
        <v>1183.6841999999999</v>
      </c>
      <c r="Q14" s="32">
        <v>7719.42</v>
      </c>
      <c r="R14" s="32"/>
      <c r="S14" s="32">
        <v>1311.78</v>
      </c>
      <c r="T14" s="32">
        <v>3543.32</v>
      </c>
      <c r="U14" s="32">
        <v>1907.82</v>
      </c>
      <c r="V14" s="32">
        <v>3464.4</v>
      </c>
      <c r="W14" s="32">
        <v>4828.54</v>
      </c>
      <c r="X14" s="32">
        <v>928.02</v>
      </c>
      <c r="Y14" s="32">
        <v>3779.86</v>
      </c>
      <c r="Z14" s="32"/>
      <c r="AA14" s="32">
        <v>3551.05</v>
      </c>
      <c r="AB14" s="32"/>
      <c r="AC14" s="31">
        <v>111934.38</v>
      </c>
      <c r="AD14" s="31"/>
      <c r="AE14" s="31">
        <v>19893.03</v>
      </c>
      <c r="AF14" s="31">
        <v>64549.75</v>
      </c>
      <c r="AG14" s="31">
        <v>44964.11</v>
      </c>
      <c r="AH14" s="31">
        <v>70207.33</v>
      </c>
      <c r="AI14" s="31">
        <v>129651.14</v>
      </c>
      <c r="AJ14" s="31">
        <v>20128.73</v>
      </c>
      <c r="AK14" s="31">
        <v>64164.03</v>
      </c>
      <c r="AL14" s="31"/>
      <c r="AM14" s="31">
        <v>37373.07</v>
      </c>
      <c r="AN14" s="31"/>
      <c r="AO14" s="42">
        <v>5.52</v>
      </c>
      <c r="AP14" s="42">
        <v>5.52</v>
      </c>
      <c r="AQ14" s="42">
        <v>5.52</v>
      </c>
      <c r="AR14" s="42">
        <v>5.52</v>
      </c>
      <c r="AS14" s="42">
        <v>5.52</v>
      </c>
      <c r="AT14" s="42">
        <v>5.52</v>
      </c>
      <c r="AU14" s="42">
        <v>5.52</v>
      </c>
      <c r="AV14" s="42">
        <v>5.52</v>
      </c>
      <c r="AW14" s="42">
        <v>5.52</v>
      </c>
      <c r="AX14" s="42">
        <v>5.52</v>
      </c>
      <c r="AY14" s="42">
        <v>5.52</v>
      </c>
      <c r="AZ14" s="42">
        <v>5.52</v>
      </c>
      <c r="BA14" s="31">
        <v>6178.77</v>
      </c>
      <c r="BB14" s="31"/>
      <c r="BC14" s="31">
        <v>1098.0899999999999</v>
      </c>
      <c r="BD14" s="31">
        <v>3563.14</v>
      </c>
      <c r="BE14" s="31">
        <v>2482.02</v>
      </c>
      <c r="BF14" s="31">
        <v>3875.44</v>
      </c>
      <c r="BG14" s="31">
        <v>7156.74</v>
      </c>
      <c r="BH14" s="31">
        <v>1111.1099999999999</v>
      </c>
      <c r="BI14" s="31">
        <v>3541.86</v>
      </c>
      <c r="BJ14" s="31"/>
      <c r="BK14" s="31">
        <v>2063</v>
      </c>
      <c r="BL14" s="31"/>
      <c r="BM14" s="32">
        <v>8424</v>
      </c>
      <c r="BN14" s="32"/>
      <c r="BO14" s="32">
        <v>4504.5</v>
      </c>
      <c r="BP14" s="32">
        <v>5616</v>
      </c>
      <c r="BQ14" s="32">
        <v>2691</v>
      </c>
      <c r="BR14" s="32">
        <v>5616</v>
      </c>
      <c r="BS14" s="32">
        <v>5908.5</v>
      </c>
      <c r="BT14" s="32">
        <v>1111.5</v>
      </c>
      <c r="BU14" s="32">
        <v>4504.5</v>
      </c>
      <c r="BV14" s="32"/>
      <c r="BW14" s="32">
        <v>4212</v>
      </c>
      <c r="BX14" s="32"/>
      <c r="BY14" s="31">
        <f t="shared" si="125"/>
        <v>13898.19</v>
      </c>
      <c r="BZ14" s="31">
        <f t="shared" si="126"/>
        <v>0</v>
      </c>
      <c r="CA14" s="31">
        <f t="shared" si="127"/>
        <v>4504.5</v>
      </c>
      <c r="CB14" s="31">
        <f t="shared" si="128"/>
        <v>7106.46</v>
      </c>
      <c r="CC14" s="31">
        <f t="shared" si="129"/>
        <v>4389.84</v>
      </c>
      <c r="CD14" s="31">
        <f t="shared" ref="CD14:CD17" si="181">MAX(V14+BF14,BR14)</f>
        <v>7339.84</v>
      </c>
      <c r="CE14" s="31">
        <f t="shared" si="130"/>
        <v>11985.279999999999</v>
      </c>
      <c r="CF14" s="31">
        <f t="shared" si="131"/>
        <v>2039.1299999999999</v>
      </c>
      <c r="CG14" s="31">
        <f t="shared" si="132"/>
        <v>7321.72</v>
      </c>
      <c r="CH14" s="31">
        <f t="shared" si="133"/>
        <v>0</v>
      </c>
      <c r="CI14" s="31">
        <f t="shared" si="134"/>
        <v>5614.05</v>
      </c>
      <c r="CJ14" s="31">
        <f t="shared" si="135"/>
        <v>0</v>
      </c>
      <c r="CK14" s="6">
        <f t="shared" ca="1" si="12"/>
        <v>9.8799999999999999E-2</v>
      </c>
      <c r="CL14" s="6">
        <f t="shared" ca="1" si="12"/>
        <v>9.8799999999999999E-2</v>
      </c>
      <c r="CM14" s="6">
        <f t="shared" ca="1" si="12"/>
        <v>9.8799999999999999E-2</v>
      </c>
      <c r="CN14" s="6">
        <f t="shared" ca="1" si="12"/>
        <v>9.8799999999999999E-2</v>
      </c>
      <c r="CO14" s="6">
        <f t="shared" ca="1" si="12"/>
        <v>9.8799999999999999E-2</v>
      </c>
      <c r="CP14" s="6">
        <f t="shared" ca="1" si="12"/>
        <v>9.8799999999999999E-2</v>
      </c>
      <c r="CQ14" s="6">
        <f t="shared" ca="1" si="12"/>
        <v>9.8799999999999999E-2</v>
      </c>
      <c r="CR14" s="6">
        <f t="shared" ca="1" si="12"/>
        <v>9.8799999999999999E-2</v>
      </c>
      <c r="CS14" s="6">
        <f t="shared" ca="1" si="12"/>
        <v>9.8799999999999999E-2</v>
      </c>
      <c r="CT14" s="6">
        <f t="shared" ca="1" si="12"/>
        <v>9.8799999999999999E-2</v>
      </c>
      <c r="CU14" s="6">
        <f t="shared" ca="1" si="12"/>
        <v>9.8799999999999999E-2</v>
      </c>
      <c r="CV14" s="6">
        <f t="shared" ca="1" si="12"/>
        <v>9.8799999999999999E-2</v>
      </c>
      <c r="CW14" s="31">
        <f t="shared" ca="1" si="136"/>
        <v>11059.12</v>
      </c>
      <c r="CX14" s="31">
        <f t="shared" ca="1" si="137"/>
        <v>0</v>
      </c>
      <c r="CY14" s="31">
        <f t="shared" ca="1" si="138"/>
        <v>1965.43</v>
      </c>
      <c r="CZ14" s="31">
        <f t="shared" ca="1" si="139"/>
        <v>6377.52</v>
      </c>
      <c r="DA14" s="31">
        <f t="shared" ca="1" si="140"/>
        <v>4442.45</v>
      </c>
      <c r="DB14" s="31">
        <f t="shared" ca="1" si="141"/>
        <v>6936.48</v>
      </c>
      <c r="DC14" s="31">
        <f t="shared" ca="1" si="142"/>
        <v>12809.53</v>
      </c>
      <c r="DD14" s="31">
        <f t="shared" ca="1" si="143"/>
        <v>1988.72</v>
      </c>
      <c r="DE14" s="31">
        <f t="shared" ca="1" si="144"/>
        <v>6339.41</v>
      </c>
      <c r="DF14" s="31">
        <f t="shared" ca="1" si="145"/>
        <v>0</v>
      </c>
      <c r="DG14" s="31">
        <f t="shared" ca="1" si="146"/>
        <v>3692.46</v>
      </c>
      <c r="DH14" s="31">
        <f t="shared" ca="1" si="147"/>
        <v>0</v>
      </c>
      <c r="DI14" s="32">
        <f t="shared" ca="1" si="148"/>
        <v>18778.54</v>
      </c>
      <c r="DJ14" s="32">
        <f t="shared" ca="1" si="149"/>
        <v>0</v>
      </c>
      <c r="DK14" s="32">
        <f t="shared" ca="1" si="150"/>
        <v>4504.5</v>
      </c>
      <c r="DL14" s="32">
        <f t="shared" ca="1" si="151"/>
        <v>9920.84</v>
      </c>
      <c r="DM14" s="32">
        <f t="shared" ca="1" si="152"/>
        <v>6350.2699999999995</v>
      </c>
      <c r="DN14" s="32">
        <f t="shared" ref="DN14:DN17" ca="1" si="182">MAX(V14+DB14,BR14)</f>
        <v>10400.879999999999</v>
      </c>
      <c r="DO14" s="32">
        <f t="shared" ca="1" si="153"/>
        <v>17638.07</v>
      </c>
      <c r="DP14" s="32">
        <f t="shared" ca="1" si="154"/>
        <v>2916.74</v>
      </c>
      <c r="DQ14" s="32">
        <f t="shared" ca="1" si="155"/>
        <v>10119.27</v>
      </c>
      <c r="DR14" s="32">
        <f t="shared" ca="1" si="156"/>
        <v>0</v>
      </c>
      <c r="DS14" s="32">
        <f t="shared" ca="1" si="157"/>
        <v>7243.51</v>
      </c>
      <c r="DT14" s="32">
        <f t="shared" ca="1" si="158"/>
        <v>0</v>
      </c>
      <c r="DU14" s="31">
        <f t="shared" ref="DU14:DU17" ca="1" si="183">DI14-BY14</f>
        <v>4880.3500000000004</v>
      </c>
      <c r="DV14" s="31">
        <f t="shared" ca="1" si="159"/>
        <v>0</v>
      </c>
      <c r="DW14" s="31">
        <f t="shared" ca="1" si="160"/>
        <v>0</v>
      </c>
      <c r="DX14" s="31">
        <f t="shared" ca="1" si="161"/>
        <v>2814.38</v>
      </c>
      <c r="DY14" s="31">
        <f t="shared" ca="1" si="162"/>
        <v>1960.4299999999994</v>
      </c>
      <c r="DZ14" s="31">
        <f t="shared" ca="1" si="163"/>
        <v>3061.0399999999991</v>
      </c>
      <c r="EA14" s="31">
        <f t="shared" ca="1" si="164"/>
        <v>5652.7900000000009</v>
      </c>
      <c r="EB14" s="31">
        <f t="shared" ca="1" si="165"/>
        <v>877.6099999999999</v>
      </c>
      <c r="EC14" s="31">
        <f t="shared" ca="1" si="166"/>
        <v>2797.55</v>
      </c>
      <c r="ED14" s="31">
        <f t="shared" ca="1" si="167"/>
        <v>0</v>
      </c>
      <c r="EE14" s="31">
        <f t="shared" ca="1" si="168"/>
        <v>1629.46</v>
      </c>
      <c r="EF14" s="31">
        <f t="shared" ca="1" si="169"/>
        <v>0</v>
      </c>
      <c r="EG14" s="32">
        <f t="shared" ref="EG14:EG17" ca="1" si="184">DU14+BA14</f>
        <v>11059.12</v>
      </c>
      <c r="EH14" s="32">
        <f t="shared" ca="1" si="170"/>
        <v>0</v>
      </c>
      <c r="EI14" s="32">
        <f t="shared" ca="1" si="171"/>
        <v>1098.0899999999999</v>
      </c>
      <c r="EJ14" s="32">
        <f t="shared" ca="1" si="172"/>
        <v>6377.52</v>
      </c>
      <c r="EK14" s="32">
        <f t="shared" ca="1" si="173"/>
        <v>4442.4499999999989</v>
      </c>
      <c r="EL14" s="32">
        <f t="shared" ca="1" si="174"/>
        <v>6936.48</v>
      </c>
      <c r="EM14" s="32">
        <f t="shared" ca="1" si="175"/>
        <v>12809.53</v>
      </c>
      <c r="EN14" s="32">
        <f t="shared" ca="1" si="176"/>
        <v>1988.7199999999998</v>
      </c>
      <c r="EO14" s="32">
        <f t="shared" ca="1" si="177"/>
        <v>6339.41</v>
      </c>
      <c r="EP14" s="32">
        <f t="shared" ca="1" si="178"/>
        <v>0</v>
      </c>
      <c r="EQ14" s="32">
        <f t="shared" ca="1" si="179"/>
        <v>3692.46</v>
      </c>
      <c r="ER14" s="32">
        <f t="shared" ca="1" si="180"/>
        <v>0</v>
      </c>
    </row>
    <row r="15" spans="1:148">
      <c r="A15" t="s">
        <v>420</v>
      </c>
      <c r="B15" s="1" t="s">
        <v>190</v>
      </c>
      <c r="C15" t="s">
        <v>482</v>
      </c>
      <c r="D15" t="str">
        <f t="shared" ca="1" si="0"/>
        <v>FortisAlberta DOS - Cochrane EV Partnership (793S)</v>
      </c>
      <c r="E15" s="51">
        <v>44.110399999999998</v>
      </c>
      <c r="G15" s="51">
        <v>708.34550000000002</v>
      </c>
      <c r="H15" s="51">
        <v>567.04489999999998</v>
      </c>
      <c r="I15" s="51">
        <v>1051.0646999999999</v>
      </c>
      <c r="J15" s="51">
        <v>1855.4318000000001</v>
      </c>
      <c r="K15" s="51">
        <v>944.20939999999996</v>
      </c>
      <c r="L15" s="51">
        <v>1448.1251</v>
      </c>
      <c r="O15" s="51">
        <v>822.82100000000003</v>
      </c>
      <c r="Q15" s="32">
        <v>132.33000000000001</v>
      </c>
      <c r="R15" s="32"/>
      <c r="S15" s="32">
        <v>2125.04</v>
      </c>
      <c r="T15" s="32">
        <v>1701.13</v>
      </c>
      <c r="U15" s="32">
        <v>3153.19</v>
      </c>
      <c r="V15" s="32">
        <v>5566.3</v>
      </c>
      <c r="W15" s="32">
        <v>2832.63</v>
      </c>
      <c r="X15" s="32">
        <v>4344.38</v>
      </c>
      <c r="Y15" s="32"/>
      <c r="Z15" s="32"/>
      <c r="AA15" s="32">
        <v>2468.46</v>
      </c>
      <c r="AB15" s="32"/>
      <c r="AC15" s="31">
        <v>10935.21</v>
      </c>
      <c r="AD15" s="31"/>
      <c r="AE15" s="31">
        <v>32646.27</v>
      </c>
      <c r="AF15" s="31">
        <v>20100.830000000002</v>
      </c>
      <c r="AG15" s="31">
        <v>32521.360000000001</v>
      </c>
      <c r="AH15" s="31">
        <v>95568.1</v>
      </c>
      <c r="AI15" s="31">
        <v>215162.88</v>
      </c>
      <c r="AJ15" s="31">
        <v>74067.22</v>
      </c>
      <c r="AK15" s="31"/>
      <c r="AL15" s="31"/>
      <c r="AM15" s="31">
        <v>31707.82</v>
      </c>
      <c r="AN15" s="31"/>
      <c r="AO15" s="42">
        <v>5.52</v>
      </c>
      <c r="AP15" s="42">
        <v>5.52</v>
      </c>
      <c r="AQ15" s="42">
        <v>5.52</v>
      </c>
      <c r="AR15" s="42">
        <v>5.52</v>
      </c>
      <c r="AS15" s="42">
        <v>5.52</v>
      </c>
      <c r="AT15" s="42">
        <v>5.52</v>
      </c>
      <c r="AU15" s="42">
        <v>5.52</v>
      </c>
      <c r="AV15" s="42">
        <v>5.52</v>
      </c>
      <c r="AW15" s="42">
        <v>5.52</v>
      </c>
      <c r="AX15" s="42">
        <v>5.52</v>
      </c>
      <c r="AY15" s="42">
        <v>5.52</v>
      </c>
      <c r="AZ15" s="42">
        <v>5.52</v>
      </c>
      <c r="BA15" s="31">
        <v>603.62</v>
      </c>
      <c r="BB15" s="31"/>
      <c r="BC15" s="31">
        <v>1802.08</v>
      </c>
      <c r="BD15" s="31">
        <v>1109.57</v>
      </c>
      <c r="BE15" s="31">
        <v>1795.18</v>
      </c>
      <c r="BF15" s="31">
        <v>5275.36</v>
      </c>
      <c r="BG15" s="31">
        <v>11876.99</v>
      </c>
      <c r="BH15" s="31">
        <v>4088.51</v>
      </c>
      <c r="BI15" s="31"/>
      <c r="BJ15" s="31"/>
      <c r="BK15" s="31">
        <v>1750.27</v>
      </c>
      <c r="BL15" s="31"/>
      <c r="BM15" s="32">
        <v>2808</v>
      </c>
      <c r="BN15" s="32"/>
      <c r="BO15" s="32">
        <v>7429.5</v>
      </c>
      <c r="BP15" s="32">
        <v>4212</v>
      </c>
      <c r="BQ15" s="32">
        <v>8658</v>
      </c>
      <c r="BR15" s="32">
        <v>6084</v>
      </c>
      <c r="BS15" s="32">
        <v>4212</v>
      </c>
      <c r="BT15" s="32">
        <v>4680</v>
      </c>
      <c r="BU15" s="32"/>
      <c r="BV15" s="32"/>
      <c r="BW15" s="32">
        <v>2808</v>
      </c>
      <c r="BX15" s="32"/>
      <c r="BY15" s="31">
        <f t="shared" si="125"/>
        <v>2808</v>
      </c>
      <c r="BZ15" s="31">
        <f t="shared" si="126"/>
        <v>0</v>
      </c>
      <c r="CA15" s="31">
        <f t="shared" si="127"/>
        <v>7429.5</v>
      </c>
      <c r="CB15" s="31">
        <f t="shared" si="128"/>
        <v>4212</v>
      </c>
      <c r="CC15" s="31">
        <f t="shared" si="129"/>
        <v>8658</v>
      </c>
      <c r="CD15" s="31">
        <f t="shared" si="181"/>
        <v>10841.66</v>
      </c>
      <c r="CE15" s="31">
        <f t="shared" si="130"/>
        <v>14709.619999999999</v>
      </c>
      <c r="CF15" s="31">
        <f t="shared" si="131"/>
        <v>8432.89</v>
      </c>
      <c r="CG15" s="31">
        <f t="shared" si="132"/>
        <v>0</v>
      </c>
      <c r="CH15" s="31">
        <f t="shared" si="133"/>
        <v>0</v>
      </c>
      <c r="CI15" s="31">
        <f t="shared" si="134"/>
        <v>4218.7299999999996</v>
      </c>
      <c r="CJ15" s="31">
        <f t="shared" si="135"/>
        <v>0</v>
      </c>
      <c r="CK15" s="6">
        <f t="shared" ca="1" si="12"/>
        <v>9.8799999999999999E-2</v>
      </c>
      <c r="CL15" s="6">
        <f t="shared" ca="1" si="12"/>
        <v>9.8799999999999999E-2</v>
      </c>
      <c r="CM15" s="6">
        <f t="shared" ca="1" si="12"/>
        <v>9.8799999999999999E-2</v>
      </c>
      <c r="CN15" s="6">
        <f t="shared" ca="1" si="12"/>
        <v>9.8799999999999999E-2</v>
      </c>
      <c r="CO15" s="6">
        <f t="shared" ca="1" si="12"/>
        <v>9.8799999999999999E-2</v>
      </c>
      <c r="CP15" s="6">
        <f t="shared" ca="1" si="12"/>
        <v>9.8799999999999999E-2</v>
      </c>
      <c r="CQ15" s="6">
        <f t="shared" ca="1" si="12"/>
        <v>9.8799999999999999E-2</v>
      </c>
      <c r="CR15" s="6">
        <f t="shared" ca="1" si="12"/>
        <v>9.8799999999999999E-2</v>
      </c>
      <c r="CS15" s="6">
        <f t="shared" ca="1" si="12"/>
        <v>9.8799999999999999E-2</v>
      </c>
      <c r="CT15" s="6">
        <f t="shared" ca="1" si="12"/>
        <v>9.8799999999999999E-2</v>
      </c>
      <c r="CU15" s="6">
        <f t="shared" ca="1" si="12"/>
        <v>9.8799999999999999E-2</v>
      </c>
      <c r="CV15" s="6">
        <f t="shared" ca="1" si="12"/>
        <v>9.8799999999999999E-2</v>
      </c>
      <c r="CW15" s="31">
        <f t="shared" ca="1" si="136"/>
        <v>1080.4000000000001</v>
      </c>
      <c r="CX15" s="31">
        <f t="shared" ca="1" si="137"/>
        <v>0</v>
      </c>
      <c r="CY15" s="31">
        <f t="shared" ca="1" si="138"/>
        <v>3225.45</v>
      </c>
      <c r="CZ15" s="31">
        <f t="shared" ca="1" si="139"/>
        <v>1985.96</v>
      </c>
      <c r="DA15" s="31">
        <f t="shared" ca="1" si="140"/>
        <v>3213.11</v>
      </c>
      <c r="DB15" s="31">
        <f t="shared" ca="1" si="141"/>
        <v>9442.1299999999992</v>
      </c>
      <c r="DC15" s="31">
        <f t="shared" ca="1" si="142"/>
        <v>21258.09</v>
      </c>
      <c r="DD15" s="31">
        <f t="shared" ca="1" si="143"/>
        <v>7317.84</v>
      </c>
      <c r="DE15" s="31">
        <f t="shared" ca="1" si="144"/>
        <v>0</v>
      </c>
      <c r="DF15" s="31">
        <f t="shared" ca="1" si="145"/>
        <v>0</v>
      </c>
      <c r="DG15" s="31">
        <f t="shared" ca="1" si="146"/>
        <v>3132.73</v>
      </c>
      <c r="DH15" s="31">
        <f t="shared" ca="1" si="147"/>
        <v>0</v>
      </c>
      <c r="DI15" s="32">
        <f t="shared" ca="1" si="148"/>
        <v>2808</v>
      </c>
      <c r="DJ15" s="32">
        <f t="shared" ca="1" si="149"/>
        <v>0</v>
      </c>
      <c r="DK15" s="32">
        <f t="shared" ca="1" si="150"/>
        <v>7429.5</v>
      </c>
      <c r="DL15" s="32">
        <f t="shared" ca="1" si="151"/>
        <v>4212</v>
      </c>
      <c r="DM15" s="32">
        <f t="shared" ca="1" si="152"/>
        <v>8658</v>
      </c>
      <c r="DN15" s="32">
        <f t="shared" ca="1" si="182"/>
        <v>15008.43</v>
      </c>
      <c r="DO15" s="32">
        <f t="shared" ca="1" si="153"/>
        <v>24090.720000000001</v>
      </c>
      <c r="DP15" s="32">
        <f t="shared" ca="1" si="154"/>
        <v>11662.220000000001</v>
      </c>
      <c r="DQ15" s="32">
        <f t="shared" ca="1" si="155"/>
        <v>0</v>
      </c>
      <c r="DR15" s="32">
        <f t="shared" ca="1" si="156"/>
        <v>0</v>
      </c>
      <c r="DS15" s="32">
        <f t="shared" ca="1" si="157"/>
        <v>5601.1900000000005</v>
      </c>
      <c r="DT15" s="32">
        <f t="shared" ca="1" si="158"/>
        <v>0</v>
      </c>
      <c r="DU15" s="31">
        <f t="shared" ca="1" si="183"/>
        <v>0</v>
      </c>
      <c r="DV15" s="31">
        <f t="shared" ca="1" si="159"/>
        <v>0</v>
      </c>
      <c r="DW15" s="31">
        <f t="shared" ca="1" si="160"/>
        <v>0</v>
      </c>
      <c r="DX15" s="31">
        <f t="shared" ca="1" si="161"/>
        <v>0</v>
      </c>
      <c r="DY15" s="31">
        <f t="shared" ca="1" si="162"/>
        <v>0</v>
      </c>
      <c r="DZ15" s="31">
        <f t="shared" ca="1" si="163"/>
        <v>4166.7700000000004</v>
      </c>
      <c r="EA15" s="31">
        <f t="shared" ca="1" si="164"/>
        <v>9381.1000000000022</v>
      </c>
      <c r="EB15" s="31">
        <f t="shared" ca="1" si="165"/>
        <v>3229.3300000000017</v>
      </c>
      <c r="EC15" s="31">
        <f t="shared" ca="1" si="166"/>
        <v>0</v>
      </c>
      <c r="ED15" s="31">
        <f t="shared" ca="1" si="167"/>
        <v>0</v>
      </c>
      <c r="EE15" s="31">
        <f t="shared" ca="1" si="168"/>
        <v>1382.4600000000009</v>
      </c>
      <c r="EF15" s="31">
        <f t="shared" ca="1" si="169"/>
        <v>0</v>
      </c>
      <c r="EG15" s="32">
        <f t="shared" ca="1" si="184"/>
        <v>603.62</v>
      </c>
      <c r="EH15" s="32">
        <f t="shared" ca="1" si="170"/>
        <v>0</v>
      </c>
      <c r="EI15" s="32">
        <f t="shared" ca="1" si="171"/>
        <v>1802.08</v>
      </c>
      <c r="EJ15" s="32">
        <f t="shared" ca="1" si="172"/>
        <v>1109.57</v>
      </c>
      <c r="EK15" s="32">
        <f t="shared" ca="1" si="173"/>
        <v>1795.18</v>
      </c>
      <c r="EL15" s="32">
        <f t="shared" ca="1" si="174"/>
        <v>9442.130000000001</v>
      </c>
      <c r="EM15" s="32">
        <f t="shared" ca="1" si="175"/>
        <v>21258.090000000004</v>
      </c>
      <c r="EN15" s="32">
        <f t="shared" ca="1" si="176"/>
        <v>7317.840000000002</v>
      </c>
      <c r="EO15" s="32">
        <f t="shared" ca="1" si="177"/>
        <v>0</v>
      </c>
      <c r="EP15" s="32">
        <f t="shared" ca="1" si="178"/>
        <v>0</v>
      </c>
      <c r="EQ15" s="32">
        <f t="shared" ca="1" si="179"/>
        <v>3132.7300000000009</v>
      </c>
      <c r="ER15" s="32">
        <f t="shared" ca="1" si="180"/>
        <v>0</v>
      </c>
    </row>
    <row r="16" spans="1:148">
      <c r="A16" t="s">
        <v>420</v>
      </c>
      <c r="B16" s="1" t="s">
        <v>190</v>
      </c>
      <c r="C16" t="s">
        <v>483</v>
      </c>
      <c r="D16" t="str">
        <f t="shared" ca="1" si="0"/>
        <v>FortisAlberta DOS - Cochrane EV Partnership (793S)</v>
      </c>
      <c r="E16" s="51">
        <v>443.73419999999999</v>
      </c>
      <c r="H16" s="51">
        <v>595.11440000000005</v>
      </c>
      <c r="I16" s="51">
        <v>1205.3166000000001</v>
      </c>
      <c r="J16" s="51">
        <v>555.24369999999999</v>
      </c>
      <c r="K16" s="51">
        <v>0</v>
      </c>
      <c r="L16" s="51">
        <v>1709.6822999999999</v>
      </c>
      <c r="O16" s="51">
        <v>763.09010000000001</v>
      </c>
      <c r="Q16" s="32">
        <v>1331.2</v>
      </c>
      <c r="R16" s="32"/>
      <c r="S16" s="32"/>
      <c r="T16" s="32">
        <v>1785.34</v>
      </c>
      <c r="U16" s="32">
        <v>3615.95</v>
      </c>
      <c r="V16" s="32">
        <v>1665.73</v>
      </c>
      <c r="W16" s="32">
        <v>0</v>
      </c>
      <c r="X16" s="32">
        <v>5129.05</v>
      </c>
      <c r="Y16" s="32"/>
      <c r="Z16" s="32"/>
      <c r="AA16" s="32">
        <v>2289.27</v>
      </c>
      <c r="AB16" s="32"/>
      <c r="AC16" s="31">
        <v>33997</v>
      </c>
      <c r="AD16" s="31"/>
      <c r="AE16" s="31"/>
      <c r="AF16" s="31">
        <v>39451.57</v>
      </c>
      <c r="AG16" s="31">
        <v>67553.55</v>
      </c>
      <c r="AH16" s="31">
        <v>20714.7</v>
      </c>
      <c r="AI16" s="31">
        <v>0</v>
      </c>
      <c r="AJ16" s="31">
        <v>79237.710000000006</v>
      </c>
      <c r="AK16" s="31"/>
      <c r="AL16" s="31"/>
      <c r="AM16" s="31">
        <v>35360.5</v>
      </c>
      <c r="AN16" s="31"/>
      <c r="AO16" s="42">
        <v>5.52</v>
      </c>
      <c r="AP16" s="42">
        <v>5.52</v>
      </c>
      <c r="AQ16" s="42">
        <v>5.52</v>
      </c>
      <c r="AR16" s="42">
        <v>5.52</v>
      </c>
      <c r="AS16" s="42">
        <v>5.52</v>
      </c>
      <c r="AT16" s="42">
        <v>5.52</v>
      </c>
      <c r="AU16" s="42">
        <v>5.52</v>
      </c>
      <c r="AV16" s="42">
        <v>5.52</v>
      </c>
      <c r="AW16" s="42">
        <v>5.52</v>
      </c>
      <c r="AX16" s="42">
        <v>5.52</v>
      </c>
      <c r="AY16" s="42">
        <v>5.52</v>
      </c>
      <c r="AZ16" s="42">
        <v>5.52</v>
      </c>
      <c r="BA16" s="31">
        <v>1876.64</v>
      </c>
      <c r="BB16" s="31"/>
      <c r="BC16" s="31"/>
      <c r="BD16" s="31">
        <v>2177.7199999999998</v>
      </c>
      <c r="BE16" s="31">
        <v>3728.96</v>
      </c>
      <c r="BF16" s="31">
        <v>1143.46</v>
      </c>
      <c r="BG16" s="31">
        <v>0</v>
      </c>
      <c r="BH16" s="31">
        <v>4373.92</v>
      </c>
      <c r="BI16" s="31"/>
      <c r="BJ16" s="31"/>
      <c r="BK16" s="31">
        <v>1951.9</v>
      </c>
      <c r="BL16" s="31"/>
      <c r="BM16" s="32">
        <v>21879</v>
      </c>
      <c r="BN16" s="32"/>
      <c r="BO16" s="32"/>
      <c r="BP16" s="32">
        <v>5616</v>
      </c>
      <c r="BQ16" s="32">
        <v>4212</v>
      </c>
      <c r="BR16" s="32">
        <v>1813.5</v>
      </c>
      <c r="BS16" s="32">
        <v>5616</v>
      </c>
      <c r="BT16" s="32">
        <v>5616</v>
      </c>
      <c r="BU16" s="32"/>
      <c r="BV16" s="32"/>
      <c r="BW16" s="32">
        <v>2808</v>
      </c>
      <c r="BX16" s="32"/>
      <c r="BY16" s="31">
        <f t="shared" ref="BY16" si="185">MAX(Q16+BA16,BM16)</f>
        <v>21879</v>
      </c>
      <c r="BZ16" s="31">
        <f t="shared" ref="BZ16" si="186">MAX(R16+BB16,BN16)</f>
        <v>0</v>
      </c>
      <c r="CA16" s="31">
        <f t="shared" ref="CA16" si="187">MAX(S16+BC16,BO16)</f>
        <v>0</v>
      </c>
      <c r="CB16" s="31">
        <f t="shared" ref="CB16" si="188">MAX(T16+BD16,BP16)</f>
        <v>5616</v>
      </c>
      <c r="CC16" s="31">
        <f t="shared" ref="CC16" si="189">MAX(U16+BE16,BQ16)</f>
        <v>7344.91</v>
      </c>
      <c r="CD16" s="31">
        <f t="shared" ref="CD16" si="190">MAX(V16+BF16,BR16)</f>
        <v>2809.19</v>
      </c>
      <c r="CE16" s="31">
        <f t="shared" ref="CE16" si="191">MAX(W16+BG16,BS16)</f>
        <v>5616</v>
      </c>
      <c r="CF16" s="31">
        <f t="shared" ref="CF16" si="192">MAX(X16+BH16,BT16)</f>
        <v>9502.9700000000012</v>
      </c>
      <c r="CG16" s="31">
        <f t="shared" ref="CG16" si="193">MAX(Y16+BI16,BU16)</f>
        <v>0</v>
      </c>
      <c r="CH16" s="31">
        <f t="shared" ref="CH16" si="194">MAX(Z16+BJ16,BV16)</f>
        <v>0</v>
      </c>
      <c r="CI16" s="31">
        <f t="shared" ref="CI16" si="195">MAX(AA16+BK16,BW16)</f>
        <v>4241.17</v>
      </c>
      <c r="CJ16" s="31">
        <f t="shared" ref="CJ16" si="196">MAX(AB16+BL16,BX16)</f>
        <v>0</v>
      </c>
      <c r="CK16" s="6">
        <f t="shared" ref="CK16:CV16" ca="1" si="197">VLOOKUP($B16,LossFactorLookup,3,FALSE)</f>
        <v>9.8799999999999999E-2</v>
      </c>
      <c r="CL16" s="6">
        <f t="shared" ca="1" si="197"/>
        <v>9.8799999999999999E-2</v>
      </c>
      <c r="CM16" s="6">
        <f t="shared" ca="1" si="197"/>
        <v>9.8799999999999999E-2</v>
      </c>
      <c r="CN16" s="6">
        <f t="shared" ca="1" si="197"/>
        <v>9.8799999999999999E-2</v>
      </c>
      <c r="CO16" s="6">
        <f t="shared" ca="1" si="197"/>
        <v>9.8799999999999999E-2</v>
      </c>
      <c r="CP16" s="6">
        <f t="shared" ca="1" si="197"/>
        <v>9.8799999999999999E-2</v>
      </c>
      <c r="CQ16" s="6">
        <f t="shared" ca="1" si="197"/>
        <v>9.8799999999999999E-2</v>
      </c>
      <c r="CR16" s="6">
        <f t="shared" ca="1" si="197"/>
        <v>9.8799999999999999E-2</v>
      </c>
      <c r="CS16" s="6">
        <f t="shared" ca="1" si="197"/>
        <v>9.8799999999999999E-2</v>
      </c>
      <c r="CT16" s="6">
        <f t="shared" ca="1" si="197"/>
        <v>9.8799999999999999E-2</v>
      </c>
      <c r="CU16" s="6">
        <f t="shared" ca="1" si="197"/>
        <v>9.8799999999999999E-2</v>
      </c>
      <c r="CV16" s="6">
        <f t="shared" ca="1" si="197"/>
        <v>9.8799999999999999E-2</v>
      </c>
      <c r="CW16" s="31">
        <f t="shared" ref="CW16" ca="1" si="198">ROUND(AC16*CK16,2)</f>
        <v>3358.9</v>
      </c>
      <c r="CX16" s="31">
        <f t="shared" ref="CX16" ca="1" si="199">ROUND(AD16*CL16,2)</f>
        <v>0</v>
      </c>
      <c r="CY16" s="31">
        <f t="shared" ref="CY16" ca="1" si="200">ROUND(AE16*CM16,2)</f>
        <v>0</v>
      </c>
      <c r="CZ16" s="31">
        <f t="shared" ref="CZ16" ca="1" si="201">ROUND(AF16*CN16,2)</f>
        <v>3897.82</v>
      </c>
      <c r="DA16" s="31">
        <f t="shared" ref="DA16" ca="1" si="202">ROUND(AG16*CO16,2)</f>
        <v>6674.29</v>
      </c>
      <c r="DB16" s="31">
        <f t="shared" ref="DB16" ca="1" si="203">ROUND(AH16*CP16,2)</f>
        <v>2046.61</v>
      </c>
      <c r="DC16" s="31">
        <f t="shared" ref="DC16" ca="1" si="204">ROUND(AI16*CQ16,2)</f>
        <v>0</v>
      </c>
      <c r="DD16" s="31">
        <f t="shared" ref="DD16" ca="1" si="205">ROUND(AJ16*CR16,2)</f>
        <v>7828.69</v>
      </c>
      <c r="DE16" s="31">
        <f t="shared" ref="DE16" ca="1" si="206">ROUND(AK16*CS16,2)</f>
        <v>0</v>
      </c>
      <c r="DF16" s="31">
        <f t="shared" ref="DF16" ca="1" si="207">ROUND(AL16*CT16,2)</f>
        <v>0</v>
      </c>
      <c r="DG16" s="31">
        <f t="shared" ref="DG16" ca="1" si="208">ROUND(AM16*CU16,2)</f>
        <v>3493.62</v>
      </c>
      <c r="DH16" s="31">
        <f t="shared" ref="DH16" ca="1" si="209">ROUND(AN16*CV16,2)</f>
        <v>0</v>
      </c>
      <c r="DI16" s="32">
        <f t="shared" ref="DI16" ca="1" si="210">MAX(Q16+CW16,BM16)</f>
        <v>21879</v>
      </c>
      <c r="DJ16" s="32">
        <f t="shared" ref="DJ16" ca="1" si="211">MAX(R16+CX16,BN16)</f>
        <v>0</v>
      </c>
      <c r="DK16" s="32">
        <f t="shared" ref="DK16" ca="1" si="212">MAX(S16+CY16,BO16)</f>
        <v>0</v>
      </c>
      <c r="DL16" s="32">
        <f t="shared" ref="DL16" ca="1" si="213">MAX(T16+CZ16,BP16)</f>
        <v>5683.16</v>
      </c>
      <c r="DM16" s="32">
        <f t="shared" ref="DM16" ca="1" si="214">MAX(U16+DA16,BQ16)</f>
        <v>10290.24</v>
      </c>
      <c r="DN16" s="32">
        <f t="shared" ref="DN16" ca="1" si="215">MAX(V16+DB16,BR16)</f>
        <v>3712.34</v>
      </c>
      <c r="DO16" s="32">
        <f t="shared" ref="DO16" ca="1" si="216">MAX(W16+DC16,BS16)</f>
        <v>5616</v>
      </c>
      <c r="DP16" s="32">
        <f t="shared" ref="DP16" ca="1" si="217">MAX(X16+DD16,BT16)</f>
        <v>12957.74</v>
      </c>
      <c r="DQ16" s="32">
        <f t="shared" ref="DQ16" ca="1" si="218">MAX(Y16+DE16,BU16)</f>
        <v>0</v>
      </c>
      <c r="DR16" s="32">
        <f t="shared" ref="DR16" ca="1" si="219">MAX(Z16+DF16,BV16)</f>
        <v>0</v>
      </c>
      <c r="DS16" s="32">
        <f t="shared" ref="DS16" ca="1" si="220">MAX(AA16+DG16,BW16)</f>
        <v>5782.8899999999994</v>
      </c>
      <c r="DT16" s="32">
        <f t="shared" ref="DT16" ca="1" si="221">MAX(AB16+DH16,BX16)</f>
        <v>0</v>
      </c>
      <c r="DU16" s="31">
        <f t="shared" ref="DU16" ca="1" si="222">DI16-BY16</f>
        <v>0</v>
      </c>
      <c r="DV16" s="31">
        <f t="shared" ref="DV16" ca="1" si="223">DJ16-BZ16</f>
        <v>0</v>
      </c>
      <c r="DW16" s="31">
        <f t="shared" ref="DW16" ca="1" si="224">DK16-CA16</f>
        <v>0</v>
      </c>
      <c r="DX16" s="31">
        <f t="shared" ref="DX16" ca="1" si="225">DL16-CB16</f>
        <v>67.159999999999854</v>
      </c>
      <c r="DY16" s="31">
        <f t="shared" ref="DY16" ca="1" si="226">DM16-CC16</f>
        <v>2945.33</v>
      </c>
      <c r="DZ16" s="31">
        <f t="shared" ref="DZ16" ca="1" si="227">DN16-CD16</f>
        <v>903.15000000000009</v>
      </c>
      <c r="EA16" s="31">
        <f t="shared" ref="EA16" ca="1" si="228">DO16-CE16</f>
        <v>0</v>
      </c>
      <c r="EB16" s="31">
        <f t="shared" ref="EB16" ca="1" si="229">DP16-CF16</f>
        <v>3454.7699999999986</v>
      </c>
      <c r="EC16" s="31">
        <f t="shared" ref="EC16" ca="1" si="230">DQ16-CG16</f>
        <v>0</v>
      </c>
      <c r="ED16" s="31">
        <f t="shared" ref="ED16" ca="1" si="231">DR16-CH16</f>
        <v>0</v>
      </c>
      <c r="EE16" s="31">
        <f t="shared" ref="EE16" ca="1" si="232">DS16-CI16</f>
        <v>1541.7199999999993</v>
      </c>
      <c r="EF16" s="31">
        <f t="shared" ref="EF16" ca="1" si="233">DT16-CJ16</f>
        <v>0</v>
      </c>
      <c r="EG16" s="32">
        <f t="shared" ref="EG16" ca="1" si="234">DU16+BA16</f>
        <v>1876.64</v>
      </c>
      <c r="EH16" s="32">
        <f t="shared" ref="EH16" ca="1" si="235">DV16+BB16</f>
        <v>0</v>
      </c>
      <c r="EI16" s="32">
        <f t="shared" ref="EI16" ca="1" si="236">DW16+BC16</f>
        <v>0</v>
      </c>
      <c r="EJ16" s="32">
        <f t="shared" ref="EJ16" ca="1" si="237">DX16+BD16</f>
        <v>2244.8799999999997</v>
      </c>
      <c r="EK16" s="32">
        <f t="shared" ref="EK16" ca="1" si="238">DY16+BE16</f>
        <v>6674.29</v>
      </c>
      <c r="EL16" s="32">
        <f t="shared" ref="EL16" ca="1" si="239">DZ16+BF16</f>
        <v>2046.6100000000001</v>
      </c>
      <c r="EM16" s="32">
        <f t="shared" ref="EM16" ca="1" si="240">EA16+BG16</f>
        <v>0</v>
      </c>
      <c r="EN16" s="32">
        <f t="shared" ref="EN16" ca="1" si="241">EB16+BH16</f>
        <v>7828.6899999999987</v>
      </c>
      <c r="EO16" s="32">
        <f t="shared" ref="EO16" ca="1" si="242">EC16+BI16</f>
        <v>0</v>
      </c>
      <c r="EP16" s="32">
        <f t="shared" ref="EP16" ca="1" si="243">ED16+BJ16</f>
        <v>0</v>
      </c>
      <c r="EQ16" s="32">
        <f t="shared" ref="EQ16" ca="1" si="244">EE16+BK16</f>
        <v>3493.6199999999994</v>
      </c>
      <c r="ER16" s="32">
        <f t="shared" ref="ER16" ca="1" si="245">EF16+BL16</f>
        <v>0</v>
      </c>
    </row>
    <row r="17" spans="1:148">
      <c r="A17" t="s">
        <v>420</v>
      </c>
      <c r="B17" s="1" t="s">
        <v>190</v>
      </c>
      <c r="C17" t="s">
        <v>484</v>
      </c>
      <c r="D17" t="str">
        <f t="shared" ca="1" si="0"/>
        <v>FortisAlberta DOS - Cochrane EV Partnership (793S)</v>
      </c>
      <c r="I17" s="51">
        <v>707.84400000000005</v>
      </c>
      <c r="L17" s="51">
        <v>128.95400000000001</v>
      </c>
      <c r="O17" s="51">
        <v>1154.8483000000001</v>
      </c>
      <c r="Q17" s="32"/>
      <c r="R17" s="32"/>
      <c r="S17" s="32"/>
      <c r="T17" s="32"/>
      <c r="U17" s="32">
        <v>2123.5300000000002</v>
      </c>
      <c r="V17" s="32"/>
      <c r="W17" s="32"/>
      <c r="X17" s="32">
        <v>386.86</v>
      </c>
      <c r="Y17" s="32"/>
      <c r="Z17" s="32"/>
      <c r="AA17" s="32">
        <v>3464.54</v>
      </c>
      <c r="AB17" s="32"/>
      <c r="AC17" s="31"/>
      <c r="AD17" s="31"/>
      <c r="AE17" s="31"/>
      <c r="AF17" s="31"/>
      <c r="AG17" s="31">
        <v>29297.84</v>
      </c>
      <c r="AH17" s="31"/>
      <c r="AI17" s="31"/>
      <c r="AJ17" s="31">
        <v>4323.1499999999996</v>
      </c>
      <c r="AK17" s="31"/>
      <c r="AL17" s="31"/>
      <c r="AM17" s="31">
        <v>67917.13</v>
      </c>
      <c r="AN17" s="31"/>
      <c r="AO17" s="42">
        <v>5.52</v>
      </c>
      <c r="AP17" s="42">
        <v>5.52</v>
      </c>
      <c r="AQ17" s="42">
        <v>5.52</v>
      </c>
      <c r="AR17" s="42">
        <v>5.52</v>
      </c>
      <c r="AS17" s="42">
        <v>5.52</v>
      </c>
      <c r="AT17" s="42">
        <v>5.52</v>
      </c>
      <c r="AU17" s="42">
        <v>5.52</v>
      </c>
      <c r="AV17" s="42">
        <v>5.52</v>
      </c>
      <c r="AW17" s="42">
        <v>5.52</v>
      </c>
      <c r="AX17" s="42">
        <v>5.52</v>
      </c>
      <c r="AY17" s="42">
        <v>5.52</v>
      </c>
      <c r="AZ17" s="42">
        <v>5.52</v>
      </c>
      <c r="BA17" s="31"/>
      <c r="BB17" s="31"/>
      <c r="BC17" s="31"/>
      <c r="BD17" s="31"/>
      <c r="BE17" s="31">
        <v>1617.24</v>
      </c>
      <c r="BF17" s="31"/>
      <c r="BG17" s="31"/>
      <c r="BH17" s="31">
        <v>238.64</v>
      </c>
      <c r="BI17" s="31"/>
      <c r="BJ17" s="31"/>
      <c r="BK17" s="31">
        <v>3749.02</v>
      </c>
      <c r="BL17" s="31"/>
      <c r="BM17" s="32"/>
      <c r="BN17" s="32"/>
      <c r="BO17" s="32"/>
      <c r="BP17" s="32"/>
      <c r="BQ17" s="32">
        <v>4212</v>
      </c>
      <c r="BR17" s="32"/>
      <c r="BS17" s="32"/>
      <c r="BT17" s="32">
        <v>468</v>
      </c>
      <c r="BU17" s="32"/>
      <c r="BV17" s="32"/>
      <c r="BW17" s="32">
        <v>4212</v>
      </c>
      <c r="BX17" s="32"/>
      <c r="BY17" s="31">
        <f t="shared" si="125"/>
        <v>0</v>
      </c>
      <c r="BZ17" s="31">
        <f t="shared" si="126"/>
        <v>0</v>
      </c>
      <c r="CA17" s="31">
        <f t="shared" si="127"/>
        <v>0</v>
      </c>
      <c r="CB17" s="31">
        <f t="shared" si="128"/>
        <v>0</v>
      </c>
      <c r="CC17" s="31">
        <f t="shared" si="129"/>
        <v>4212</v>
      </c>
      <c r="CD17" s="31">
        <f t="shared" si="181"/>
        <v>0</v>
      </c>
      <c r="CE17" s="31">
        <f t="shared" si="130"/>
        <v>0</v>
      </c>
      <c r="CF17" s="31">
        <f t="shared" si="131"/>
        <v>625.5</v>
      </c>
      <c r="CG17" s="31">
        <f t="shared" si="132"/>
        <v>0</v>
      </c>
      <c r="CH17" s="31">
        <f t="shared" si="133"/>
        <v>0</v>
      </c>
      <c r="CI17" s="31">
        <f t="shared" si="134"/>
        <v>7213.5599999999995</v>
      </c>
      <c r="CJ17" s="31">
        <f t="shared" si="135"/>
        <v>0</v>
      </c>
      <c r="CK17" s="6">
        <f t="shared" ca="1" si="12"/>
        <v>9.8799999999999999E-2</v>
      </c>
      <c r="CL17" s="6">
        <f t="shared" ca="1" si="12"/>
        <v>9.8799999999999999E-2</v>
      </c>
      <c r="CM17" s="6">
        <f t="shared" ca="1" si="12"/>
        <v>9.8799999999999999E-2</v>
      </c>
      <c r="CN17" s="6">
        <f t="shared" ref="CK17:CV27" ca="1" si="246">VLOOKUP($B17,LossFactorLookup,3,FALSE)</f>
        <v>9.8799999999999999E-2</v>
      </c>
      <c r="CO17" s="6">
        <f t="shared" ca="1" si="246"/>
        <v>9.8799999999999999E-2</v>
      </c>
      <c r="CP17" s="6">
        <f t="shared" ca="1" si="246"/>
        <v>9.8799999999999999E-2</v>
      </c>
      <c r="CQ17" s="6">
        <f t="shared" ca="1" si="246"/>
        <v>9.8799999999999999E-2</v>
      </c>
      <c r="CR17" s="6">
        <f t="shared" ca="1" si="246"/>
        <v>9.8799999999999999E-2</v>
      </c>
      <c r="CS17" s="6">
        <f t="shared" ca="1" si="246"/>
        <v>9.8799999999999999E-2</v>
      </c>
      <c r="CT17" s="6">
        <f t="shared" ca="1" si="246"/>
        <v>9.8799999999999999E-2</v>
      </c>
      <c r="CU17" s="6">
        <f t="shared" ca="1" si="246"/>
        <v>9.8799999999999999E-2</v>
      </c>
      <c r="CV17" s="6">
        <f t="shared" ca="1" si="246"/>
        <v>9.8799999999999999E-2</v>
      </c>
      <c r="CW17" s="31">
        <f t="shared" ca="1" si="136"/>
        <v>0</v>
      </c>
      <c r="CX17" s="31">
        <f t="shared" ca="1" si="137"/>
        <v>0</v>
      </c>
      <c r="CY17" s="31">
        <f t="shared" ca="1" si="138"/>
        <v>0</v>
      </c>
      <c r="CZ17" s="31">
        <f t="shared" ca="1" si="139"/>
        <v>0</v>
      </c>
      <c r="DA17" s="31">
        <f t="shared" ca="1" si="140"/>
        <v>2894.63</v>
      </c>
      <c r="DB17" s="31">
        <f t="shared" ca="1" si="141"/>
        <v>0</v>
      </c>
      <c r="DC17" s="31">
        <f t="shared" ca="1" si="142"/>
        <v>0</v>
      </c>
      <c r="DD17" s="31">
        <f t="shared" ca="1" si="143"/>
        <v>427.13</v>
      </c>
      <c r="DE17" s="31">
        <f t="shared" ca="1" si="144"/>
        <v>0</v>
      </c>
      <c r="DF17" s="31">
        <f t="shared" ca="1" si="145"/>
        <v>0</v>
      </c>
      <c r="DG17" s="31">
        <f t="shared" ca="1" si="146"/>
        <v>6710.21</v>
      </c>
      <c r="DH17" s="31">
        <f t="shared" ca="1" si="147"/>
        <v>0</v>
      </c>
      <c r="DI17" s="32">
        <f t="shared" ca="1" si="148"/>
        <v>0</v>
      </c>
      <c r="DJ17" s="32">
        <f t="shared" ca="1" si="149"/>
        <v>0</v>
      </c>
      <c r="DK17" s="32">
        <f t="shared" ca="1" si="150"/>
        <v>0</v>
      </c>
      <c r="DL17" s="32">
        <f t="shared" ca="1" si="151"/>
        <v>0</v>
      </c>
      <c r="DM17" s="32">
        <f t="shared" ca="1" si="152"/>
        <v>5018.16</v>
      </c>
      <c r="DN17" s="32">
        <f t="shared" ca="1" si="182"/>
        <v>0</v>
      </c>
      <c r="DO17" s="32">
        <f t="shared" ca="1" si="153"/>
        <v>0</v>
      </c>
      <c r="DP17" s="32">
        <f t="shared" ca="1" si="154"/>
        <v>813.99</v>
      </c>
      <c r="DQ17" s="32">
        <f t="shared" ca="1" si="155"/>
        <v>0</v>
      </c>
      <c r="DR17" s="32">
        <f t="shared" ca="1" si="156"/>
        <v>0</v>
      </c>
      <c r="DS17" s="32">
        <f t="shared" ca="1" si="157"/>
        <v>10174.75</v>
      </c>
      <c r="DT17" s="32">
        <f t="shared" ca="1" si="158"/>
        <v>0</v>
      </c>
      <c r="DU17" s="31">
        <f t="shared" ca="1" si="183"/>
        <v>0</v>
      </c>
      <c r="DV17" s="31">
        <f t="shared" ca="1" si="159"/>
        <v>0</v>
      </c>
      <c r="DW17" s="31">
        <f t="shared" ca="1" si="160"/>
        <v>0</v>
      </c>
      <c r="DX17" s="31">
        <f t="shared" ca="1" si="161"/>
        <v>0</v>
      </c>
      <c r="DY17" s="31">
        <f t="shared" ca="1" si="162"/>
        <v>806.15999999999985</v>
      </c>
      <c r="DZ17" s="31">
        <f t="shared" ca="1" si="163"/>
        <v>0</v>
      </c>
      <c r="EA17" s="31">
        <f t="shared" ca="1" si="164"/>
        <v>0</v>
      </c>
      <c r="EB17" s="31">
        <f t="shared" ca="1" si="165"/>
        <v>188.49</v>
      </c>
      <c r="EC17" s="31">
        <f t="shared" ca="1" si="166"/>
        <v>0</v>
      </c>
      <c r="ED17" s="31">
        <f t="shared" ca="1" si="167"/>
        <v>0</v>
      </c>
      <c r="EE17" s="31">
        <f t="shared" ca="1" si="168"/>
        <v>2961.1900000000005</v>
      </c>
      <c r="EF17" s="31">
        <f t="shared" ca="1" si="169"/>
        <v>0</v>
      </c>
      <c r="EG17" s="32">
        <f t="shared" ca="1" si="184"/>
        <v>0</v>
      </c>
      <c r="EH17" s="32">
        <f t="shared" ca="1" si="170"/>
        <v>0</v>
      </c>
      <c r="EI17" s="32">
        <f t="shared" ca="1" si="171"/>
        <v>0</v>
      </c>
      <c r="EJ17" s="32">
        <f t="shared" ca="1" si="172"/>
        <v>0</v>
      </c>
      <c r="EK17" s="32">
        <f t="shared" ca="1" si="173"/>
        <v>2423.3999999999996</v>
      </c>
      <c r="EL17" s="32">
        <f t="shared" ca="1" si="174"/>
        <v>0</v>
      </c>
      <c r="EM17" s="32">
        <f t="shared" ca="1" si="175"/>
        <v>0</v>
      </c>
      <c r="EN17" s="32">
        <f t="shared" ca="1" si="176"/>
        <v>427.13</v>
      </c>
      <c r="EO17" s="32">
        <f t="shared" ca="1" si="177"/>
        <v>0</v>
      </c>
      <c r="EP17" s="32">
        <f t="shared" ca="1" si="178"/>
        <v>0</v>
      </c>
      <c r="EQ17" s="32">
        <f t="shared" ca="1" si="179"/>
        <v>6710.2100000000009</v>
      </c>
      <c r="ER17" s="32">
        <f t="shared" ca="1" si="180"/>
        <v>0</v>
      </c>
    </row>
    <row r="18" spans="1:148">
      <c r="A18" t="s">
        <v>420</v>
      </c>
      <c r="B18" s="1" t="s">
        <v>190</v>
      </c>
      <c r="C18" t="str">
        <f t="shared" ref="C18" ca="1" si="247">VLOOKUP($B18,LocationLookup,2,FALSE)</f>
        <v>0000079301</v>
      </c>
      <c r="D18" t="str">
        <f t="shared" ref="D18" ca="1" si="248">VLOOKUP($C18,LossFactorLookup,2,FALSE)</f>
        <v>FortisAlberta DOS - Cochrane EV Partnership (793S)</v>
      </c>
      <c r="E18" s="65">
        <f t="shared" ref="E18:P18" si="249">SUM(E13:E17)</f>
        <v>3699.4142999999999</v>
      </c>
      <c r="F18" s="65">
        <f t="shared" si="249"/>
        <v>0</v>
      </c>
      <c r="G18" s="65">
        <f t="shared" si="249"/>
        <v>1145.6062999999999</v>
      </c>
      <c r="H18" s="65">
        <f t="shared" si="249"/>
        <v>2702.1266999999998</v>
      </c>
      <c r="I18" s="65">
        <f t="shared" si="249"/>
        <v>3989.7934</v>
      </c>
      <c r="J18" s="65">
        <f t="shared" si="249"/>
        <v>4993.6569</v>
      </c>
      <c r="K18" s="65">
        <f t="shared" si="249"/>
        <v>3664.2906000000003</v>
      </c>
      <c r="L18" s="65">
        <f t="shared" si="249"/>
        <v>5506.7703000000001</v>
      </c>
      <c r="M18" s="65">
        <f t="shared" si="249"/>
        <v>2795.0744999999997</v>
      </c>
      <c r="N18" s="65">
        <f t="shared" si="249"/>
        <v>381.75319999999999</v>
      </c>
      <c r="O18" s="65">
        <f t="shared" si="249"/>
        <v>5285.9709000000003</v>
      </c>
      <c r="P18" s="65">
        <f t="shared" si="249"/>
        <v>0</v>
      </c>
      <c r="Q18" s="32"/>
      <c r="R18" s="32"/>
      <c r="S18" s="32"/>
      <c r="T18" s="32"/>
      <c r="U18" s="32"/>
      <c r="V18" s="32"/>
      <c r="W18" s="32"/>
      <c r="X18" s="32"/>
      <c r="Y18" s="32"/>
      <c r="Z18" s="32"/>
      <c r="AA18" s="32"/>
      <c r="AB18" s="32"/>
      <c r="AC18" s="67">
        <f t="shared" ref="AC18:AN18" si="250">SUM(AC13:AC17)</f>
        <v>186352.61</v>
      </c>
      <c r="AD18" s="67">
        <f t="shared" si="250"/>
        <v>0</v>
      </c>
      <c r="AE18" s="67">
        <f t="shared" si="250"/>
        <v>52539.3</v>
      </c>
      <c r="AF18" s="67">
        <f t="shared" si="250"/>
        <v>146508.82999999999</v>
      </c>
      <c r="AG18" s="67">
        <f t="shared" si="250"/>
        <v>185996.74000000002</v>
      </c>
      <c r="AH18" s="67">
        <f t="shared" si="250"/>
        <v>252982.70000000004</v>
      </c>
      <c r="AI18" s="67">
        <f t="shared" si="250"/>
        <v>401619.49</v>
      </c>
      <c r="AJ18" s="67">
        <f t="shared" si="250"/>
        <v>297245.02</v>
      </c>
      <c r="AK18" s="67">
        <f t="shared" si="250"/>
        <v>128897.26000000001</v>
      </c>
      <c r="AL18" s="67">
        <f t="shared" si="250"/>
        <v>56409.27</v>
      </c>
      <c r="AM18" s="67">
        <f t="shared" si="250"/>
        <v>244877.48</v>
      </c>
      <c r="AN18" s="67">
        <f t="shared" si="250"/>
        <v>0</v>
      </c>
      <c r="AO18" s="43">
        <f t="shared" ref="AO18:AZ18" si="251">AVERAGE(AO13:AO17)</f>
        <v>5.52</v>
      </c>
      <c r="AP18" s="43">
        <f t="shared" si="251"/>
        <v>5.52</v>
      </c>
      <c r="AQ18" s="43">
        <f t="shared" si="251"/>
        <v>5.52</v>
      </c>
      <c r="AR18" s="43">
        <f t="shared" si="251"/>
        <v>5.52</v>
      </c>
      <c r="AS18" s="43">
        <f t="shared" si="251"/>
        <v>5.52</v>
      </c>
      <c r="AT18" s="43">
        <f t="shared" si="251"/>
        <v>5.52</v>
      </c>
      <c r="AU18" s="43">
        <f t="shared" si="251"/>
        <v>5.52</v>
      </c>
      <c r="AV18" s="43">
        <f t="shared" si="251"/>
        <v>5.52</v>
      </c>
      <c r="AW18" s="43">
        <f t="shared" si="251"/>
        <v>5.52</v>
      </c>
      <c r="AX18" s="43">
        <f t="shared" si="251"/>
        <v>5.52</v>
      </c>
      <c r="AY18" s="43">
        <f t="shared" si="251"/>
        <v>5.52</v>
      </c>
      <c r="AZ18" s="43">
        <f t="shared" si="251"/>
        <v>5.52</v>
      </c>
      <c r="BA18" s="67">
        <f t="shared" ref="BA18:BL18" si="252">SUM(BA13:BA17)</f>
        <v>10286.66</v>
      </c>
      <c r="BB18" s="67">
        <f t="shared" si="252"/>
        <v>0</v>
      </c>
      <c r="BC18" s="67">
        <f t="shared" si="252"/>
        <v>2900.17</v>
      </c>
      <c r="BD18" s="67">
        <f t="shared" si="252"/>
        <v>8087.2799999999988</v>
      </c>
      <c r="BE18" s="67">
        <f t="shared" si="252"/>
        <v>10267.030000000001</v>
      </c>
      <c r="BF18" s="67">
        <f t="shared" si="252"/>
        <v>13964.649999999998</v>
      </c>
      <c r="BG18" s="67">
        <f t="shared" si="252"/>
        <v>22169.4</v>
      </c>
      <c r="BH18" s="67">
        <f t="shared" si="252"/>
        <v>16407.93</v>
      </c>
      <c r="BI18" s="67">
        <f t="shared" si="252"/>
        <v>7115.13</v>
      </c>
      <c r="BJ18" s="67">
        <f t="shared" si="252"/>
        <v>3113.79</v>
      </c>
      <c r="BK18" s="67">
        <f t="shared" si="252"/>
        <v>13517.24</v>
      </c>
      <c r="BL18" s="67">
        <f t="shared" si="252"/>
        <v>0</v>
      </c>
      <c r="BM18" s="32"/>
      <c r="BN18" s="32"/>
      <c r="BO18" s="32"/>
      <c r="BP18" s="32"/>
      <c r="BQ18" s="32"/>
      <c r="BR18" s="32"/>
      <c r="BS18" s="32"/>
      <c r="BT18" s="32"/>
      <c r="BU18" s="32"/>
      <c r="BV18" s="32"/>
      <c r="BW18" s="32"/>
      <c r="BX18" s="32"/>
      <c r="BY18" s="67">
        <f t="shared" ref="BY18:CJ18" si="253">SUM(BY13:BY17)</f>
        <v>42128.11</v>
      </c>
      <c r="BZ18" s="67">
        <f t="shared" si="253"/>
        <v>0</v>
      </c>
      <c r="CA18" s="67">
        <f t="shared" si="253"/>
        <v>19129.5</v>
      </c>
      <c r="CB18" s="67">
        <f t="shared" si="253"/>
        <v>19332.96</v>
      </c>
      <c r="CC18" s="67">
        <f t="shared" si="253"/>
        <v>26417.260000000002</v>
      </c>
      <c r="CD18" s="67">
        <f t="shared" si="253"/>
        <v>28945.63</v>
      </c>
      <c r="CE18" s="67">
        <f t="shared" si="253"/>
        <v>38778.28</v>
      </c>
      <c r="CF18" s="67">
        <f t="shared" si="253"/>
        <v>32928.25</v>
      </c>
      <c r="CG18" s="67">
        <f t="shared" si="253"/>
        <v>15500.36</v>
      </c>
      <c r="CH18" s="67">
        <f t="shared" si="253"/>
        <v>8833.5</v>
      </c>
      <c r="CI18" s="67">
        <f t="shared" si="253"/>
        <v>29375.14</v>
      </c>
      <c r="CJ18" s="67">
        <f t="shared" si="253"/>
        <v>0</v>
      </c>
      <c r="CK18" s="70">
        <f t="shared" ca="1" si="246"/>
        <v>9.8799999999999999E-2</v>
      </c>
      <c r="CL18" s="70">
        <f t="shared" ca="1" si="246"/>
        <v>9.8799999999999999E-2</v>
      </c>
      <c r="CM18" s="70">
        <f t="shared" ca="1" si="246"/>
        <v>9.8799999999999999E-2</v>
      </c>
      <c r="CN18" s="70">
        <f t="shared" ca="1" si="246"/>
        <v>9.8799999999999999E-2</v>
      </c>
      <c r="CO18" s="70">
        <f t="shared" ca="1" si="246"/>
        <v>9.8799999999999999E-2</v>
      </c>
      <c r="CP18" s="70">
        <f t="shared" ca="1" si="246"/>
        <v>9.8799999999999999E-2</v>
      </c>
      <c r="CQ18" s="70">
        <f t="shared" ca="1" si="246"/>
        <v>9.8799999999999999E-2</v>
      </c>
      <c r="CR18" s="70">
        <f t="shared" ca="1" si="246"/>
        <v>9.8799999999999999E-2</v>
      </c>
      <c r="CS18" s="70">
        <f t="shared" ca="1" si="246"/>
        <v>9.8799999999999999E-2</v>
      </c>
      <c r="CT18" s="70">
        <f t="shared" ca="1" si="246"/>
        <v>9.8799999999999999E-2</v>
      </c>
      <c r="CU18" s="70">
        <f t="shared" ca="1" si="246"/>
        <v>9.8799999999999999E-2</v>
      </c>
      <c r="CV18" s="70">
        <f t="shared" ca="1" si="246"/>
        <v>9.8799999999999999E-2</v>
      </c>
      <c r="CW18" s="67">
        <f t="shared" ref="CW18:ER18" ca="1" si="254">SUM(CW13:CW17)</f>
        <v>18411.64</v>
      </c>
      <c r="CX18" s="67">
        <f t="shared" ca="1" si="254"/>
        <v>0</v>
      </c>
      <c r="CY18" s="67">
        <f t="shared" ca="1" si="254"/>
        <v>5190.88</v>
      </c>
      <c r="CZ18" s="67">
        <f t="shared" ca="1" si="254"/>
        <v>14475.080000000002</v>
      </c>
      <c r="DA18" s="67">
        <f t="shared" ca="1" si="254"/>
        <v>18376.48</v>
      </c>
      <c r="DB18" s="67">
        <f t="shared" ca="1" si="254"/>
        <v>24994.690000000002</v>
      </c>
      <c r="DC18" s="67">
        <f t="shared" ca="1" si="254"/>
        <v>39680</v>
      </c>
      <c r="DD18" s="67">
        <f t="shared" ca="1" si="254"/>
        <v>29367.82</v>
      </c>
      <c r="DE18" s="67">
        <f t="shared" ca="1" si="254"/>
        <v>12735.05</v>
      </c>
      <c r="DF18" s="67">
        <f t="shared" ca="1" si="254"/>
        <v>5573.24</v>
      </c>
      <c r="DG18" s="67">
        <f t="shared" ca="1" si="254"/>
        <v>24193.89</v>
      </c>
      <c r="DH18" s="67">
        <f t="shared" ca="1" si="254"/>
        <v>0</v>
      </c>
      <c r="DI18" s="69">
        <f t="shared" ca="1" si="254"/>
        <v>48294.05</v>
      </c>
      <c r="DJ18" s="69">
        <f t="shared" ca="1" si="254"/>
        <v>0</v>
      </c>
      <c r="DK18" s="69">
        <f t="shared" ca="1" si="254"/>
        <v>19129.5</v>
      </c>
      <c r="DL18" s="69">
        <f t="shared" ca="1" si="254"/>
        <v>23106.36</v>
      </c>
      <c r="DM18" s="69">
        <f t="shared" ca="1" si="254"/>
        <v>32637.55</v>
      </c>
      <c r="DN18" s="69">
        <f t="shared" ca="1" si="254"/>
        <v>39975.67</v>
      </c>
      <c r="DO18" s="69">
        <f t="shared" ca="1" si="254"/>
        <v>56288.880000000005</v>
      </c>
      <c r="DP18" s="69">
        <f t="shared" ca="1" si="254"/>
        <v>45888.14</v>
      </c>
      <c r="DQ18" s="69">
        <f t="shared" ca="1" si="254"/>
        <v>21120.28</v>
      </c>
      <c r="DR18" s="69">
        <f t="shared" ca="1" si="254"/>
        <v>8833.5</v>
      </c>
      <c r="DS18" s="69">
        <f t="shared" ca="1" si="254"/>
        <v>40051.79</v>
      </c>
      <c r="DT18" s="69">
        <f t="shared" ca="1" si="254"/>
        <v>0</v>
      </c>
      <c r="DU18" s="67">
        <f t="shared" ca="1" si="254"/>
        <v>6165.9400000000005</v>
      </c>
      <c r="DV18" s="67">
        <f t="shared" ca="1" si="254"/>
        <v>0</v>
      </c>
      <c r="DW18" s="67">
        <f t="shared" ca="1" si="254"/>
        <v>0</v>
      </c>
      <c r="DX18" s="67">
        <f t="shared" ca="1" si="254"/>
        <v>3773.4</v>
      </c>
      <c r="DY18" s="67">
        <f t="shared" ca="1" si="254"/>
        <v>6220.2899999999991</v>
      </c>
      <c r="DZ18" s="67">
        <f t="shared" ca="1" si="254"/>
        <v>11030.039999999999</v>
      </c>
      <c r="EA18" s="67">
        <f t="shared" ca="1" si="254"/>
        <v>17510.600000000002</v>
      </c>
      <c r="EB18" s="67">
        <f t="shared" ca="1" si="254"/>
        <v>12959.89</v>
      </c>
      <c r="EC18" s="67">
        <f t="shared" ca="1" si="254"/>
        <v>5619.920000000001</v>
      </c>
      <c r="ED18" s="67">
        <f t="shared" ca="1" si="254"/>
        <v>0</v>
      </c>
      <c r="EE18" s="67">
        <f t="shared" ca="1" si="254"/>
        <v>10676.650000000001</v>
      </c>
      <c r="EF18" s="67">
        <f t="shared" ca="1" si="254"/>
        <v>0</v>
      </c>
      <c r="EG18" s="69">
        <f t="shared" ca="1" si="254"/>
        <v>16452.600000000002</v>
      </c>
      <c r="EH18" s="69">
        <f t="shared" ca="1" si="254"/>
        <v>0</v>
      </c>
      <c r="EI18" s="69">
        <f t="shared" ca="1" si="254"/>
        <v>2900.17</v>
      </c>
      <c r="EJ18" s="69">
        <f t="shared" ca="1" si="254"/>
        <v>11860.679999999998</v>
      </c>
      <c r="EK18" s="69">
        <f t="shared" ca="1" si="254"/>
        <v>16487.32</v>
      </c>
      <c r="EL18" s="69">
        <f t="shared" ca="1" si="254"/>
        <v>24994.690000000002</v>
      </c>
      <c r="EM18" s="69">
        <f t="shared" ca="1" si="254"/>
        <v>39680</v>
      </c>
      <c r="EN18" s="69">
        <f t="shared" ca="1" si="254"/>
        <v>29367.82</v>
      </c>
      <c r="EO18" s="69">
        <f t="shared" ca="1" si="254"/>
        <v>12735.050000000001</v>
      </c>
      <c r="EP18" s="69">
        <f t="shared" ca="1" si="254"/>
        <v>3113.79</v>
      </c>
      <c r="EQ18" s="69">
        <f t="shared" ca="1" si="254"/>
        <v>24193.890000000007</v>
      </c>
      <c r="ER18" s="69">
        <f t="shared" ca="1" si="254"/>
        <v>0</v>
      </c>
    </row>
    <row r="19" spans="1:148">
      <c r="A19" t="s">
        <v>444</v>
      </c>
      <c r="B19" s="1" t="s">
        <v>506</v>
      </c>
      <c r="C19" t="s">
        <v>465</v>
      </c>
      <c r="D19" t="str">
        <f t="shared" ref="D19:D30" ca="1" si="255">VLOOKUP($B19,LossFactorLookup,2,FALSE)</f>
        <v>Syncrude Industrial System DOS</v>
      </c>
      <c r="E19" s="51">
        <v>0</v>
      </c>
      <c r="F19" s="51">
        <v>0</v>
      </c>
      <c r="G19" s="51">
        <v>0</v>
      </c>
      <c r="H19" s="51">
        <v>0</v>
      </c>
      <c r="I19" s="51">
        <v>0</v>
      </c>
      <c r="J19" s="51">
        <v>14.8583</v>
      </c>
      <c r="K19" s="51">
        <v>2432.462</v>
      </c>
      <c r="L19" s="51">
        <v>0</v>
      </c>
      <c r="M19" s="51">
        <v>20.875</v>
      </c>
      <c r="N19" s="51">
        <v>0</v>
      </c>
      <c r="O19" s="51">
        <v>0</v>
      </c>
      <c r="P19" s="51">
        <v>0</v>
      </c>
      <c r="Q19" s="32">
        <v>0</v>
      </c>
      <c r="R19" s="32">
        <v>0</v>
      </c>
      <c r="S19" s="32">
        <v>0</v>
      </c>
      <c r="T19" s="32">
        <v>0</v>
      </c>
      <c r="U19" s="32">
        <v>0</v>
      </c>
      <c r="V19" s="32">
        <v>44.57</v>
      </c>
      <c r="W19" s="32">
        <v>7297.39</v>
      </c>
      <c r="X19" s="32">
        <v>0</v>
      </c>
      <c r="Y19" s="32">
        <v>62.62</v>
      </c>
      <c r="Z19" s="32">
        <v>0</v>
      </c>
      <c r="AA19" s="32">
        <v>0</v>
      </c>
      <c r="AB19" s="32">
        <v>0</v>
      </c>
      <c r="AC19" s="31">
        <v>0</v>
      </c>
      <c r="AD19" s="31">
        <v>0</v>
      </c>
      <c r="AE19" s="31">
        <v>0</v>
      </c>
      <c r="AF19" s="31">
        <v>0</v>
      </c>
      <c r="AG19" s="31">
        <v>0</v>
      </c>
      <c r="AH19" s="31">
        <v>422.5</v>
      </c>
      <c r="AI19" s="31">
        <v>97364.68</v>
      </c>
      <c r="AJ19" s="31">
        <v>0</v>
      </c>
      <c r="AK19" s="31">
        <v>191.67</v>
      </c>
      <c r="AL19" s="31">
        <v>0</v>
      </c>
      <c r="AM19" s="31">
        <v>0</v>
      </c>
      <c r="AN19" s="31">
        <v>0</v>
      </c>
      <c r="AO19" s="42">
        <v>-3.4</v>
      </c>
      <c r="AP19" s="42">
        <v>-3.4</v>
      </c>
      <c r="AQ19" s="42">
        <v>-3.4</v>
      </c>
      <c r="AR19" s="42">
        <v>-3.4</v>
      </c>
      <c r="AS19" s="42">
        <v>-3.4</v>
      </c>
      <c r="AT19" s="42">
        <v>-3.4</v>
      </c>
      <c r="AU19" s="42">
        <v>-3.4</v>
      </c>
      <c r="AV19" s="42">
        <v>-3.4</v>
      </c>
      <c r="AW19" s="42">
        <v>-3.4</v>
      </c>
      <c r="AX19" s="42">
        <v>-3.4</v>
      </c>
      <c r="AY19" s="42">
        <v>-3.4</v>
      </c>
      <c r="AZ19" s="42">
        <v>-3.4</v>
      </c>
      <c r="BA19" s="31">
        <v>0</v>
      </c>
      <c r="BB19" s="31">
        <v>0</v>
      </c>
      <c r="BC19" s="31">
        <v>0</v>
      </c>
      <c r="BD19" s="31">
        <v>0</v>
      </c>
      <c r="BE19" s="31">
        <v>0</v>
      </c>
      <c r="BF19" s="31">
        <v>-14.37</v>
      </c>
      <c r="BG19" s="31">
        <v>-3310.4</v>
      </c>
      <c r="BH19" s="31">
        <v>0</v>
      </c>
      <c r="BI19" s="31">
        <v>-6.52</v>
      </c>
      <c r="BJ19" s="31">
        <v>0</v>
      </c>
      <c r="BK19" s="31">
        <v>0</v>
      </c>
      <c r="BL19" s="31">
        <v>0</v>
      </c>
      <c r="BM19" s="32">
        <v>25920</v>
      </c>
      <c r="BN19" s="32">
        <v>16200</v>
      </c>
      <c r="BO19" s="32">
        <v>16200</v>
      </c>
      <c r="BP19" s="32">
        <v>6480</v>
      </c>
      <c r="BQ19" s="32">
        <v>22680</v>
      </c>
      <c r="BR19" s="32">
        <v>12960</v>
      </c>
      <c r="BS19" s="32">
        <v>7560</v>
      </c>
      <c r="BT19" s="32">
        <v>22680</v>
      </c>
      <c r="BU19" s="32">
        <v>11340</v>
      </c>
      <c r="BV19" s="32">
        <v>3780</v>
      </c>
      <c r="BW19" s="32">
        <v>15277.5</v>
      </c>
      <c r="BX19" s="32">
        <v>11340</v>
      </c>
      <c r="BY19" s="31">
        <f t="shared" ref="BY19" si="256">MAX(Q19+BA19,BM19)</f>
        <v>25920</v>
      </c>
      <c r="BZ19" s="31">
        <f t="shared" ref="BZ19" si="257">MAX(R19+BB19,BN19)</f>
        <v>16200</v>
      </c>
      <c r="CA19" s="31">
        <f t="shared" ref="CA19" si="258">MAX(S19+BC19,BO19)</f>
        <v>16200</v>
      </c>
      <c r="CB19" s="31">
        <f t="shared" ref="CB19" si="259">MAX(T19+BD19,BP19)</f>
        <v>6480</v>
      </c>
      <c r="CC19" s="31">
        <f t="shared" ref="CC19" si="260">MAX(U19+BE19,BQ19)</f>
        <v>22680</v>
      </c>
      <c r="CD19" s="31">
        <f>MAX(V19+BF19,BR19)</f>
        <v>12960</v>
      </c>
      <c r="CE19" s="31">
        <f t="shared" ref="CE19" si="261">MAX(W19+BG19,BS19)</f>
        <v>7560</v>
      </c>
      <c r="CF19" s="31">
        <f t="shared" ref="CF19" si="262">MAX(X19+BH19,BT19)</f>
        <v>22680</v>
      </c>
      <c r="CG19" s="31">
        <f t="shared" ref="CG19" si="263">MAX(Y19+BI19,BU19)</f>
        <v>11340</v>
      </c>
      <c r="CH19" s="31">
        <f t="shared" ref="CH19" si="264">MAX(Z19+BJ19,BV19)</f>
        <v>3780</v>
      </c>
      <c r="CI19" s="31">
        <f t="shared" ref="CI19" si="265">MAX(AA19+BK19,BW19)</f>
        <v>15277.5</v>
      </c>
      <c r="CJ19" s="31">
        <f t="shared" ref="CJ19" si="266">MAX(AB19+BL19,BX19)</f>
        <v>11340</v>
      </c>
      <c r="CK19" s="6">
        <f t="shared" ca="1" si="246"/>
        <v>-2.93E-2</v>
      </c>
      <c r="CL19" s="6">
        <f t="shared" ca="1" si="246"/>
        <v>-2.93E-2</v>
      </c>
      <c r="CM19" s="6">
        <f t="shared" ca="1" si="246"/>
        <v>-2.93E-2</v>
      </c>
      <c r="CN19" s="6">
        <f t="shared" ca="1" si="246"/>
        <v>-2.93E-2</v>
      </c>
      <c r="CO19" s="6">
        <f t="shared" ca="1" si="246"/>
        <v>-2.93E-2</v>
      </c>
      <c r="CP19" s="6">
        <f t="shared" ca="1" si="246"/>
        <v>-2.93E-2</v>
      </c>
      <c r="CQ19" s="6">
        <f t="shared" ca="1" si="246"/>
        <v>-2.93E-2</v>
      </c>
      <c r="CR19" s="6">
        <f t="shared" ca="1" si="246"/>
        <v>-2.93E-2</v>
      </c>
      <c r="CS19" s="6">
        <f t="shared" ca="1" si="246"/>
        <v>-2.93E-2</v>
      </c>
      <c r="CT19" s="6">
        <f t="shared" ca="1" si="246"/>
        <v>-2.93E-2</v>
      </c>
      <c r="CU19" s="6">
        <f t="shared" ca="1" si="246"/>
        <v>-2.93E-2</v>
      </c>
      <c r="CV19" s="6">
        <f t="shared" ca="1" si="246"/>
        <v>-2.93E-2</v>
      </c>
      <c r="CW19" s="31">
        <f t="shared" ref="CW19" ca="1" si="267">ROUND(AC19*CK19,2)</f>
        <v>0</v>
      </c>
      <c r="CX19" s="31">
        <f t="shared" ref="CX19" ca="1" si="268">ROUND(AD19*CL19,2)</f>
        <v>0</v>
      </c>
      <c r="CY19" s="31">
        <f t="shared" ref="CY19" ca="1" si="269">ROUND(AE19*CM19,2)</f>
        <v>0</v>
      </c>
      <c r="CZ19" s="31">
        <f t="shared" ref="CZ19" ca="1" si="270">ROUND(AF19*CN19,2)</f>
        <v>0</v>
      </c>
      <c r="DA19" s="31">
        <f t="shared" ref="DA19" ca="1" si="271">ROUND(AG19*CO19,2)</f>
        <v>0</v>
      </c>
      <c r="DB19" s="31">
        <f t="shared" ref="DB19" ca="1" si="272">ROUND(AH19*CP19,2)</f>
        <v>-12.38</v>
      </c>
      <c r="DC19" s="31">
        <f t="shared" ref="DC19" ca="1" si="273">ROUND(AI19*CQ19,2)</f>
        <v>-2852.79</v>
      </c>
      <c r="DD19" s="31">
        <f t="shared" ref="DD19" ca="1" si="274">ROUND(AJ19*CR19,2)</f>
        <v>0</v>
      </c>
      <c r="DE19" s="31">
        <f t="shared" ref="DE19" ca="1" si="275">ROUND(AK19*CS19,2)</f>
        <v>-5.62</v>
      </c>
      <c r="DF19" s="31">
        <f t="shared" ref="DF19" ca="1" si="276">ROUND(AL19*CT19,2)</f>
        <v>0</v>
      </c>
      <c r="DG19" s="31">
        <f t="shared" ref="DG19" ca="1" si="277">ROUND(AM19*CU19,2)</f>
        <v>0</v>
      </c>
      <c r="DH19" s="31">
        <f t="shared" ref="DH19" ca="1" si="278">ROUND(AN19*CV19,2)</f>
        <v>0</v>
      </c>
      <c r="DI19" s="32">
        <f t="shared" ref="DI19" ca="1" si="279">MAX(Q19+CW19,BM19)</f>
        <v>25920</v>
      </c>
      <c r="DJ19" s="32">
        <f t="shared" ref="DJ19" ca="1" si="280">MAX(R19+CX19,BN19)</f>
        <v>16200</v>
      </c>
      <c r="DK19" s="32">
        <f t="shared" ref="DK19" ca="1" si="281">MAX(S19+CY19,BO19)</f>
        <v>16200</v>
      </c>
      <c r="DL19" s="32">
        <f t="shared" ref="DL19" ca="1" si="282">MAX(T19+CZ19,BP19)</f>
        <v>6480</v>
      </c>
      <c r="DM19" s="32">
        <f t="shared" ref="DM19" ca="1" si="283">MAX(U19+DA19,BQ19)</f>
        <v>22680</v>
      </c>
      <c r="DN19" s="32">
        <f ca="1">MAX(V19+DB19,BR19)</f>
        <v>12960</v>
      </c>
      <c r="DO19" s="32">
        <f t="shared" ref="DO19" ca="1" si="284">MAX(W19+DC19,BS19)</f>
        <v>7560</v>
      </c>
      <c r="DP19" s="32">
        <f t="shared" ref="DP19" ca="1" si="285">MAX(X19+DD19,BT19)</f>
        <v>22680</v>
      </c>
      <c r="DQ19" s="32">
        <f t="shared" ref="DQ19" ca="1" si="286">MAX(Y19+DE19,BU19)</f>
        <v>11340</v>
      </c>
      <c r="DR19" s="32">
        <f t="shared" ref="DR19" ca="1" si="287">MAX(Z19+DF19,BV19)</f>
        <v>3780</v>
      </c>
      <c r="DS19" s="32">
        <f t="shared" ref="DS19" ca="1" si="288">MAX(AA19+DG19,BW19)</f>
        <v>15277.5</v>
      </c>
      <c r="DT19" s="32">
        <f t="shared" ref="DT19" ca="1" si="289">MAX(AB19+DH19,BX19)</f>
        <v>11340</v>
      </c>
      <c r="DU19" s="31">
        <f ca="1">DI19-BY19</f>
        <v>0</v>
      </c>
      <c r="DV19" s="31">
        <f t="shared" ref="DV19" ca="1" si="290">DJ19-BZ19</f>
        <v>0</v>
      </c>
      <c r="DW19" s="31">
        <f t="shared" ref="DW19" ca="1" si="291">DK19-CA19</f>
        <v>0</v>
      </c>
      <c r="DX19" s="31">
        <f t="shared" ref="DX19" ca="1" si="292">DL19-CB19</f>
        <v>0</v>
      </c>
      <c r="DY19" s="31">
        <f t="shared" ref="DY19" ca="1" si="293">DM19-CC19</f>
        <v>0</v>
      </c>
      <c r="DZ19" s="31">
        <f t="shared" ref="DZ19" ca="1" si="294">DN19-CD19</f>
        <v>0</v>
      </c>
      <c r="EA19" s="31">
        <f t="shared" ref="EA19" ca="1" si="295">DO19-CE19</f>
        <v>0</v>
      </c>
      <c r="EB19" s="31">
        <f t="shared" ref="EB19" ca="1" si="296">DP19-CF19</f>
        <v>0</v>
      </c>
      <c r="EC19" s="31">
        <f t="shared" ref="EC19" ca="1" si="297">DQ19-CG19</f>
        <v>0</v>
      </c>
      <c r="ED19" s="31">
        <f t="shared" ref="ED19" ca="1" si="298">DR19-CH19</f>
        <v>0</v>
      </c>
      <c r="EE19" s="31">
        <f t="shared" ref="EE19" ca="1" si="299">DS19-CI19</f>
        <v>0</v>
      </c>
      <c r="EF19" s="31">
        <f t="shared" ref="EF19" ca="1" si="300">DT19-CJ19</f>
        <v>0</v>
      </c>
      <c r="EG19" s="32">
        <f ca="1">DU19+BA19</f>
        <v>0</v>
      </c>
      <c r="EH19" s="32">
        <f t="shared" ref="EH19" ca="1" si="301">DV19+BB19</f>
        <v>0</v>
      </c>
      <c r="EI19" s="32">
        <f t="shared" ref="EI19" ca="1" si="302">DW19+BC19</f>
        <v>0</v>
      </c>
      <c r="EJ19" s="32">
        <f t="shared" ref="EJ19" ca="1" si="303">DX19+BD19</f>
        <v>0</v>
      </c>
      <c r="EK19" s="32">
        <f t="shared" ref="EK19" ca="1" si="304">DY19+BE19</f>
        <v>0</v>
      </c>
      <c r="EL19" s="32">
        <f t="shared" ref="EL19" ca="1" si="305">DZ19+BF19</f>
        <v>-14.37</v>
      </c>
      <c r="EM19" s="32">
        <f t="shared" ref="EM19" ca="1" si="306">EA19+BG19</f>
        <v>-3310.4</v>
      </c>
      <c r="EN19" s="32">
        <f t="shared" ref="EN19" ca="1" si="307">EB19+BH19</f>
        <v>0</v>
      </c>
      <c r="EO19" s="32">
        <f t="shared" ref="EO19" ca="1" si="308">EC19+BI19</f>
        <v>-6.52</v>
      </c>
      <c r="EP19" s="32">
        <f t="shared" ref="EP19" ca="1" si="309">ED19+BJ19</f>
        <v>0</v>
      </c>
      <c r="EQ19" s="32">
        <f t="shared" ref="EQ19" ca="1" si="310">EE19+BK19</f>
        <v>0</v>
      </c>
      <c r="ER19" s="32">
        <f t="shared" ref="ER19" ca="1" si="311">EF19+BL19</f>
        <v>0</v>
      </c>
    </row>
    <row r="20" spans="1:148">
      <c r="A20" t="s">
        <v>444</v>
      </c>
      <c r="B20" s="1" t="s">
        <v>506</v>
      </c>
      <c r="C20" t="s">
        <v>466</v>
      </c>
      <c r="D20" t="str">
        <f t="shared" ca="1" si="255"/>
        <v>Syncrude Industrial System DOS</v>
      </c>
      <c r="E20" s="51">
        <v>0</v>
      </c>
      <c r="F20" s="51">
        <v>0</v>
      </c>
      <c r="G20" s="51">
        <v>202.184</v>
      </c>
      <c r="H20" s="51">
        <v>126.128</v>
      </c>
      <c r="I20" s="51">
        <v>8.7889999999999997</v>
      </c>
      <c r="J20" s="51">
        <v>0</v>
      </c>
      <c r="K20" s="51">
        <v>159.68940000000001</v>
      </c>
      <c r="L20" s="51">
        <v>0</v>
      </c>
      <c r="M20" s="51">
        <v>0</v>
      </c>
      <c r="N20" s="51">
        <v>0</v>
      </c>
      <c r="O20" s="51">
        <v>0</v>
      </c>
      <c r="P20" s="51">
        <v>14.692</v>
      </c>
      <c r="Q20" s="32">
        <v>0</v>
      </c>
      <c r="R20" s="32">
        <v>0</v>
      </c>
      <c r="S20" s="32">
        <v>606.54999999999995</v>
      </c>
      <c r="T20" s="32">
        <v>378.38</v>
      </c>
      <c r="U20" s="32">
        <v>26.37</v>
      </c>
      <c r="V20" s="32">
        <v>0</v>
      </c>
      <c r="W20" s="32">
        <v>479.07</v>
      </c>
      <c r="X20" s="32">
        <v>0</v>
      </c>
      <c r="Y20" s="32">
        <v>0</v>
      </c>
      <c r="Z20" s="32">
        <v>0</v>
      </c>
      <c r="AA20" s="32">
        <v>0</v>
      </c>
      <c r="AB20" s="32">
        <v>44.08</v>
      </c>
      <c r="AC20" s="31">
        <v>0</v>
      </c>
      <c r="AD20" s="31">
        <v>0</v>
      </c>
      <c r="AE20" s="31">
        <v>11795.89</v>
      </c>
      <c r="AF20" s="31">
        <v>1961.31</v>
      </c>
      <c r="AG20" s="31">
        <v>2394.1</v>
      </c>
      <c r="AH20" s="31">
        <v>0</v>
      </c>
      <c r="AI20" s="31">
        <v>24762.21</v>
      </c>
      <c r="AJ20" s="31">
        <v>0</v>
      </c>
      <c r="AK20" s="31">
        <v>0</v>
      </c>
      <c r="AL20" s="31">
        <v>0</v>
      </c>
      <c r="AM20" s="31">
        <v>0</v>
      </c>
      <c r="AN20" s="31">
        <v>993.56</v>
      </c>
      <c r="AO20" s="42">
        <v>-3.4</v>
      </c>
      <c r="AP20" s="42">
        <v>-3.4</v>
      </c>
      <c r="AQ20" s="42">
        <v>-3.4</v>
      </c>
      <c r="AR20" s="42">
        <v>-3.4</v>
      </c>
      <c r="AS20" s="42">
        <v>-3.4</v>
      </c>
      <c r="AT20" s="42">
        <v>-3.4</v>
      </c>
      <c r="AU20" s="42">
        <v>-3.4</v>
      </c>
      <c r="AV20" s="42">
        <v>-3.4</v>
      </c>
      <c r="AW20" s="42">
        <v>-3.4</v>
      </c>
      <c r="AX20" s="42">
        <v>-3.4</v>
      </c>
      <c r="AY20" s="42">
        <v>-3.4</v>
      </c>
      <c r="AZ20" s="42">
        <v>-3.4</v>
      </c>
      <c r="BA20" s="31">
        <v>0</v>
      </c>
      <c r="BB20" s="31">
        <v>0</v>
      </c>
      <c r="BC20" s="31">
        <v>-401.06</v>
      </c>
      <c r="BD20" s="31">
        <v>-66.69</v>
      </c>
      <c r="BE20" s="31">
        <v>-81.400000000000006</v>
      </c>
      <c r="BF20" s="31">
        <v>0</v>
      </c>
      <c r="BG20" s="31">
        <v>-841.91</v>
      </c>
      <c r="BH20" s="31">
        <v>0</v>
      </c>
      <c r="BI20" s="31">
        <v>0</v>
      </c>
      <c r="BJ20" s="31">
        <v>0</v>
      </c>
      <c r="BK20" s="31">
        <v>0</v>
      </c>
      <c r="BL20" s="31">
        <v>-33.78</v>
      </c>
      <c r="BM20" s="32">
        <v>22680</v>
      </c>
      <c r="BN20" s="32">
        <v>22680</v>
      </c>
      <c r="BO20" s="32">
        <v>22545</v>
      </c>
      <c r="BP20" s="32">
        <v>22680</v>
      </c>
      <c r="BQ20" s="32">
        <v>22680</v>
      </c>
      <c r="BR20" s="32">
        <v>16200</v>
      </c>
      <c r="BS20" s="32">
        <v>26460</v>
      </c>
      <c r="BT20" s="32">
        <v>26460</v>
      </c>
      <c r="BU20" s="32">
        <v>26460</v>
      </c>
      <c r="BV20" s="32">
        <v>26460</v>
      </c>
      <c r="BW20" s="32">
        <v>27877.5</v>
      </c>
      <c r="BX20" s="32">
        <v>26460</v>
      </c>
      <c r="BY20" s="31">
        <f t="shared" ref="BY20:BY26" si="312">MAX(Q20+BA20,BM20)</f>
        <v>22680</v>
      </c>
      <c r="BZ20" s="31">
        <f t="shared" ref="BZ20:BZ26" si="313">MAX(R20+BB20,BN20)</f>
        <v>22680</v>
      </c>
      <c r="CA20" s="31">
        <f t="shared" ref="CA20:CA26" si="314">MAX(S20+BC20,BO20)</f>
        <v>22545</v>
      </c>
      <c r="CB20" s="31">
        <f t="shared" ref="CB20:CB26" si="315">MAX(T20+BD20,BP20)</f>
        <v>22680</v>
      </c>
      <c r="CC20" s="31">
        <f t="shared" ref="CC20:CC26" si="316">MAX(U20+BE20,BQ20)</f>
        <v>22680</v>
      </c>
      <c r="CD20" s="31">
        <f t="shared" ref="CD20:CD26" si="317">MAX(V20+BF20,BR20)</f>
        <v>16200</v>
      </c>
      <c r="CE20" s="31">
        <f t="shared" ref="CE20:CE26" si="318">MAX(W20+BG20,BS20)</f>
        <v>26460</v>
      </c>
      <c r="CF20" s="31">
        <f t="shared" ref="CF20:CF26" si="319">MAX(X20+BH20,BT20)</f>
        <v>26460</v>
      </c>
      <c r="CG20" s="31">
        <f t="shared" ref="CG20:CG26" si="320">MAX(Y20+BI20,BU20)</f>
        <v>26460</v>
      </c>
      <c r="CH20" s="31">
        <f t="shared" ref="CH20:CH26" si="321">MAX(Z20+BJ20,BV20)</f>
        <v>26460</v>
      </c>
      <c r="CI20" s="31">
        <f t="shared" ref="CI20:CI26" si="322">MAX(AA20+BK20,BW20)</f>
        <v>27877.5</v>
      </c>
      <c r="CJ20" s="31">
        <f t="shared" ref="CJ20:CJ26" si="323">MAX(AB20+BL20,BX20)</f>
        <v>26460</v>
      </c>
      <c r="CK20" s="6">
        <f t="shared" ca="1" si="246"/>
        <v>-2.93E-2</v>
      </c>
      <c r="CL20" s="6">
        <f t="shared" ca="1" si="246"/>
        <v>-2.93E-2</v>
      </c>
      <c r="CM20" s="6">
        <f t="shared" ca="1" si="246"/>
        <v>-2.93E-2</v>
      </c>
      <c r="CN20" s="6">
        <f t="shared" ca="1" si="246"/>
        <v>-2.93E-2</v>
      </c>
      <c r="CO20" s="6">
        <f t="shared" ca="1" si="246"/>
        <v>-2.93E-2</v>
      </c>
      <c r="CP20" s="6">
        <f t="shared" ca="1" si="246"/>
        <v>-2.93E-2</v>
      </c>
      <c r="CQ20" s="6">
        <f t="shared" ca="1" si="246"/>
        <v>-2.93E-2</v>
      </c>
      <c r="CR20" s="6">
        <f t="shared" ca="1" si="246"/>
        <v>-2.93E-2</v>
      </c>
      <c r="CS20" s="6">
        <f t="shared" ca="1" si="246"/>
        <v>-2.93E-2</v>
      </c>
      <c r="CT20" s="6">
        <f t="shared" ca="1" si="246"/>
        <v>-2.93E-2</v>
      </c>
      <c r="CU20" s="6">
        <f t="shared" ca="1" si="246"/>
        <v>-2.93E-2</v>
      </c>
      <c r="CV20" s="6">
        <f t="shared" ca="1" si="246"/>
        <v>-2.93E-2</v>
      </c>
      <c r="CW20" s="31">
        <f t="shared" ref="CW20:CW26" ca="1" si="324">ROUND(AC20*CK20,2)</f>
        <v>0</v>
      </c>
      <c r="CX20" s="31">
        <f t="shared" ref="CX20:CX26" ca="1" si="325">ROUND(AD20*CL20,2)</f>
        <v>0</v>
      </c>
      <c r="CY20" s="31">
        <f t="shared" ref="CY20:CY26" ca="1" si="326">ROUND(AE20*CM20,2)</f>
        <v>-345.62</v>
      </c>
      <c r="CZ20" s="31">
        <f t="shared" ref="CZ20:CZ26" ca="1" si="327">ROUND(AF20*CN20,2)</f>
        <v>-57.47</v>
      </c>
      <c r="DA20" s="31">
        <f t="shared" ref="DA20:DA26" ca="1" si="328">ROUND(AG20*CO20,2)</f>
        <v>-70.150000000000006</v>
      </c>
      <c r="DB20" s="31">
        <f t="shared" ref="DB20:DB26" ca="1" si="329">ROUND(AH20*CP20,2)</f>
        <v>0</v>
      </c>
      <c r="DC20" s="31">
        <f t="shared" ref="DC20:DC26" ca="1" si="330">ROUND(AI20*CQ20,2)</f>
        <v>-725.53</v>
      </c>
      <c r="DD20" s="31">
        <f t="shared" ref="DD20:DD26" ca="1" si="331">ROUND(AJ20*CR20,2)</f>
        <v>0</v>
      </c>
      <c r="DE20" s="31">
        <f t="shared" ref="DE20:DE26" ca="1" si="332">ROUND(AK20*CS20,2)</f>
        <v>0</v>
      </c>
      <c r="DF20" s="31">
        <f t="shared" ref="DF20:DF26" ca="1" si="333">ROUND(AL20*CT20,2)</f>
        <v>0</v>
      </c>
      <c r="DG20" s="31">
        <f t="shared" ref="DG20:DG26" ca="1" si="334">ROUND(AM20*CU20,2)</f>
        <v>0</v>
      </c>
      <c r="DH20" s="31">
        <f t="shared" ref="DH20:DH26" ca="1" si="335">ROUND(AN20*CV20,2)</f>
        <v>-29.11</v>
      </c>
      <c r="DI20" s="32">
        <f t="shared" ref="DI20:DI26" ca="1" si="336">MAX(Q20+CW20,BM20)</f>
        <v>22680</v>
      </c>
      <c r="DJ20" s="32">
        <f t="shared" ref="DJ20:DJ26" ca="1" si="337">MAX(R20+CX20,BN20)</f>
        <v>22680</v>
      </c>
      <c r="DK20" s="32">
        <f t="shared" ref="DK20:DK26" ca="1" si="338">MAX(S20+CY20,BO20)</f>
        <v>22545</v>
      </c>
      <c r="DL20" s="32">
        <f t="shared" ref="DL20:DL26" ca="1" si="339">MAX(T20+CZ20,BP20)</f>
        <v>22680</v>
      </c>
      <c r="DM20" s="32">
        <f t="shared" ref="DM20:DM26" ca="1" si="340">MAX(U20+DA20,BQ20)</f>
        <v>22680</v>
      </c>
      <c r="DN20" s="32">
        <f t="shared" ref="DN20:DN26" ca="1" si="341">MAX(V20+DB20,BR20)</f>
        <v>16200</v>
      </c>
      <c r="DO20" s="32">
        <f t="shared" ref="DO20:DO26" ca="1" si="342">MAX(W20+DC20,BS20)</f>
        <v>26460</v>
      </c>
      <c r="DP20" s="32">
        <f t="shared" ref="DP20:DP26" ca="1" si="343">MAX(X20+DD20,BT20)</f>
        <v>26460</v>
      </c>
      <c r="DQ20" s="32">
        <f t="shared" ref="DQ20:DQ26" ca="1" si="344">MAX(Y20+DE20,BU20)</f>
        <v>26460</v>
      </c>
      <c r="DR20" s="32">
        <f t="shared" ref="DR20:DR26" ca="1" si="345">MAX(Z20+DF20,BV20)</f>
        <v>26460</v>
      </c>
      <c r="DS20" s="32">
        <f t="shared" ref="DS20:DS26" ca="1" si="346">MAX(AA20+DG20,BW20)</f>
        <v>27877.5</v>
      </c>
      <c r="DT20" s="32">
        <f t="shared" ref="DT20:DT26" ca="1" si="347">MAX(AB20+DH20,BX20)</f>
        <v>26460</v>
      </c>
      <c r="DU20" s="31">
        <f t="shared" ref="DU20:DU26" ca="1" si="348">DI20-BY20</f>
        <v>0</v>
      </c>
      <c r="DV20" s="31">
        <f t="shared" ref="DV20:DV26" ca="1" si="349">DJ20-BZ20</f>
        <v>0</v>
      </c>
      <c r="DW20" s="31">
        <f t="shared" ref="DW20:DW26" ca="1" si="350">DK20-CA20</f>
        <v>0</v>
      </c>
      <c r="DX20" s="31">
        <f t="shared" ref="DX20:DX26" ca="1" si="351">DL20-CB20</f>
        <v>0</v>
      </c>
      <c r="DY20" s="31">
        <f t="shared" ref="DY20:DY26" ca="1" si="352">DM20-CC20</f>
        <v>0</v>
      </c>
      <c r="DZ20" s="31">
        <f t="shared" ref="DZ20:DZ26" ca="1" si="353">DN20-CD20</f>
        <v>0</v>
      </c>
      <c r="EA20" s="31">
        <f t="shared" ref="EA20:EA26" ca="1" si="354">DO20-CE20</f>
        <v>0</v>
      </c>
      <c r="EB20" s="31">
        <f t="shared" ref="EB20:EB26" ca="1" si="355">DP20-CF20</f>
        <v>0</v>
      </c>
      <c r="EC20" s="31">
        <f t="shared" ref="EC20:EC26" ca="1" si="356">DQ20-CG20</f>
        <v>0</v>
      </c>
      <c r="ED20" s="31">
        <f t="shared" ref="ED20:ED26" ca="1" si="357">DR20-CH20</f>
        <v>0</v>
      </c>
      <c r="EE20" s="31">
        <f t="shared" ref="EE20:EE26" ca="1" si="358">DS20-CI20</f>
        <v>0</v>
      </c>
      <c r="EF20" s="31">
        <f t="shared" ref="EF20:EF26" ca="1" si="359">DT20-CJ20</f>
        <v>0</v>
      </c>
      <c r="EG20" s="32">
        <f t="shared" ref="EG20:EG26" ca="1" si="360">DU20+BA20</f>
        <v>0</v>
      </c>
      <c r="EH20" s="32">
        <f t="shared" ref="EH20:EH26" ca="1" si="361">DV20+BB20</f>
        <v>0</v>
      </c>
      <c r="EI20" s="32">
        <f t="shared" ref="EI20:EI26" ca="1" si="362">DW20+BC20</f>
        <v>-401.06</v>
      </c>
      <c r="EJ20" s="32">
        <f t="shared" ref="EJ20:EJ26" ca="1" si="363">DX20+BD20</f>
        <v>-66.69</v>
      </c>
      <c r="EK20" s="32">
        <f t="shared" ref="EK20:EK26" ca="1" si="364">DY20+BE20</f>
        <v>-81.400000000000006</v>
      </c>
      <c r="EL20" s="32">
        <f t="shared" ref="EL20:EL26" ca="1" si="365">DZ20+BF20</f>
        <v>0</v>
      </c>
      <c r="EM20" s="32">
        <f t="shared" ref="EM20:EM26" ca="1" si="366">EA20+BG20</f>
        <v>-841.91</v>
      </c>
      <c r="EN20" s="32">
        <f t="shared" ref="EN20:EN26" ca="1" si="367">EB20+BH20</f>
        <v>0</v>
      </c>
      <c r="EO20" s="32">
        <f t="shared" ref="EO20:EO26" ca="1" si="368">EC20+BI20</f>
        <v>0</v>
      </c>
      <c r="EP20" s="32">
        <f t="shared" ref="EP20:EP26" ca="1" si="369">ED20+BJ20</f>
        <v>0</v>
      </c>
      <c r="EQ20" s="32">
        <f t="shared" ref="EQ20:EQ26" ca="1" si="370">EE20+BK20</f>
        <v>0</v>
      </c>
      <c r="ER20" s="32">
        <f t="shared" ref="ER20:ER26" ca="1" si="371">EF20+BL20</f>
        <v>-33.78</v>
      </c>
    </row>
    <row r="21" spans="1:148">
      <c r="A21" t="s">
        <v>444</v>
      </c>
      <c r="B21" s="1" t="s">
        <v>506</v>
      </c>
      <c r="C21" t="s">
        <v>482</v>
      </c>
      <c r="D21" t="str">
        <f t="shared" ca="1" si="255"/>
        <v>Syncrude Industrial System DOS</v>
      </c>
      <c r="E21" s="51">
        <v>0</v>
      </c>
      <c r="F21" s="51">
        <v>0</v>
      </c>
      <c r="G21" s="51">
        <v>119.256</v>
      </c>
      <c r="H21" s="51">
        <v>59.33</v>
      </c>
      <c r="I21" s="51">
        <v>657.78</v>
      </c>
      <c r="J21" s="51">
        <v>0</v>
      </c>
      <c r="K21" s="51">
        <v>0</v>
      </c>
      <c r="L21" s="51">
        <v>1030.7855</v>
      </c>
      <c r="M21" s="51">
        <v>0</v>
      </c>
      <c r="N21" s="51">
        <v>0</v>
      </c>
      <c r="O21" s="51">
        <v>0</v>
      </c>
      <c r="P21" s="51">
        <v>0</v>
      </c>
      <c r="Q21" s="32">
        <v>0</v>
      </c>
      <c r="R21" s="32">
        <v>0</v>
      </c>
      <c r="S21" s="32">
        <v>357.77</v>
      </c>
      <c r="T21" s="32">
        <v>177.99</v>
      </c>
      <c r="U21" s="32">
        <v>1973.34</v>
      </c>
      <c r="V21" s="32">
        <v>0</v>
      </c>
      <c r="W21" s="32">
        <v>0</v>
      </c>
      <c r="X21" s="32">
        <v>3092.36</v>
      </c>
      <c r="Y21" s="32">
        <v>0</v>
      </c>
      <c r="Z21" s="32">
        <v>0</v>
      </c>
      <c r="AA21" s="32">
        <v>0</v>
      </c>
      <c r="AB21" s="32">
        <v>0</v>
      </c>
      <c r="AC21" s="31">
        <v>0</v>
      </c>
      <c r="AD21" s="31">
        <v>0</v>
      </c>
      <c r="AE21" s="31">
        <v>7747.26</v>
      </c>
      <c r="AF21" s="31">
        <v>6508.52</v>
      </c>
      <c r="AG21" s="31">
        <v>22079</v>
      </c>
      <c r="AH21" s="31">
        <v>0</v>
      </c>
      <c r="AI21" s="31">
        <v>0</v>
      </c>
      <c r="AJ21" s="31">
        <v>326682.15000000002</v>
      </c>
      <c r="AK21" s="31">
        <v>0</v>
      </c>
      <c r="AL21" s="31">
        <v>0</v>
      </c>
      <c r="AM21" s="31">
        <v>0</v>
      </c>
      <c r="AN21" s="31">
        <v>0</v>
      </c>
      <c r="AO21" s="42">
        <v>-3.4</v>
      </c>
      <c r="AP21" s="42">
        <v>-3.4</v>
      </c>
      <c r="AQ21" s="42">
        <v>-3.4</v>
      </c>
      <c r="AR21" s="42">
        <v>-3.4</v>
      </c>
      <c r="AS21" s="42">
        <v>-3.4</v>
      </c>
      <c r="AT21" s="42">
        <v>-3.4</v>
      </c>
      <c r="AU21" s="42">
        <v>-3.4</v>
      </c>
      <c r="AV21" s="42">
        <v>-3.4</v>
      </c>
      <c r="AW21" s="42">
        <v>-3.4</v>
      </c>
      <c r="AX21" s="42">
        <v>-3.4</v>
      </c>
      <c r="AY21" s="42">
        <v>-3.4</v>
      </c>
      <c r="AZ21" s="42">
        <v>-3.4</v>
      </c>
      <c r="BA21" s="31">
        <v>0</v>
      </c>
      <c r="BB21" s="31">
        <v>0</v>
      </c>
      <c r="BC21" s="31">
        <v>-263.41000000000003</v>
      </c>
      <c r="BD21" s="31">
        <v>-221.29</v>
      </c>
      <c r="BE21" s="31">
        <v>-750.69</v>
      </c>
      <c r="BF21" s="31">
        <v>0</v>
      </c>
      <c r="BG21" s="31">
        <v>0</v>
      </c>
      <c r="BH21" s="31">
        <v>-11107.19</v>
      </c>
      <c r="BI21" s="31">
        <v>0</v>
      </c>
      <c r="BJ21" s="31">
        <v>0</v>
      </c>
      <c r="BK21" s="31">
        <v>0</v>
      </c>
      <c r="BL21" s="31">
        <v>0</v>
      </c>
      <c r="BM21" s="32">
        <v>22680</v>
      </c>
      <c r="BN21" s="32">
        <v>18090</v>
      </c>
      <c r="BO21" s="32">
        <v>22680</v>
      </c>
      <c r="BP21" s="32">
        <v>22680</v>
      </c>
      <c r="BQ21" s="32">
        <v>22680</v>
      </c>
      <c r="BR21" s="32">
        <v>6480</v>
      </c>
      <c r="BS21" s="32">
        <v>26460</v>
      </c>
      <c r="BT21" s="32">
        <v>26460</v>
      </c>
      <c r="BU21" s="32">
        <v>26460</v>
      </c>
      <c r="BV21" s="32">
        <v>26460</v>
      </c>
      <c r="BW21" s="32">
        <v>26460</v>
      </c>
      <c r="BX21" s="32">
        <v>26460</v>
      </c>
      <c r="BY21" s="31">
        <f t="shared" si="312"/>
        <v>22680</v>
      </c>
      <c r="BZ21" s="31">
        <f t="shared" si="313"/>
        <v>18090</v>
      </c>
      <c r="CA21" s="31">
        <f t="shared" si="314"/>
        <v>22680</v>
      </c>
      <c r="CB21" s="31">
        <f t="shared" si="315"/>
        <v>22680</v>
      </c>
      <c r="CC21" s="31">
        <f t="shared" si="316"/>
        <v>22680</v>
      </c>
      <c r="CD21" s="31">
        <f t="shared" si="317"/>
        <v>6480</v>
      </c>
      <c r="CE21" s="31">
        <f t="shared" si="318"/>
        <v>26460</v>
      </c>
      <c r="CF21" s="31">
        <f t="shared" si="319"/>
        <v>26460</v>
      </c>
      <c r="CG21" s="31">
        <f t="shared" si="320"/>
        <v>26460</v>
      </c>
      <c r="CH21" s="31">
        <f t="shared" si="321"/>
        <v>26460</v>
      </c>
      <c r="CI21" s="31">
        <f t="shared" si="322"/>
        <v>26460</v>
      </c>
      <c r="CJ21" s="31">
        <f t="shared" si="323"/>
        <v>26460</v>
      </c>
      <c r="CK21" s="6">
        <f t="shared" ca="1" si="246"/>
        <v>-2.93E-2</v>
      </c>
      <c r="CL21" s="6">
        <f t="shared" ca="1" si="246"/>
        <v>-2.93E-2</v>
      </c>
      <c r="CM21" s="6">
        <f t="shared" ca="1" si="246"/>
        <v>-2.93E-2</v>
      </c>
      <c r="CN21" s="6">
        <f t="shared" ca="1" si="246"/>
        <v>-2.93E-2</v>
      </c>
      <c r="CO21" s="6">
        <f t="shared" ca="1" si="246"/>
        <v>-2.93E-2</v>
      </c>
      <c r="CP21" s="6">
        <f t="shared" ca="1" si="246"/>
        <v>-2.93E-2</v>
      </c>
      <c r="CQ21" s="6">
        <f t="shared" ca="1" si="246"/>
        <v>-2.93E-2</v>
      </c>
      <c r="CR21" s="6">
        <f t="shared" ca="1" si="246"/>
        <v>-2.93E-2</v>
      </c>
      <c r="CS21" s="6">
        <f t="shared" ca="1" si="246"/>
        <v>-2.93E-2</v>
      </c>
      <c r="CT21" s="6">
        <f t="shared" ca="1" si="246"/>
        <v>-2.93E-2</v>
      </c>
      <c r="CU21" s="6">
        <f t="shared" ca="1" si="246"/>
        <v>-2.93E-2</v>
      </c>
      <c r="CV21" s="6">
        <f t="shared" ca="1" si="246"/>
        <v>-2.93E-2</v>
      </c>
      <c r="CW21" s="31">
        <f t="shared" ca="1" si="324"/>
        <v>0</v>
      </c>
      <c r="CX21" s="31">
        <f t="shared" ca="1" si="325"/>
        <v>0</v>
      </c>
      <c r="CY21" s="31">
        <f t="shared" ca="1" si="326"/>
        <v>-226.99</v>
      </c>
      <c r="CZ21" s="31">
        <f t="shared" ca="1" si="327"/>
        <v>-190.7</v>
      </c>
      <c r="DA21" s="31">
        <f t="shared" ca="1" si="328"/>
        <v>-646.91</v>
      </c>
      <c r="DB21" s="31">
        <f t="shared" ca="1" si="329"/>
        <v>0</v>
      </c>
      <c r="DC21" s="31">
        <f t="shared" ca="1" si="330"/>
        <v>0</v>
      </c>
      <c r="DD21" s="31">
        <f t="shared" ca="1" si="331"/>
        <v>-9571.7900000000009</v>
      </c>
      <c r="DE21" s="31">
        <f t="shared" ca="1" si="332"/>
        <v>0</v>
      </c>
      <c r="DF21" s="31">
        <f t="shared" ca="1" si="333"/>
        <v>0</v>
      </c>
      <c r="DG21" s="31">
        <f t="shared" ca="1" si="334"/>
        <v>0</v>
      </c>
      <c r="DH21" s="31">
        <f t="shared" ca="1" si="335"/>
        <v>0</v>
      </c>
      <c r="DI21" s="32">
        <f t="shared" ca="1" si="336"/>
        <v>22680</v>
      </c>
      <c r="DJ21" s="32">
        <f t="shared" ca="1" si="337"/>
        <v>18090</v>
      </c>
      <c r="DK21" s="32">
        <f t="shared" ca="1" si="338"/>
        <v>22680</v>
      </c>
      <c r="DL21" s="32">
        <f t="shared" ca="1" si="339"/>
        <v>22680</v>
      </c>
      <c r="DM21" s="32">
        <f t="shared" ca="1" si="340"/>
        <v>22680</v>
      </c>
      <c r="DN21" s="32">
        <f t="shared" ca="1" si="341"/>
        <v>6480</v>
      </c>
      <c r="DO21" s="32">
        <f t="shared" ca="1" si="342"/>
        <v>26460</v>
      </c>
      <c r="DP21" s="32">
        <f t="shared" ca="1" si="343"/>
        <v>26460</v>
      </c>
      <c r="DQ21" s="32">
        <f t="shared" ca="1" si="344"/>
        <v>26460</v>
      </c>
      <c r="DR21" s="32">
        <f t="shared" ca="1" si="345"/>
        <v>26460</v>
      </c>
      <c r="DS21" s="32">
        <f t="shared" ca="1" si="346"/>
        <v>26460</v>
      </c>
      <c r="DT21" s="32">
        <f t="shared" ca="1" si="347"/>
        <v>26460</v>
      </c>
      <c r="DU21" s="31">
        <f t="shared" ca="1" si="348"/>
        <v>0</v>
      </c>
      <c r="DV21" s="31">
        <f t="shared" ca="1" si="349"/>
        <v>0</v>
      </c>
      <c r="DW21" s="31">
        <f t="shared" ca="1" si="350"/>
        <v>0</v>
      </c>
      <c r="DX21" s="31">
        <f t="shared" ca="1" si="351"/>
        <v>0</v>
      </c>
      <c r="DY21" s="31">
        <f t="shared" ca="1" si="352"/>
        <v>0</v>
      </c>
      <c r="DZ21" s="31">
        <f t="shared" ca="1" si="353"/>
        <v>0</v>
      </c>
      <c r="EA21" s="31">
        <f t="shared" ca="1" si="354"/>
        <v>0</v>
      </c>
      <c r="EB21" s="31">
        <f t="shared" ca="1" si="355"/>
        <v>0</v>
      </c>
      <c r="EC21" s="31">
        <f t="shared" ca="1" si="356"/>
        <v>0</v>
      </c>
      <c r="ED21" s="31">
        <f t="shared" ca="1" si="357"/>
        <v>0</v>
      </c>
      <c r="EE21" s="31">
        <f t="shared" ca="1" si="358"/>
        <v>0</v>
      </c>
      <c r="EF21" s="31">
        <f t="shared" ca="1" si="359"/>
        <v>0</v>
      </c>
      <c r="EG21" s="32">
        <f t="shared" ca="1" si="360"/>
        <v>0</v>
      </c>
      <c r="EH21" s="32">
        <f t="shared" ca="1" si="361"/>
        <v>0</v>
      </c>
      <c r="EI21" s="32">
        <f t="shared" ca="1" si="362"/>
        <v>-263.41000000000003</v>
      </c>
      <c r="EJ21" s="32">
        <f t="shared" ca="1" si="363"/>
        <v>-221.29</v>
      </c>
      <c r="EK21" s="32">
        <f t="shared" ca="1" si="364"/>
        <v>-750.69</v>
      </c>
      <c r="EL21" s="32">
        <f t="shared" ca="1" si="365"/>
        <v>0</v>
      </c>
      <c r="EM21" s="32">
        <f t="shared" ca="1" si="366"/>
        <v>0</v>
      </c>
      <c r="EN21" s="32">
        <f t="shared" ca="1" si="367"/>
        <v>-11107.19</v>
      </c>
      <c r="EO21" s="32">
        <f t="shared" ca="1" si="368"/>
        <v>0</v>
      </c>
      <c r="EP21" s="32">
        <f t="shared" ca="1" si="369"/>
        <v>0</v>
      </c>
      <c r="EQ21" s="32">
        <f t="shared" ca="1" si="370"/>
        <v>0</v>
      </c>
      <c r="ER21" s="32">
        <f t="shared" ca="1" si="371"/>
        <v>0</v>
      </c>
    </row>
    <row r="22" spans="1:148">
      <c r="A22" t="s">
        <v>444</v>
      </c>
      <c r="B22" s="1" t="s">
        <v>506</v>
      </c>
      <c r="C22" t="s">
        <v>483</v>
      </c>
      <c r="D22" t="str">
        <f t="shared" ca="1" si="255"/>
        <v>Syncrude Industrial System DOS</v>
      </c>
      <c r="E22" s="51">
        <v>0</v>
      </c>
      <c r="F22" s="51">
        <v>0</v>
      </c>
      <c r="G22" s="51">
        <v>0</v>
      </c>
      <c r="H22" s="51">
        <v>0</v>
      </c>
      <c r="I22" s="51">
        <v>2591.9391999999998</v>
      </c>
      <c r="J22" s="51">
        <v>414.1318</v>
      </c>
      <c r="K22" s="51">
        <v>329.291</v>
      </c>
      <c r="L22" s="51">
        <v>446.12549999999999</v>
      </c>
      <c r="M22" s="51">
        <v>0</v>
      </c>
      <c r="N22" s="51">
        <v>0</v>
      </c>
      <c r="O22" s="51">
        <v>0</v>
      </c>
      <c r="P22" s="51">
        <v>0</v>
      </c>
      <c r="Q22" s="32">
        <v>0</v>
      </c>
      <c r="R22" s="32">
        <v>0</v>
      </c>
      <c r="S22" s="32">
        <v>0</v>
      </c>
      <c r="T22" s="32">
        <v>0</v>
      </c>
      <c r="U22" s="32">
        <v>7775.82</v>
      </c>
      <c r="V22" s="32">
        <v>1242.4000000000001</v>
      </c>
      <c r="W22" s="32">
        <v>987.87</v>
      </c>
      <c r="X22" s="32">
        <v>1338.38</v>
      </c>
      <c r="Y22" s="32">
        <v>0</v>
      </c>
      <c r="Z22" s="32">
        <v>0</v>
      </c>
      <c r="AA22" s="32">
        <v>0</v>
      </c>
      <c r="AB22" s="32">
        <v>0</v>
      </c>
      <c r="AC22" s="31">
        <v>0</v>
      </c>
      <c r="AD22" s="31">
        <v>0</v>
      </c>
      <c r="AE22" s="31">
        <v>0</v>
      </c>
      <c r="AF22" s="31">
        <v>0</v>
      </c>
      <c r="AG22" s="31">
        <v>136155.07</v>
      </c>
      <c r="AH22" s="31">
        <v>15624.13</v>
      </c>
      <c r="AI22" s="31">
        <v>8027.36</v>
      </c>
      <c r="AJ22" s="31">
        <v>22007.439999999999</v>
      </c>
      <c r="AK22" s="31">
        <v>0</v>
      </c>
      <c r="AL22" s="31">
        <v>0</v>
      </c>
      <c r="AM22" s="31">
        <v>0</v>
      </c>
      <c r="AN22" s="31">
        <v>0</v>
      </c>
      <c r="AO22" s="42">
        <v>-3.4</v>
      </c>
      <c r="AP22" s="42">
        <v>-3.4</v>
      </c>
      <c r="AQ22" s="42">
        <v>-3.4</v>
      </c>
      <c r="AR22" s="42">
        <v>-3.4</v>
      </c>
      <c r="AS22" s="42">
        <v>-3.4</v>
      </c>
      <c r="AT22" s="42">
        <v>-3.4</v>
      </c>
      <c r="AU22" s="42">
        <v>-3.4</v>
      </c>
      <c r="AV22" s="42">
        <v>-3.4</v>
      </c>
      <c r="AW22" s="42">
        <v>-3.4</v>
      </c>
      <c r="AX22" s="42">
        <v>-3.4</v>
      </c>
      <c r="AY22" s="42">
        <v>-3.4</v>
      </c>
      <c r="AZ22" s="42">
        <v>-3.4</v>
      </c>
      <c r="BA22" s="31">
        <v>0</v>
      </c>
      <c r="BB22" s="31">
        <v>0</v>
      </c>
      <c r="BC22" s="31">
        <v>0</v>
      </c>
      <c r="BD22" s="31">
        <v>0</v>
      </c>
      <c r="BE22" s="31">
        <v>-4629.28</v>
      </c>
      <c r="BF22" s="31">
        <v>-531.22</v>
      </c>
      <c r="BG22" s="31">
        <v>-272.93</v>
      </c>
      <c r="BH22" s="31">
        <v>-748.26</v>
      </c>
      <c r="BI22" s="31">
        <v>0</v>
      </c>
      <c r="BJ22" s="31">
        <v>0</v>
      </c>
      <c r="BK22" s="31">
        <v>0</v>
      </c>
      <c r="BL22" s="31">
        <v>0</v>
      </c>
      <c r="BM22" s="32">
        <v>22680</v>
      </c>
      <c r="BN22" s="32">
        <v>22680</v>
      </c>
      <c r="BO22" s="32">
        <v>22680</v>
      </c>
      <c r="BP22" s="32">
        <v>22680</v>
      </c>
      <c r="BQ22" s="32">
        <v>22680</v>
      </c>
      <c r="BR22" s="32">
        <v>22680</v>
      </c>
      <c r="BS22" s="32">
        <v>26460</v>
      </c>
      <c r="BT22" s="32">
        <v>26460</v>
      </c>
      <c r="BU22" s="32">
        <v>26460</v>
      </c>
      <c r="BV22" s="32">
        <v>26460</v>
      </c>
      <c r="BW22" s="32">
        <v>26460</v>
      </c>
      <c r="BX22" s="32">
        <v>26460</v>
      </c>
      <c r="BY22" s="31">
        <f t="shared" si="312"/>
        <v>22680</v>
      </c>
      <c r="BZ22" s="31">
        <f t="shared" si="313"/>
        <v>22680</v>
      </c>
      <c r="CA22" s="31">
        <f t="shared" si="314"/>
        <v>22680</v>
      </c>
      <c r="CB22" s="31">
        <f t="shared" si="315"/>
        <v>22680</v>
      </c>
      <c r="CC22" s="31">
        <f t="shared" si="316"/>
        <v>22680</v>
      </c>
      <c r="CD22" s="31">
        <f t="shared" si="317"/>
        <v>22680</v>
      </c>
      <c r="CE22" s="31">
        <f t="shared" si="318"/>
        <v>26460</v>
      </c>
      <c r="CF22" s="31">
        <f t="shared" si="319"/>
        <v>26460</v>
      </c>
      <c r="CG22" s="31">
        <f t="shared" si="320"/>
        <v>26460</v>
      </c>
      <c r="CH22" s="31">
        <f t="shared" si="321"/>
        <v>26460</v>
      </c>
      <c r="CI22" s="31">
        <f t="shared" si="322"/>
        <v>26460</v>
      </c>
      <c r="CJ22" s="31">
        <f t="shared" si="323"/>
        <v>26460</v>
      </c>
      <c r="CK22" s="6">
        <f t="shared" ca="1" si="246"/>
        <v>-2.93E-2</v>
      </c>
      <c r="CL22" s="6">
        <f t="shared" ca="1" si="246"/>
        <v>-2.93E-2</v>
      </c>
      <c r="CM22" s="6">
        <f t="shared" ca="1" si="246"/>
        <v>-2.93E-2</v>
      </c>
      <c r="CN22" s="6">
        <f t="shared" ca="1" si="246"/>
        <v>-2.93E-2</v>
      </c>
      <c r="CO22" s="6">
        <f t="shared" ca="1" si="246"/>
        <v>-2.93E-2</v>
      </c>
      <c r="CP22" s="6">
        <f t="shared" ca="1" si="246"/>
        <v>-2.93E-2</v>
      </c>
      <c r="CQ22" s="6">
        <f t="shared" ca="1" si="246"/>
        <v>-2.93E-2</v>
      </c>
      <c r="CR22" s="6">
        <f t="shared" ca="1" si="246"/>
        <v>-2.93E-2</v>
      </c>
      <c r="CS22" s="6">
        <f t="shared" ca="1" si="246"/>
        <v>-2.93E-2</v>
      </c>
      <c r="CT22" s="6">
        <f t="shared" ca="1" si="246"/>
        <v>-2.93E-2</v>
      </c>
      <c r="CU22" s="6">
        <f t="shared" ca="1" si="246"/>
        <v>-2.93E-2</v>
      </c>
      <c r="CV22" s="6">
        <f t="shared" ca="1" si="246"/>
        <v>-2.93E-2</v>
      </c>
      <c r="CW22" s="31">
        <f t="shared" ca="1" si="324"/>
        <v>0</v>
      </c>
      <c r="CX22" s="31">
        <f t="shared" ca="1" si="325"/>
        <v>0</v>
      </c>
      <c r="CY22" s="31">
        <f t="shared" ca="1" si="326"/>
        <v>0</v>
      </c>
      <c r="CZ22" s="31">
        <f t="shared" ca="1" si="327"/>
        <v>0</v>
      </c>
      <c r="DA22" s="31">
        <f t="shared" ca="1" si="328"/>
        <v>-3989.34</v>
      </c>
      <c r="DB22" s="31">
        <f t="shared" ca="1" si="329"/>
        <v>-457.79</v>
      </c>
      <c r="DC22" s="31">
        <f t="shared" ca="1" si="330"/>
        <v>-235.2</v>
      </c>
      <c r="DD22" s="31">
        <f t="shared" ca="1" si="331"/>
        <v>-644.82000000000005</v>
      </c>
      <c r="DE22" s="31">
        <f t="shared" ca="1" si="332"/>
        <v>0</v>
      </c>
      <c r="DF22" s="31">
        <f t="shared" ca="1" si="333"/>
        <v>0</v>
      </c>
      <c r="DG22" s="31">
        <f t="shared" ca="1" si="334"/>
        <v>0</v>
      </c>
      <c r="DH22" s="31">
        <f t="shared" ca="1" si="335"/>
        <v>0</v>
      </c>
      <c r="DI22" s="32">
        <f t="shared" ca="1" si="336"/>
        <v>22680</v>
      </c>
      <c r="DJ22" s="32">
        <f t="shared" ca="1" si="337"/>
        <v>22680</v>
      </c>
      <c r="DK22" s="32">
        <f t="shared" ca="1" si="338"/>
        <v>22680</v>
      </c>
      <c r="DL22" s="32">
        <f t="shared" ca="1" si="339"/>
        <v>22680</v>
      </c>
      <c r="DM22" s="32">
        <f t="shared" ca="1" si="340"/>
        <v>22680</v>
      </c>
      <c r="DN22" s="32">
        <f t="shared" ca="1" si="341"/>
        <v>22680</v>
      </c>
      <c r="DO22" s="32">
        <f t="shared" ca="1" si="342"/>
        <v>26460</v>
      </c>
      <c r="DP22" s="32">
        <f t="shared" ca="1" si="343"/>
        <v>26460</v>
      </c>
      <c r="DQ22" s="32">
        <f t="shared" ca="1" si="344"/>
        <v>26460</v>
      </c>
      <c r="DR22" s="32">
        <f t="shared" ca="1" si="345"/>
        <v>26460</v>
      </c>
      <c r="DS22" s="32">
        <f t="shared" ca="1" si="346"/>
        <v>26460</v>
      </c>
      <c r="DT22" s="32">
        <f t="shared" ca="1" si="347"/>
        <v>26460</v>
      </c>
      <c r="DU22" s="31">
        <f t="shared" ca="1" si="348"/>
        <v>0</v>
      </c>
      <c r="DV22" s="31">
        <f t="shared" ca="1" si="349"/>
        <v>0</v>
      </c>
      <c r="DW22" s="31">
        <f t="shared" ca="1" si="350"/>
        <v>0</v>
      </c>
      <c r="DX22" s="31">
        <f t="shared" ca="1" si="351"/>
        <v>0</v>
      </c>
      <c r="DY22" s="31">
        <f t="shared" ca="1" si="352"/>
        <v>0</v>
      </c>
      <c r="DZ22" s="31">
        <f t="shared" ca="1" si="353"/>
        <v>0</v>
      </c>
      <c r="EA22" s="31">
        <f t="shared" ca="1" si="354"/>
        <v>0</v>
      </c>
      <c r="EB22" s="31">
        <f t="shared" ca="1" si="355"/>
        <v>0</v>
      </c>
      <c r="EC22" s="31">
        <f t="shared" ca="1" si="356"/>
        <v>0</v>
      </c>
      <c r="ED22" s="31">
        <f t="shared" ca="1" si="357"/>
        <v>0</v>
      </c>
      <c r="EE22" s="31">
        <f t="shared" ca="1" si="358"/>
        <v>0</v>
      </c>
      <c r="EF22" s="31">
        <f t="shared" ca="1" si="359"/>
        <v>0</v>
      </c>
      <c r="EG22" s="32">
        <f t="shared" ca="1" si="360"/>
        <v>0</v>
      </c>
      <c r="EH22" s="32">
        <f t="shared" ca="1" si="361"/>
        <v>0</v>
      </c>
      <c r="EI22" s="32">
        <f t="shared" ca="1" si="362"/>
        <v>0</v>
      </c>
      <c r="EJ22" s="32">
        <f t="shared" ca="1" si="363"/>
        <v>0</v>
      </c>
      <c r="EK22" s="32">
        <f t="shared" ca="1" si="364"/>
        <v>-4629.28</v>
      </c>
      <c r="EL22" s="32">
        <f t="shared" ca="1" si="365"/>
        <v>-531.22</v>
      </c>
      <c r="EM22" s="32">
        <f t="shared" ca="1" si="366"/>
        <v>-272.93</v>
      </c>
      <c r="EN22" s="32">
        <f t="shared" ca="1" si="367"/>
        <v>-748.26</v>
      </c>
      <c r="EO22" s="32">
        <f t="shared" ca="1" si="368"/>
        <v>0</v>
      </c>
      <c r="EP22" s="32">
        <f t="shared" ca="1" si="369"/>
        <v>0</v>
      </c>
      <c r="EQ22" s="32">
        <f t="shared" ca="1" si="370"/>
        <v>0</v>
      </c>
      <c r="ER22" s="32">
        <f t="shared" ca="1" si="371"/>
        <v>0</v>
      </c>
    </row>
    <row r="23" spans="1:148">
      <c r="A23" t="s">
        <v>444</v>
      </c>
      <c r="B23" s="1" t="s">
        <v>506</v>
      </c>
      <c r="C23" t="s">
        <v>484</v>
      </c>
      <c r="D23" t="str">
        <f t="shared" ca="1" si="255"/>
        <v>Syncrude Industrial System DOS</v>
      </c>
      <c r="E23" s="51">
        <v>0</v>
      </c>
      <c r="F23" s="51">
        <v>0</v>
      </c>
      <c r="G23" s="51">
        <v>0</v>
      </c>
      <c r="H23" s="51">
        <v>0</v>
      </c>
      <c r="I23" s="51">
        <v>904.49279999999999</v>
      </c>
      <c r="J23" s="51">
        <v>3130.6423</v>
      </c>
      <c r="K23" s="51">
        <v>171.714</v>
      </c>
      <c r="L23" s="51">
        <v>38.316000000000003</v>
      </c>
      <c r="M23" s="51">
        <v>189.376</v>
      </c>
      <c r="N23" s="51">
        <v>0</v>
      </c>
      <c r="O23" s="51">
        <v>0</v>
      </c>
      <c r="P23" s="51">
        <v>0</v>
      </c>
      <c r="Q23" s="32">
        <v>0</v>
      </c>
      <c r="R23" s="32">
        <v>0</v>
      </c>
      <c r="S23" s="32">
        <v>0</v>
      </c>
      <c r="T23" s="32">
        <v>0</v>
      </c>
      <c r="U23" s="32">
        <v>2713.48</v>
      </c>
      <c r="V23" s="32">
        <v>9391.93</v>
      </c>
      <c r="W23" s="32">
        <v>515.14</v>
      </c>
      <c r="X23" s="32">
        <v>114.95</v>
      </c>
      <c r="Y23" s="32">
        <v>568.13</v>
      </c>
      <c r="Z23" s="32">
        <v>0</v>
      </c>
      <c r="AA23" s="32">
        <v>0</v>
      </c>
      <c r="AB23" s="32">
        <v>0</v>
      </c>
      <c r="AC23" s="31">
        <v>0</v>
      </c>
      <c r="AD23" s="31">
        <v>0</v>
      </c>
      <c r="AE23" s="31">
        <v>0</v>
      </c>
      <c r="AF23" s="31">
        <v>0</v>
      </c>
      <c r="AG23" s="31">
        <v>58250.400000000001</v>
      </c>
      <c r="AH23" s="31">
        <v>204425.27</v>
      </c>
      <c r="AI23" s="31">
        <v>17498.54</v>
      </c>
      <c r="AJ23" s="31">
        <v>1349.33</v>
      </c>
      <c r="AK23" s="31">
        <v>11905.42</v>
      </c>
      <c r="AL23" s="31">
        <v>0</v>
      </c>
      <c r="AM23" s="31">
        <v>0</v>
      </c>
      <c r="AN23" s="31">
        <v>0</v>
      </c>
      <c r="AO23" s="42">
        <v>-3.4</v>
      </c>
      <c r="AP23" s="42">
        <v>-3.4</v>
      </c>
      <c r="AQ23" s="42">
        <v>-3.4</v>
      </c>
      <c r="AR23" s="42">
        <v>-3.4</v>
      </c>
      <c r="AS23" s="42">
        <v>-3.4</v>
      </c>
      <c r="AT23" s="42">
        <v>-3.4</v>
      </c>
      <c r="AU23" s="42">
        <v>-3.4</v>
      </c>
      <c r="AV23" s="42">
        <v>-3.4</v>
      </c>
      <c r="AW23" s="42">
        <v>-3.4</v>
      </c>
      <c r="AX23" s="42">
        <v>-3.4</v>
      </c>
      <c r="AY23" s="42">
        <v>-3.4</v>
      </c>
      <c r="AZ23" s="42">
        <v>-3.4</v>
      </c>
      <c r="BA23" s="31">
        <v>0</v>
      </c>
      <c r="BB23" s="31">
        <v>0</v>
      </c>
      <c r="BC23" s="31">
        <v>0</v>
      </c>
      <c r="BD23" s="31">
        <v>0</v>
      </c>
      <c r="BE23" s="31">
        <v>-1980.51</v>
      </c>
      <c r="BF23" s="31">
        <v>-6950.46</v>
      </c>
      <c r="BG23" s="31">
        <v>-594.95000000000005</v>
      </c>
      <c r="BH23" s="31">
        <v>-45.88</v>
      </c>
      <c r="BI23" s="31">
        <v>-404.78</v>
      </c>
      <c r="BJ23" s="31">
        <v>0</v>
      </c>
      <c r="BK23" s="31">
        <v>0</v>
      </c>
      <c r="BL23" s="31">
        <v>0</v>
      </c>
      <c r="BM23" s="32">
        <v>6480</v>
      </c>
      <c r="BN23" s="32">
        <v>6480</v>
      </c>
      <c r="BO23" s="32">
        <v>16200</v>
      </c>
      <c r="BP23" s="32">
        <v>22680</v>
      </c>
      <c r="BQ23" s="32">
        <v>9720</v>
      </c>
      <c r="BR23" s="32">
        <v>22680</v>
      </c>
      <c r="BS23" s="32">
        <v>26460</v>
      </c>
      <c r="BT23" s="32">
        <v>15120</v>
      </c>
      <c r="BU23" s="32">
        <v>22680</v>
      </c>
      <c r="BV23" s="32">
        <v>26460</v>
      </c>
      <c r="BW23" s="32">
        <v>37800</v>
      </c>
      <c r="BX23" s="32">
        <v>26460</v>
      </c>
      <c r="BY23" s="31">
        <f t="shared" si="312"/>
        <v>6480</v>
      </c>
      <c r="BZ23" s="31">
        <f t="shared" si="313"/>
        <v>6480</v>
      </c>
      <c r="CA23" s="31">
        <f t="shared" si="314"/>
        <v>16200</v>
      </c>
      <c r="CB23" s="31">
        <f t="shared" si="315"/>
        <v>22680</v>
      </c>
      <c r="CC23" s="31">
        <f t="shared" si="316"/>
        <v>9720</v>
      </c>
      <c r="CD23" s="31">
        <f t="shared" si="317"/>
        <v>22680</v>
      </c>
      <c r="CE23" s="31">
        <f t="shared" si="318"/>
        <v>26460</v>
      </c>
      <c r="CF23" s="31">
        <f t="shared" si="319"/>
        <v>15120</v>
      </c>
      <c r="CG23" s="31">
        <f t="shared" si="320"/>
        <v>22680</v>
      </c>
      <c r="CH23" s="31">
        <f t="shared" si="321"/>
        <v>26460</v>
      </c>
      <c r="CI23" s="31">
        <f t="shared" si="322"/>
        <v>37800</v>
      </c>
      <c r="CJ23" s="31">
        <f t="shared" si="323"/>
        <v>26460</v>
      </c>
      <c r="CK23" s="6">
        <f t="shared" ca="1" si="246"/>
        <v>-2.93E-2</v>
      </c>
      <c r="CL23" s="6">
        <f t="shared" ca="1" si="246"/>
        <v>-2.93E-2</v>
      </c>
      <c r="CM23" s="6">
        <f t="shared" ca="1" si="246"/>
        <v>-2.93E-2</v>
      </c>
      <c r="CN23" s="6">
        <f t="shared" ca="1" si="246"/>
        <v>-2.93E-2</v>
      </c>
      <c r="CO23" s="6">
        <f t="shared" ca="1" si="246"/>
        <v>-2.93E-2</v>
      </c>
      <c r="CP23" s="6">
        <f t="shared" ca="1" si="246"/>
        <v>-2.93E-2</v>
      </c>
      <c r="CQ23" s="6">
        <f t="shared" ca="1" si="246"/>
        <v>-2.93E-2</v>
      </c>
      <c r="CR23" s="6">
        <f t="shared" ca="1" si="246"/>
        <v>-2.93E-2</v>
      </c>
      <c r="CS23" s="6">
        <f t="shared" ca="1" si="246"/>
        <v>-2.93E-2</v>
      </c>
      <c r="CT23" s="6">
        <f t="shared" ca="1" si="246"/>
        <v>-2.93E-2</v>
      </c>
      <c r="CU23" s="6">
        <f t="shared" ca="1" si="246"/>
        <v>-2.93E-2</v>
      </c>
      <c r="CV23" s="6">
        <f t="shared" ca="1" si="246"/>
        <v>-2.93E-2</v>
      </c>
      <c r="CW23" s="31">
        <f t="shared" ca="1" si="324"/>
        <v>0</v>
      </c>
      <c r="CX23" s="31">
        <f t="shared" ca="1" si="325"/>
        <v>0</v>
      </c>
      <c r="CY23" s="31">
        <f t="shared" ca="1" si="326"/>
        <v>0</v>
      </c>
      <c r="CZ23" s="31">
        <f t="shared" ca="1" si="327"/>
        <v>0</v>
      </c>
      <c r="DA23" s="31">
        <f t="shared" ca="1" si="328"/>
        <v>-1706.74</v>
      </c>
      <c r="DB23" s="31">
        <f t="shared" ca="1" si="329"/>
        <v>-5989.66</v>
      </c>
      <c r="DC23" s="31">
        <f t="shared" ca="1" si="330"/>
        <v>-512.71</v>
      </c>
      <c r="DD23" s="31">
        <f t="shared" ca="1" si="331"/>
        <v>-39.54</v>
      </c>
      <c r="DE23" s="31">
        <f t="shared" ca="1" si="332"/>
        <v>-348.83</v>
      </c>
      <c r="DF23" s="31">
        <f t="shared" ca="1" si="333"/>
        <v>0</v>
      </c>
      <c r="DG23" s="31">
        <f t="shared" ca="1" si="334"/>
        <v>0</v>
      </c>
      <c r="DH23" s="31">
        <f t="shared" ca="1" si="335"/>
        <v>0</v>
      </c>
      <c r="DI23" s="32">
        <f t="shared" ca="1" si="336"/>
        <v>6480</v>
      </c>
      <c r="DJ23" s="32">
        <f t="shared" ca="1" si="337"/>
        <v>6480</v>
      </c>
      <c r="DK23" s="32">
        <f t="shared" ca="1" si="338"/>
        <v>16200</v>
      </c>
      <c r="DL23" s="32">
        <f t="shared" ca="1" si="339"/>
        <v>22680</v>
      </c>
      <c r="DM23" s="32">
        <f t="shared" ca="1" si="340"/>
        <v>9720</v>
      </c>
      <c r="DN23" s="32">
        <f t="shared" ca="1" si="341"/>
        <v>22680</v>
      </c>
      <c r="DO23" s="32">
        <f t="shared" ca="1" si="342"/>
        <v>26460</v>
      </c>
      <c r="DP23" s="32">
        <f t="shared" ca="1" si="343"/>
        <v>15120</v>
      </c>
      <c r="DQ23" s="32">
        <f t="shared" ca="1" si="344"/>
        <v>22680</v>
      </c>
      <c r="DR23" s="32">
        <f t="shared" ca="1" si="345"/>
        <v>26460</v>
      </c>
      <c r="DS23" s="32">
        <f t="shared" ca="1" si="346"/>
        <v>37800</v>
      </c>
      <c r="DT23" s="32">
        <f t="shared" ca="1" si="347"/>
        <v>26460</v>
      </c>
      <c r="DU23" s="31">
        <f t="shared" ca="1" si="348"/>
        <v>0</v>
      </c>
      <c r="DV23" s="31">
        <f t="shared" ca="1" si="349"/>
        <v>0</v>
      </c>
      <c r="DW23" s="31">
        <f t="shared" ca="1" si="350"/>
        <v>0</v>
      </c>
      <c r="DX23" s="31">
        <f t="shared" ca="1" si="351"/>
        <v>0</v>
      </c>
      <c r="DY23" s="31">
        <f t="shared" ca="1" si="352"/>
        <v>0</v>
      </c>
      <c r="DZ23" s="31">
        <f t="shared" ca="1" si="353"/>
        <v>0</v>
      </c>
      <c r="EA23" s="31">
        <f t="shared" ca="1" si="354"/>
        <v>0</v>
      </c>
      <c r="EB23" s="31">
        <f t="shared" ca="1" si="355"/>
        <v>0</v>
      </c>
      <c r="EC23" s="31">
        <f t="shared" ca="1" si="356"/>
        <v>0</v>
      </c>
      <c r="ED23" s="31">
        <f t="shared" ca="1" si="357"/>
        <v>0</v>
      </c>
      <c r="EE23" s="31">
        <f t="shared" ca="1" si="358"/>
        <v>0</v>
      </c>
      <c r="EF23" s="31">
        <f t="shared" ca="1" si="359"/>
        <v>0</v>
      </c>
      <c r="EG23" s="32">
        <f t="shared" ca="1" si="360"/>
        <v>0</v>
      </c>
      <c r="EH23" s="32">
        <f t="shared" ca="1" si="361"/>
        <v>0</v>
      </c>
      <c r="EI23" s="32">
        <f t="shared" ca="1" si="362"/>
        <v>0</v>
      </c>
      <c r="EJ23" s="32">
        <f t="shared" ca="1" si="363"/>
        <v>0</v>
      </c>
      <c r="EK23" s="32">
        <f t="shared" ca="1" si="364"/>
        <v>-1980.51</v>
      </c>
      <c r="EL23" s="32">
        <f t="shared" ca="1" si="365"/>
        <v>-6950.46</v>
      </c>
      <c r="EM23" s="32">
        <f t="shared" ca="1" si="366"/>
        <v>-594.95000000000005</v>
      </c>
      <c r="EN23" s="32">
        <f t="shared" ca="1" si="367"/>
        <v>-45.88</v>
      </c>
      <c r="EO23" s="32">
        <f t="shared" ca="1" si="368"/>
        <v>-404.78</v>
      </c>
      <c r="EP23" s="32">
        <f t="shared" ca="1" si="369"/>
        <v>0</v>
      </c>
      <c r="EQ23" s="32">
        <f t="shared" ca="1" si="370"/>
        <v>0</v>
      </c>
      <c r="ER23" s="32">
        <f t="shared" ca="1" si="371"/>
        <v>0</v>
      </c>
    </row>
    <row r="24" spans="1:148">
      <c r="A24" t="s">
        <v>444</v>
      </c>
      <c r="B24" s="1" t="s">
        <v>506</v>
      </c>
      <c r="C24" t="s">
        <v>509</v>
      </c>
      <c r="D24" t="str">
        <f t="shared" ca="1" si="255"/>
        <v>Syncrude Industrial System DOS</v>
      </c>
      <c r="J24" s="51">
        <v>10.153</v>
      </c>
      <c r="K24" s="51">
        <v>0</v>
      </c>
      <c r="N24" s="51">
        <v>0</v>
      </c>
      <c r="O24" s="51">
        <v>0</v>
      </c>
      <c r="Q24" s="32"/>
      <c r="R24" s="32"/>
      <c r="S24" s="32"/>
      <c r="T24" s="32"/>
      <c r="U24" s="32"/>
      <c r="V24" s="32">
        <v>30.46</v>
      </c>
      <c r="W24" s="32">
        <v>0</v>
      </c>
      <c r="X24" s="32"/>
      <c r="Y24" s="32"/>
      <c r="Z24" s="32">
        <v>0</v>
      </c>
      <c r="AA24" s="32">
        <v>0</v>
      </c>
      <c r="AB24" s="32"/>
      <c r="AC24" s="31"/>
      <c r="AD24" s="31"/>
      <c r="AE24" s="31"/>
      <c r="AF24" s="31"/>
      <c r="AG24" s="31"/>
      <c r="AH24" s="31">
        <v>2492.4299999999998</v>
      </c>
      <c r="AI24" s="31">
        <v>0</v>
      </c>
      <c r="AJ24" s="31"/>
      <c r="AK24" s="31"/>
      <c r="AL24" s="31">
        <v>0</v>
      </c>
      <c r="AM24" s="31">
        <v>0</v>
      </c>
      <c r="AN24" s="31"/>
      <c r="AO24" s="42">
        <v>-3.4</v>
      </c>
      <c r="AP24" s="42">
        <v>-3.4</v>
      </c>
      <c r="AQ24" s="42">
        <v>-3.4</v>
      </c>
      <c r="AR24" s="42">
        <v>-3.4</v>
      </c>
      <c r="AS24" s="42">
        <v>-3.4</v>
      </c>
      <c r="AT24" s="42">
        <v>-3.4</v>
      </c>
      <c r="AU24" s="42">
        <v>-3.4</v>
      </c>
      <c r="AV24" s="42">
        <v>-3.4</v>
      </c>
      <c r="AW24" s="42">
        <v>-3.4</v>
      </c>
      <c r="AX24" s="42">
        <v>-3.4</v>
      </c>
      <c r="AY24" s="42">
        <v>-3.4</v>
      </c>
      <c r="AZ24" s="42">
        <v>-3.4</v>
      </c>
      <c r="BA24" s="31"/>
      <c r="BB24" s="31"/>
      <c r="BC24" s="31"/>
      <c r="BD24" s="31"/>
      <c r="BE24" s="31"/>
      <c r="BF24" s="31">
        <v>-84.74</v>
      </c>
      <c r="BG24" s="31">
        <v>0</v>
      </c>
      <c r="BH24" s="31"/>
      <c r="BI24" s="31"/>
      <c r="BJ24" s="31">
        <v>0</v>
      </c>
      <c r="BK24" s="31">
        <v>0</v>
      </c>
      <c r="BL24" s="31"/>
      <c r="BM24" s="32"/>
      <c r="BN24" s="32"/>
      <c r="BO24" s="32"/>
      <c r="BP24" s="32"/>
      <c r="BQ24" s="32"/>
      <c r="BR24" s="32">
        <v>1080</v>
      </c>
      <c r="BS24" s="32">
        <v>3780</v>
      </c>
      <c r="BT24" s="32"/>
      <c r="BU24" s="32"/>
      <c r="BV24" s="32">
        <v>3780</v>
      </c>
      <c r="BW24" s="32">
        <v>3780</v>
      </c>
      <c r="BX24" s="32"/>
      <c r="BY24" s="31">
        <f t="shared" si="312"/>
        <v>0</v>
      </c>
      <c r="BZ24" s="31">
        <f t="shared" si="313"/>
        <v>0</v>
      </c>
      <c r="CA24" s="31">
        <f t="shared" si="314"/>
        <v>0</v>
      </c>
      <c r="CB24" s="31">
        <f t="shared" si="315"/>
        <v>0</v>
      </c>
      <c r="CC24" s="31">
        <f t="shared" si="316"/>
        <v>0</v>
      </c>
      <c r="CD24" s="31">
        <f t="shared" si="317"/>
        <v>1080</v>
      </c>
      <c r="CE24" s="31">
        <f t="shared" si="318"/>
        <v>3780</v>
      </c>
      <c r="CF24" s="31">
        <f t="shared" si="319"/>
        <v>0</v>
      </c>
      <c r="CG24" s="31">
        <f t="shared" si="320"/>
        <v>0</v>
      </c>
      <c r="CH24" s="31">
        <f t="shared" si="321"/>
        <v>3780</v>
      </c>
      <c r="CI24" s="31">
        <f t="shared" si="322"/>
        <v>3780</v>
      </c>
      <c r="CJ24" s="31">
        <f t="shared" si="323"/>
        <v>0</v>
      </c>
      <c r="CK24" s="6">
        <f t="shared" ca="1" si="246"/>
        <v>-2.93E-2</v>
      </c>
      <c r="CL24" s="6">
        <f t="shared" ca="1" si="246"/>
        <v>-2.93E-2</v>
      </c>
      <c r="CM24" s="6">
        <f t="shared" ca="1" si="246"/>
        <v>-2.93E-2</v>
      </c>
      <c r="CN24" s="6">
        <f t="shared" ca="1" si="246"/>
        <v>-2.93E-2</v>
      </c>
      <c r="CO24" s="6">
        <f t="shared" ca="1" si="246"/>
        <v>-2.93E-2</v>
      </c>
      <c r="CP24" s="6">
        <f t="shared" ca="1" si="246"/>
        <v>-2.93E-2</v>
      </c>
      <c r="CQ24" s="6">
        <f t="shared" ca="1" si="246"/>
        <v>-2.93E-2</v>
      </c>
      <c r="CR24" s="6">
        <f t="shared" ca="1" si="246"/>
        <v>-2.93E-2</v>
      </c>
      <c r="CS24" s="6">
        <f t="shared" ca="1" si="246"/>
        <v>-2.93E-2</v>
      </c>
      <c r="CT24" s="6">
        <f t="shared" ca="1" si="246"/>
        <v>-2.93E-2</v>
      </c>
      <c r="CU24" s="6">
        <f t="shared" ca="1" si="246"/>
        <v>-2.93E-2</v>
      </c>
      <c r="CV24" s="6">
        <f t="shared" ca="1" si="246"/>
        <v>-2.93E-2</v>
      </c>
      <c r="CW24" s="31">
        <f t="shared" ca="1" si="324"/>
        <v>0</v>
      </c>
      <c r="CX24" s="31">
        <f t="shared" ca="1" si="325"/>
        <v>0</v>
      </c>
      <c r="CY24" s="31">
        <f t="shared" ca="1" si="326"/>
        <v>0</v>
      </c>
      <c r="CZ24" s="31">
        <f t="shared" ca="1" si="327"/>
        <v>0</v>
      </c>
      <c r="DA24" s="31">
        <f t="shared" ca="1" si="328"/>
        <v>0</v>
      </c>
      <c r="DB24" s="31">
        <f t="shared" ca="1" si="329"/>
        <v>-73.03</v>
      </c>
      <c r="DC24" s="31">
        <f t="shared" ca="1" si="330"/>
        <v>0</v>
      </c>
      <c r="DD24" s="31">
        <f t="shared" ca="1" si="331"/>
        <v>0</v>
      </c>
      <c r="DE24" s="31">
        <f t="shared" ca="1" si="332"/>
        <v>0</v>
      </c>
      <c r="DF24" s="31">
        <f t="shared" ca="1" si="333"/>
        <v>0</v>
      </c>
      <c r="DG24" s="31">
        <f t="shared" ca="1" si="334"/>
        <v>0</v>
      </c>
      <c r="DH24" s="31">
        <f t="shared" ca="1" si="335"/>
        <v>0</v>
      </c>
      <c r="DI24" s="32">
        <f t="shared" ca="1" si="336"/>
        <v>0</v>
      </c>
      <c r="DJ24" s="32">
        <f t="shared" ca="1" si="337"/>
        <v>0</v>
      </c>
      <c r="DK24" s="32">
        <f t="shared" ca="1" si="338"/>
        <v>0</v>
      </c>
      <c r="DL24" s="32">
        <f t="shared" ca="1" si="339"/>
        <v>0</v>
      </c>
      <c r="DM24" s="32">
        <f t="shared" ca="1" si="340"/>
        <v>0</v>
      </c>
      <c r="DN24" s="32">
        <f t="shared" ca="1" si="341"/>
        <v>1080</v>
      </c>
      <c r="DO24" s="32">
        <f t="shared" ca="1" si="342"/>
        <v>3780</v>
      </c>
      <c r="DP24" s="32">
        <f t="shared" ca="1" si="343"/>
        <v>0</v>
      </c>
      <c r="DQ24" s="32">
        <f t="shared" ca="1" si="344"/>
        <v>0</v>
      </c>
      <c r="DR24" s="32">
        <f t="shared" ca="1" si="345"/>
        <v>3780</v>
      </c>
      <c r="DS24" s="32">
        <f t="shared" ca="1" si="346"/>
        <v>3780</v>
      </c>
      <c r="DT24" s="32">
        <f t="shared" ca="1" si="347"/>
        <v>0</v>
      </c>
      <c r="DU24" s="31">
        <f t="shared" ca="1" si="348"/>
        <v>0</v>
      </c>
      <c r="DV24" s="31">
        <f t="shared" ca="1" si="349"/>
        <v>0</v>
      </c>
      <c r="DW24" s="31">
        <f t="shared" ca="1" si="350"/>
        <v>0</v>
      </c>
      <c r="DX24" s="31">
        <f t="shared" ca="1" si="351"/>
        <v>0</v>
      </c>
      <c r="DY24" s="31">
        <f t="shared" ca="1" si="352"/>
        <v>0</v>
      </c>
      <c r="DZ24" s="31">
        <f t="shared" ca="1" si="353"/>
        <v>0</v>
      </c>
      <c r="EA24" s="31">
        <f t="shared" ca="1" si="354"/>
        <v>0</v>
      </c>
      <c r="EB24" s="31">
        <f t="shared" ca="1" si="355"/>
        <v>0</v>
      </c>
      <c r="EC24" s="31">
        <f t="shared" ca="1" si="356"/>
        <v>0</v>
      </c>
      <c r="ED24" s="31">
        <f t="shared" ca="1" si="357"/>
        <v>0</v>
      </c>
      <c r="EE24" s="31">
        <f t="shared" ca="1" si="358"/>
        <v>0</v>
      </c>
      <c r="EF24" s="31">
        <f t="shared" ca="1" si="359"/>
        <v>0</v>
      </c>
      <c r="EG24" s="32">
        <f t="shared" ca="1" si="360"/>
        <v>0</v>
      </c>
      <c r="EH24" s="32">
        <f t="shared" ca="1" si="361"/>
        <v>0</v>
      </c>
      <c r="EI24" s="32">
        <f t="shared" ca="1" si="362"/>
        <v>0</v>
      </c>
      <c r="EJ24" s="32">
        <f t="shared" ca="1" si="363"/>
        <v>0</v>
      </c>
      <c r="EK24" s="32">
        <f t="shared" ca="1" si="364"/>
        <v>0</v>
      </c>
      <c r="EL24" s="32">
        <f t="shared" ca="1" si="365"/>
        <v>-84.74</v>
      </c>
      <c r="EM24" s="32">
        <f t="shared" ca="1" si="366"/>
        <v>0</v>
      </c>
      <c r="EN24" s="32">
        <f t="shared" ca="1" si="367"/>
        <v>0</v>
      </c>
      <c r="EO24" s="32">
        <f t="shared" ca="1" si="368"/>
        <v>0</v>
      </c>
      <c r="EP24" s="32">
        <f t="shared" ca="1" si="369"/>
        <v>0</v>
      </c>
      <c r="EQ24" s="32">
        <f t="shared" ca="1" si="370"/>
        <v>0</v>
      </c>
      <c r="ER24" s="32">
        <f t="shared" ca="1" si="371"/>
        <v>0</v>
      </c>
    </row>
    <row r="25" spans="1:148">
      <c r="A25" t="s">
        <v>444</v>
      </c>
      <c r="B25" s="1" t="s">
        <v>506</v>
      </c>
      <c r="C25" t="s">
        <v>518</v>
      </c>
      <c r="D25" t="str">
        <f t="shared" ca="1" si="255"/>
        <v>Syncrude Industrial System DOS</v>
      </c>
      <c r="J25" s="51">
        <v>1.3325</v>
      </c>
      <c r="Q25" s="32"/>
      <c r="R25" s="32"/>
      <c r="S25" s="32"/>
      <c r="T25" s="32"/>
      <c r="U25" s="32"/>
      <c r="V25" s="32">
        <v>4</v>
      </c>
      <c r="W25" s="32"/>
      <c r="X25" s="32"/>
      <c r="Y25" s="32"/>
      <c r="Z25" s="32"/>
      <c r="AA25" s="32"/>
      <c r="AB25" s="32"/>
      <c r="AC25" s="31"/>
      <c r="AD25" s="31"/>
      <c r="AE25" s="31"/>
      <c r="AF25" s="31"/>
      <c r="AG25" s="31"/>
      <c r="AH25" s="31">
        <v>66.11</v>
      </c>
      <c r="AI25" s="31"/>
      <c r="AJ25" s="31"/>
      <c r="AK25" s="31"/>
      <c r="AL25" s="31"/>
      <c r="AM25" s="31"/>
      <c r="AN25" s="31"/>
      <c r="AO25" s="42">
        <v>-3.4</v>
      </c>
      <c r="AP25" s="42">
        <v>-3.4</v>
      </c>
      <c r="AQ25" s="42">
        <v>-3.4</v>
      </c>
      <c r="AR25" s="42">
        <v>-3.4</v>
      </c>
      <c r="AS25" s="42">
        <v>-3.4</v>
      </c>
      <c r="AT25" s="42">
        <v>-3.4</v>
      </c>
      <c r="AU25" s="42">
        <v>-3.4</v>
      </c>
      <c r="AV25" s="42">
        <v>-3.4</v>
      </c>
      <c r="AW25" s="42">
        <v>-3.4</v>
      </c>
      <c r="AX25" s="42">
        <v>-3.4</v>
      </c>
      <c r="AY25" s="42">
        <v>-3.4</v>
      </c>
      <c r="AZ25" s="42">
        <v>-3.4</v>
      </c>
      <c r="BA25" s="31"/>
      <c r="BB25" s="31"/>
      <c r="BC25" s="31"/>
      <c r="BD25" s="31"/>
      <c r="BE25" s="31"/>
      <c r="BF25" s="31">
        <v>-2.25</v>
      </c>
      <c r="BG25" s="31"/>
      <c r="BH25" s="31"/>
      <c r="BI25" s="31"/>
      <c r="BJ25" s="31"/>
      <c r="BK25" s="31"/>
      <c r="BL25" s="31"/>
      <c r="BM25" s="32"/>
      <c r="BN25" s="32"/>
      <c r="BO25" s="32"/>
      <c r="BP25" s="32"/>
      <c r="BQ25" s="32"/>
      <c r="BR25" s="32">
        <v>1080</v>
      </c>
      <c r="BS25" s="32"/>
      <c r="BT25" s="32"/>
      <c r="BU25" s="32"/>
      <c r="BV25" s="32"/>
      <c r="BW25" s="32"/>
      <c r="BX25" s="32"/>
      <c r="BY25" s="31">
        <f t="shared" si="312"/>
        <v>0</v>
      </c>
      <c r="BZ25" s="31">
        <f t="shared" si="313"/>
        <v>0</v>
      </c>
      <c r="CA25" s="31">
        <f t="shared" si="314"/>
        <v>0</v>
      </c>
      <c r="CB25" s="31">
        <f t="shared" si="315"/>
        <v>0</v>
      </c>
      <c r="CC25" s="31">
        <f t="shared" si="316"/>
        <v>0</v>
      </c>
      <c r="CD25" s="31">
        <f t="shared" si="317"/>
        <v>1080</v>
      </c>
      <c r="CE25" s="31">
        <f t="shared" si="318"/>
        <v>0</v>
      </c>
      <c r="CF25" s="31">
        <f t="shared" si="319"/>
        <v>0</v>
      </c>
      <c r="CG25" s="31">
        <f t="shared" si="320"/>
        <v>0</v>
      </c>
      <c r="CH25" s="31">
        <f t="shared" si="321"/>
        <v>0</v>
      </c>
      <c r="CI25" s="31">
        <f t="shared" si="322"/>
        <v>0</v>
      </c>
      <c r="CJ25" s="31">
        <f t="shared" si="323"/>
        <v>0</v>
      </c>
      <c r="CK25" s="6">
        <f t="shared" ca="1" si="246"/>
        <v>-2.93E-2</v>
      </c>
      <c r="CL25" s="6">
        <f t="shared" ca="1" si="246"/>
        <v>-2.93E-2</v>
      </c>
      <c r="CM25" s="6">
        <f t="shared" ca="1" si="246"/>
        <v>-2.93E-2</v>
      </c>
      <c r="CN25" s="6">
        <f t="shared" ca="1" si="246"/>
        <v>-2.93E-2</v>
      </c>
      <c r="CO25" s="6">
        <f t="shared" ca="1" si="246"/>
        <v>-2.93E-2</v>
      </c>
      <c r="CP25" s="6">
        <f t="shared" ca="1" si="246"/>
        <v>-2.93E-2</v>
      </c>
      <c r="CQ25" s="6">
        <f t="shared" ca="1" si="246"/>
        <v>-2.93E-2</v>
      </c>
      <c r="CR25" s="6">
        <f t="shared" ca="1" si="246"/>
        <v>-2.93E-2</v>
      </c>
      <c r="CS25" s="6">
        <f t="shared" ca="1" si="246"/>
        <v>-2.93E-2</v>
      </c>
      <c r="CT25" s="6">
        <f t="shared" ca="1" si="246"/>
        <v>-2.93E-2</v>
      </c>
      <c r="CU25" s="6">
        <f t="shared" ca="1" si="246"/>
        <v>-2.93E-2</v>
      </c>
      <c r="CV25" s="6">
        <f t="shared" ca="1" si="246"/>
        <v>-2.93E-2</v>
      </c>
      <c r="CW25" s="31">
        <f t="shared" ca="1" si="324"/>
        <v>0</v>
      </c>
      <c r="CX25" s="31">
        <f t="shared" ca="1" si="325"/>
        <v>0</v>
      </c>
      <c r="CY25" s="31">
        <f t="shared" ca="1" si="326"/>
        <v>0</v>
      </c>
      <c r="CZ25" s="31">
        <f t="shared" ca="1" si="327"/>
        <v>0</v>
      </c>
      <c r="DA25" s="31">
        <f t="shared" ca="1" si="328"/>
        <v>0</v>
      </c>
      <c r="DB25" s="31">
        <f t="shared" ca="1" si="329"/>
        <v>-1.94</v>
      </c>
      <c r="DC25" s="31">
        <f t="shared" ca="1" si="330"/>
        <v>0</v>
      </c>
      <c r="DD25" s="31">
        <f t="shared" ca="1" si="331"/>
        <v>0</v>
      </c>
      <c r="DE25" s="31">
        <f t="shared" ca="1" si="332"/>
        <v>0</v>
      </c>
      <c r="DF25" s="31">
        <f t="shared" ca="1" si="333"/>
        <v>0</v>
      </c>
      <c r="DG25" s="31">
        <f t="shared" ca="1" si="334"/>
        <v>0</v>
      </c>
      <c r="DH25" s="31">
        <f t="shared" ca="1" si="335"/>
        <v>0</v>
      </c>
      <c r="DI25" s="32">
        <f t="shared" ca="1" si="336"/>
        <v>0</v>
      </c>
      <c r="DJ25" s="32">
        <f t="shared" ca="1" si="337"/>
        <v>0</v>
      </c>
      <c r="DK25" s="32">
        <f t="shared" ca="1" si="338"/>
        <v>0</v>
      </c>
      <c r="DL25" s="32">
        <f t="shared" ca="1" si="339"/>
        <v>0</v>
      </c>
      <c r="DM25" s="32">
        <f t="shared" ca="1" si="340"/>
        <v>0</v>
      </c>
      <c r="DN25" s="32">
        <f t="shared" ca="1" si="341"/>
        <v>1080</v>
      </c>
      <c r="DO25" s="32">
        <f t="shared" ca="1" si="342"/>
        <v>0</v>
      </c>
      <c r="DP25" s="32">
        <f t="shared" ca="1" si="343"/>
        <v>0</v>
      </c>
      <c r="DQ25" s="32">
        <f t="shared" ca="1" si="344"/>
        <v>0</v>
      </c>
      <c r="DR25" s="32">
        <f t="shared" ca="1" si="345"/>
        <v>0</v>
      </c>
      <c r="DS25" s="32">
        <f t="shared" ca="1" si="346"/>
        <v>0</v>
      </c>
      <c r="DT25" s="32">
        <f t="shared" ca="1" si="347"/>
        <v>0</v>
      </c>
      <c r="DU25" s="31">
        <f t="shared" ca="1" si="348"/>
        <v>0</v>
      </c>
      <c r="DV25" s="31">
        <f t="shared" ca="1" si="349"/>
        <v>0</v>
      </c>
      <c r="DW25" s="31">
        <f t="shared" ca="1" si="350"/>
        <v>0</v>
      </c>
      <c r="DX25" s="31">
        <f t="shared" ca="1" si="351"/>
        <v>0</v>
      </c>
      <c r="DY25" s="31">
        <f t="shared" ca="1" si="352"/>
        <v>0</v>
      </c>
      <c r="DZ25" s="31">
        <f t="shared" ca="1" si="353"/>
        <v>0</v>
      </c>
      <c r="EA25" s="31">
        <f t="shared" ca="1" si="354"/>
        <v>0</v>
      </c>
      <c r="EB25" s="31">
        <f t="shared" ca="1" si="355"/>
        <v>0</v>
      </c>
      <c r="EC25" s="31">
        <f t="shared" ca="1" si="356"/>
        <v>0</v>
      </c>
      <c r="ED25" s="31">
        <f t="shared" ca="1" si="357"/>
        <v>0</v>
      </c>
      <c r="EE25" s="31">
        <f t="shared" ca="1" si="358"/>
        <v>0</v>
      </c>
      <c r="EF25" s="31">
        <f t="shared" ca="1" si="359"/>
        <v>0</v>
      </c>
      <c r="EG25" s="32">
        <f t="shared" ca="1" si="360"/>
        <v>0</v>
      </c>
      <c r="EH25" s="32">
        <f t="shared" ca="1" si="361"/>
        <v>0</v>
      </c>
      <c r="EI25" s="32">
        <f t="shared" ca="1" si="362"/>
        <v>0</v>
      </c>
      <c r="EJ25" s="32">
        <f t="shared" ca="1" si="363"/>
        <v>0</v>
      </c>
      <c r="EK25" s="32">
        <f t="shared" ca="1" si="364"/>
        <v>0</v>
      </c>
      <c r="EL25" s="32">
        <f t="shared" ca="1" si="365"/>
        <v>-2.25</v>
      </c>
      <c r="EM25" s="32">
        <f t="shared" ca="1" si="366"/>
        <v>0</v>
      </c>
      <c r="EN25" s="32">
        <f t="shared" ca="1" si="367"/>
        <v>0</v>
      </c>
      <c r="EO25" s="32">
        <f t="shared" ca="1" si="368"/>
        <v>0</v>
      </c>
      <c r="EP25" s="32">
        <f t="shared" ca="1" si="369"/>
        <v>0</v>
      </c>
      <c r="EQ25" s="32">
        <f t="shared" ca="1" si="370"/>
        <v>0</v>
      </c>
      <c r="ER25" s="32">
        <f t="shared" ca="1" si="371"/>
        <v>0</v>
      </c>
    </row>
    <row r="26" spans="1:148">
      <c r="A26" t="s">
        <v>444</v>
      </c>
      <c r="B26" s="1" t="s">
        <v>506</v>
      </c>
      <c r="C26" t="s">
        <v>533</v>
      </c>
      <c r="D26" t="str">
        <f t="shared" ca="1" si="255"/>
        <v>Syncrude Industrial System DOS</v>
      </c>
      <c r="J26" s="51">
        <v>6550.2843999999996</v>
      </c>
      <c r="Q26" s="32"/>
      <c r="R26" s="32"/>
      <c r="S26" s="32"/>
      <c r="T26" s="32"/>
      <c r="U26" s="32"/>
      <c r="V26" s="32">
        <v>19650.849999999999</v>
      </c>
      <c r="W26" s="32"/>
      <c r="X26" s="32"/>
      <c r="Y26" s="32"/>
      <c r="Z26" s="32"/>
      <c r="AA26" s="32"/>
      <c r="AB26" s="32"/>
      <c r="AC26" s="31"/>
      <c r="AD26" s="31"/>
      <c r="AE26" s="31"/>
      <c r="AF26" s="31"/>
      <c r="AG26" s="31"/>
      <c r="AH26" s="31">
        <v>330737.59000000003</v>
      </c>
      <c r="AI26" s="31"/>
      <c r="AJ26" s="31"/>
      <c r="AK26" s="31"/>
      <c r="AL26" s="31"/>
      <c r="AM26" s="31"/>
      <c r="AN26" s="31"/>
      <c r="AO26" s="42">
        <v>-3.4</v>
      </c>
      <c r="AP26" s="42">
        <v>-3.4</v>
      </c>
      <c r="AQ26" s="42">
        <v>-3.4</v>
      </c>
      <c r="AR26" s="42">
        <v>-3.4</v>
      </c>
      <c r="AS26" s="42">
        <v>-3.4</v>
      </c>
      <c r="AT26" s="42">
        <v>-3.4</v>
      </c>
      <c r="AU26" s="42">
        <v>-3.4</v>
      </c>
      <c r="AV26" s="42">
        <v>-3.4</v>
      </c>
      <c r="AW26" s="42">
        <v>-3.4</v>
      </c>
      <c r="AX26" s="42">
        <v>-3.4</v>
      </c>
      <c r="AY26" s="42">
        <v>-3.4</v>
      </c>
      <c r="AZ26" s="42">
        <v>-3.4</v>
      </c>
      <c r="BA26" s="31"/>
      <c r="BB26" s="31"/>
      <c r="BC26" s="31"/>
      <c r="BD26" s="31"/>
      <c r="BE26" s="31"/>
      <c r="BF26" s="31">
        <v>-11245.07</v>
      </c>
      <c r="BG26" s="31"/>
      <c r="BH26" s="31"/>
      <c r="BI26" s="31"/>
      <c r="BJ26" s="31"/>
      <c r="BK26" s="31"/>
      <c r="BL26" s="31"/>
      <c r="BM26" s="32"/>
      <c r="BN26" s="32"/>
      <c r="BO26" s="32"/>
      <c r="BP26" s="32"/>
      <c r="BQ26" s="32"/>
      <c r="BR26" s="32">
        <v>18900</v>
      </c>
      <c r="BS26" s="32"/>
      <c r="BT26" s="32"/>
      <c r="BU26" s="32"/>
      <c r="BV26" s="32"/>
      <c r="BW26" s="32"/>
      <c r="BX26" s="32"/>
      <c r="BY26" s="31">
        <f t="shared" si="312"/>
        <v>0</v>
      </c>
      <c r="BZ26" s="31">
        <f t="shared" si="313"/>
        <v>0</v>
      </c>
      <c r="CA26" s="31">
        <f t="shared" si="314"/>
        <v>0</v>
      </c>
      <c r="CB26" s="31">
        <f t="shared" si="315"/>
        <v>0</v>
      </c>
      <c r="CC26" s="31">
        <f t="shared" si="316"/>
        <v>0</v>
      </c>
      <c r="CD26" s="31">
        <f t="shared" si="317"/>
        <v>18900</v>
      </c>
      <c r="CE26" s="31">
        <f t="shared" si="318"/>
        <v>0</v>
      </c>
      <c r="CF26" s="31">
        <f t="shared" si="319"/>
        <v>0</v>
      </c>
      <c r="CG26" s="31">
        <f t="shared" si="320"/>
        <v>0</v>
      </c>
      <c r="CH26" s="31">
        <f t="shared" si="321"/>
        <v>0</v>
      </c>
      <c r="CI26" s="31">
        <f t="shared" si="322"/>
        <v>0</v>
      </c>
      <c r="CJ26" s="31">
        <f t="shared" si="323"/>
        <v>0</v>
      </c>
      <c r="CK26" s="6">
        <f t="shared" ca="1" si="246"/>
        <v>-2.93E-2</v>
      </c>
      <c r="CL26" s="6">
        <f t="shared" ca="1" si="246"/>
        <v>-2.93E-2</v>
      </c>
      <c r="CM26" s="6">
        <f t="shared" ca="1" si="246"/>
        <v>-2.93E-2</v>
      </c>
      <c r="CN26" s="6">
        <f t="shared" ca="1" si="246"/>
        <v>-2.93E-2</v>
      </c>
      <c r="CO26" s="6">
        <f t="shared" ca="1" si="246"/>
        <v>-2.93E-2</v>
      </c>
      <c r="CP26" s="6">
        <f t="shared" ca="1" si="246"/>
        <v>-2.93E-2</v>
      </c>
      <c r="CQ26" s="6">
        <f t="shared" ca="1" si="246"/>
        <v>-2.93E-2</v>
      </c>
      <c r="CR26" s="6">
        <f t="shared" ca="1" si="246"/>
        <v>-2.93E-2</v>
      </c>
      <c r="CS26" s="6">
        <f t="shared" ca="1" si="246"/>
        <v>-2.93E-2</v>
      </c>
      <c r="CT26" s="6">
        <f t="shared" ca="1" si="246"/>
        <v>-2.93E-2</v>
      </c>
      <c r="CU26" s="6">
        <f t="shared" ca="1" si="246"/>
        <v>-2.93E-2</v>
      </c>
      <c r="CV26" s="6">
        <f t="shared" ca="1" si="246"/>
        <v>-2.93E-2</v>
      </c>
      <c r="CW26" s="31">
        <f t="shared" ca="1" si="324"/>
        <v>0</v>
      </c>
      <c r="CX26" s="31">
        <f t="shared" ca="1" si="325"/>
        <v>0</v>
      </c>
      <c r="CY26" s="31">
        <f t="shared" ca="1" si="326"/>
        <v>0</v>
      </c>
      <c r="CZ26" s="31">
        <f t="shared" ca="1" si="327"/>
        <v>0</v>
      </c>
      <c r="DA26" s="31">
        <f t="shared" ca="1" si="328"/>
        <v>0</v>
      </c>
      <c r="DB26" s="31">
        <f t="shared" ca="1" si="329"/>
        <v>-9690.61</v>
      </c>
      <c r="DC26" s="31">
        <f t="shared" ca="1" si="330"/>
        <v>0</v>
      </c>
      <c r="DD26" s="31">
        <f t="shared" ca="1" si="331"/>
        <v>0</v>
      </c>
      <c r="DE26" s="31">
        <f t="shared" ca="1" si="332"/>
        <v>0</v>
      </c>
      <c r="DF26" s="31">
        <f t="shared" ca="1" si="333"/>
        <v>0</v>
      </c>
      <c r="DG26" s="31">
        <f t="shared" ca="1" si="334"/>
        <v>0</v>
      </c>
      <c r="DH26" s="31">
        <f t="shared" ca="1" si="335"/>
        <v>0</v>
      </c>
      <c r="DI26" s="32">
        <f t="shared" ca="1" si="336"/>
        <v>0</v>
      </c>
      <c r="DJ26" s="32">
        <f t="shared" ca="1" si="337"/>
        <v>0</v>
      </c>
      <c r="DK26" s="32">
        <f t="shared" ca="1" si="338"/>
        <v>0</v>
      </c>
      <c r="DL26" s="32">
        <f t="shared" ca="1" si="339"/>
        <v>0</v>
      </c>
      <c r="DM26" s="32">
        <f t="shared" ca="1" si="340"/>
        <v>0</v>
      </c>
      <c r="DN26" s="32">
        <f t="shared" ca="1" si="341"/>
        <v>18900</v>
      </c>
      <c r="DO26" s="32">
        <f t="shared" ca="1" si="342"/>
        <v>0</v>
      </c>
      <c r="DP26" s="32">
        <f t="shared" ca="1" si="343"/>
        <v>0</v>
      </c>
      <c r="DQ26" s="32">
        <f t="shared" ca="1" si="344"/>
        <v>0</v>
      </c>
      <c r="DR26" s="32">
        <f t="shared" ca="1" si="345"/>
        <v>0</v>
      </c>
      <c r="DS26" s="32">
        <f t="shared" ca="1" si="346"/>
        <v>0</v>
      </c>
      <c r="DT26" s="32">
        <f t="shared" ca="1" si="347"/>
        <v>0</v>
      </c>
      <c r="DU26" s="31">
        <f t="shared" ca="1" si="348"/>
        <v>0</v>
      </c>
      <c r="DV26" s="31">
        <f t="shared" ca="1" si="349"/>
        <v>0</v>
      </c>
      <c r="DW26" s="31">
        <f t="shared" ca="1" si="350"/>
        <v>0</v>
      </c>
      <c r="DX26" s="31">
        <f t="shared" ca="1" si="351"/>
        <v>0</v>
      </c>
      <c r="DY26" s="31">
        <f t="shared" ca="1" si="352"/>
        <v>0</v>
      </c>
      <c r="DZ26" s="31">
        <f t="shared" ca="1" si="353"/>
        <v>0</v>
      </c>
      <c r="EA26" s="31">
        <f t="shared" ca="1" si="354"/>
        <v>0</v>
      </c>
      <c r="EB26" s="31">
        <f t="shared" ca="1" si="355"/>
        <v>0</v>
      </c>
      <c r="EC26" s="31">
        <f t="shared" ca="1" si="356"/>
        <v>0</v>
      </c>
      <c r="ED26" s="31">
        <f t="shared" ca="1" si="357"/>
        <v>0</v>
      </c>
      <c r="EE26" s="31">
        <f t="shared" ca="1" si="358"/>
        <v>0</v>
      </c>
      <c r="EF26" s="31">
        <f t="shared" ca="1" si="359"/>
        <v>0</v>
      </c>
      <c r="EG26" s="32">
        <f t="shared" ca="1" si="360"/>
        <v>0</v>
      </c>
      <c r="EH26" s="32">
        <f t="shared" ca="1" si="361"/>
        <v>0</v>
      </c>
      <c r="EI26" s="32">
        <f t="shared" ca="1" si="362"/>
        <v>0</v>
      </c>
      <c r="EJ26" s="32">
        <f t="shared" ca="1" si="363"/>
        <v>0</v>
      </c>
      <c r="EK26" s="32">
        <f t="shared" ca="1" si="364"/>
        <v>0</v>
      </c>
      <c r="EL26" s="32">
        <f t="shared" ca="1" si="365"/>
        <v>-11245.07</v>
      </c>
      <c r="EM26" s="32">
        <f t="shared" ca="1" si="366"/>
        <v>0</v>
      </c>
      <c r="EN26" s="32">
        <f t="shared" ca="1" si="367"/>
        <v>0</v>
      </c>
      <c r="EO26" s="32">
        <f t="shared" ca="1" si="368"/>
        <v>0</v>
      </c>
      <c r="EP26" s="32">
        <f t="shared" ca="1" si="369"/>
        <v>0</v>
      </c>
      <c r="EQ26" s="32">
        <f t="shared" ca="1" si="370"/>
        <v>0</v>
      </c>
      <c r="ER26" s="32">
        <f t="shared" ca="1" si="371"/>
        <v>0</v>
      </c>
    </row>
    <row r="27" spans="1:148">
      <c r="A27" t="s">
        <v>444</v>
      </c>
      <c r="B27" s="1" t="s">
        <v>506</v>
      </c>
      <c r="C27" t="str">
        <f t="shared" ref="C27" ca="1" si="372">VLOOKUP($B27,LocationLookup,2,FALSE)</f>
        <v>341S025</v>
      </c>
      <c r="D27" t="str">
        <f t="shared" ref="D27" ca="1" si="373">VLOOKUP($C27,LossFactorLookup,2,FALSE)</f>
        <v>Syncrude Industrial System DOS</v>
      </c>
      <c r="E27" s="65">
        <f>SUM(E19:E26)</f>
        <v>0</v>
      </c>
      <c r="F27" s="65">
        <f t="shared" ref="F27:P27" si="374">SUM(F19:F26)</f>
        <v>0</v>
      </c>
      <c r="G27" s="65">
        <f t="shared" si="374"/>
        <v>321.44</v>
      </c>
      <c r="H27" s="65">
        <f t="shared" si="374"/>
        <v>185.458</v>
      </c>
      <c r="I27" s="65">
        <f t="shared" si="374"/>
        <v>4163.0010000000002</v>
      </c>
      <c r="J27" s="65">
        <f t="shared" si="374"/>
        <v>10121.4023</v>
      </c>
      <c r="K27" s="65">
        <f t="shared" si="374"/>
        <v>3093.1564000000003</v>
      </c>
      <c r="L27" s="65">
        <f t="shared" si="374"/>
        <v>1515.2270000000001</v>
      </c>
      <c r="M27" s="65">
        <f t="shared" si="374"/>
        <v>210.251</v>
      </c>
      <c r="N27" s="65">
        <f t="shared" si="374"/>
        <v>0</v>
      </c>
      <c r="O27" s="65">
        <f t="shared" si="374"/>
        <v>0</v>
      </c>
      <c r="P27" s="65">
        <f t="shared" si="374"/>
        <v>14.692</v>
      </c>
      <c r="Q27" s="32"/>
      <c r="R27" s="32"/>
      <c r="S27" s="32"/>
      <c r="T27" s="32"/>
      <c r="U27" s="32"/>
      <c r="V27" s="32"/>
      <c r="W27" s="32"/>
      <c r="X27" s="32"/>
      <c r="Y27" s="32"/>
      <c r="Z27" s="32"/>
      <c r="AA27" s="32"/>
      <c r="AB27" s="32"/>
      <c r="AC27" s="67">
        <f t="shared" ref="AC27:AG27" si="375">SUM(AC19:AC26)</f>
        <v>0</v>
      </c>
      <c r="AD27" s="67">
        <f t="shared" si="375"/>
        <v>0</v>
      </c>
      <c r="AE27" s="67">
        <f t="shared" si="375"/>
        <v>19543.150000000001</v>
      </c>
      <c r="AF27" s="67">
        <f t="shared" si="375"/>
        <v>8469.83</v>
      </c>
      <c r="AG27" s="67">
        <f t="shared" si="375"/>
        <v>218878.57</v>
      </c>
      <c r="AH27" s="67">
        <f>SUM(AH19:AH26)</f>
        <v>553768.03</v>
      </c>
      <c r="AI27" s="67">
        <f t="shared" ref="AI27:AN27" si="376">SUM(AI19:AI26)</f>
        <v>147652.78999999998</v>
      </c>
      <c r="AJ27" s="67">
        <f t="shared" si="376"/>
        <v>350038.92000000004</v>
      </c>
      <c r="AK27" s="67">
        <f t="shared" si="376"/>
        <v>12097.09</v>
      </c>
      <c r="AL27" s="67">
        <f t="shared" si="376"/>
        <v>0</v>
      </c>
      <c r="AM27" s="67">
        <f t="shared" si="376"/>
        <v>0</v>
      </c>
      <c r="AN27" s="67">
        <f t="shared" si="376"/>
        <v>993.56</v>
      </c>
      <c r="AO27" s="43">
        <f>AVERAGE(AO19:AO26)</f>
        <v>-3.3999999999999995</v>
      </c>
      <c r="AP27" s="43">
        <f t="shared" ref="AP27:AZ27" si="377">AVERAGE(AP19:AP26)</f>
        <v>-3.3999999999999995</v>
      </c>
      <c r="AQ27" s="43">
        <f t="shared" si="377"/>
        <v>-3.3999999999999995</v>
      </c>
      <c r="AR27" s="43">
        <f t="shared" si="377"/>
        <v>-3.3999999999999995</v>
      </c>
      <c r="AS27" s="43">
        <f t="shared" si="377"/>
        <v>-3.3999999999999995</v>
      </c>
      <c r="AT27" s="43">
        <f t="shared" si="377"/>
        <v>-3.3999999999999995</v>
      </c>
      <c r="AU27" s="43">
        <f t="shared" si="377"/>
        <v>-3.3999999999999995</v>
      </c>
      <c r="AV27" s="43">
        <f t="shared" si="377"/>
        <v>-3.3999999999999995</v>
      </c>
      <c r="AW27" s="43">
        <f t="shared" si="377"/>
        <v>-3.3999999999999995</v>
      </c>
      <c r="AX27" s="43">
        <f t="shared" si="377"/>
        <v>-3.3999999999999995</v>
      </c>
      <c r="AY27" s="43">
        <f t="shared" si="377"/>
        <v>-3.3999999999999995</v>
      </c>
      <c r="AZ27" s="43">
        <f t="shared" si="377"/>
        <v>-3.3999999999999995</v>
      </c>
      <c r="BA27" s="67">
        <f t="shared" ref="BA27:BE27" si="378">SUM(BA19:BA26)</f>
        <v>0</v>
      </c>
      <c r="BB27" s="67">
        <f t="shared" si="378"/>
        <v>0</v>
      </c>
      <c r="BC27" s="67">
        <f t="shared" si="378"/>
        <v>-664.47</v>
      </c>
      <c r="BD27" s="67">
        <f t="shared" si="378"/>
        <v>-287.98</v>
      </c>
      <c r="BE27" s="67">
        <f t="shared" si="378"/>
        <v>-7441.88</v>
      </c>
      <c r="BF27" s="67">
        <f>SUM(BF19:BF26)</f>
        <v>-18828.11</v>
      </c>
      <c r="BG27" s="67">
        <f t="shared" ref="BG27:BL27" si="379">SUM(BG19:BG26)</f>
        <v>-5020.1900000000005</v>
      </c>
      <c r="BH27" s="67">
        <f t="shared" si="379"/>
        <v>-11901.33</v>
      </c>
      <c r="BI27" s="67">
        <f t="shared" si="379"/>
        <v>-411.29999999999995</v>
      </c>
      <c r="BJ27" s="67">
        <f t="shared" si="379"/>
        <v>0</v>
      </c>
      <c r="BK27" s="67">
        <f t="shared" si="379"/>
        <v>0</v>
      </c>
      <c r="BL27" s="67">
        <f t="shared" si="379"/>
        <v>-33.78</v>
      </c>
      <c r="BM27" s="32"/>
      <c r="BN27" s="32"/>
      <c r="BO27" s="32"/>
      <c r="BP27" s="32"/>
      <c r="BQ27" s="32"/>
      <c r="BR27" s="32"/>
      <c r="BS27" s="32"/>
      <c r="BT27" s="32"/>
      <c r="BU27" s="32"/>
      <c r="BV27" s="32"/>
      <c r="BW27" s="32"/>
      <c r="BX27" s="32"/>
      <c r="BY27" s="67">
        <f t="shared" ref="BY27:CC27" si="380">SUM(BY19:BY26)</f>
        <v>100440</v>
      </c>
      <c r="BZ27" s="67">
        <f t="shared" si="380"/>
        <v>86130</v>
      </c>
      <c r="CA27" s="67">
        <f t="shared" si="380"/>
        <v>100305</v>
      </c>
      <c r="CB27" s="67">
        <f t="shared" si="380"/>
        <v>97200</v>
      </c>
      <c r="CC27" s="67">
        <f t="shared" si="380"/>
        <v>100440</v>
      </c>
      <c r="CD27" s="67">
        <f>SUM(CD19:CD26)</f>
        <v>102060</v>
      </c>
      <c r="CE27" s="67">
        <f t="shared" ref="CE27:CJ27" si="381">SUM(CE19:CE26)</f>
        <v>117180</v>
      </c>
      <c r="CF27" s="67">
        <f t="shared" si="381"/>
        <v>117180</v>
      </c>
      <c r="CG27" s="67">
        <f t="shared" si="381"/>
        <v>113400</v>
      </c>
      <c r="CH27" s="67">
        <f t="shared" si="381"/>
        <v>113400</v>
      </c>
      <c r="CI27" s="67">
        <f t="shared" si="381"/>
        <v>137655</v>
      </c>
      <c r="CJ27" s="67">
        <f t="shared" si="381"/>
        <v>117180</v>
      </c>
      <c r="CK27" s="70">
        <f t="shared" ca="1" si="246"/>
        <v>-2.93E-2</v>
      </c>
      <c r="CL27" s="70">
        <f t="shared" ca="1" si="246"/>
        <v>-2.93E-2</v>
      </c>
      <c r="CM27" s="70">
        <f t="shared" ca="1" si="246"/>
        <v>-2.93E-2</v>
      </c>
      <c r="CN27" s="70">
        <f t="shared" ca="1" si="246"/>
        <v>-2.93E-2</v>
      </c>
      <c r="CO27" s="70">
        <f t="shared" ca="1" si="246"/>
        <v>-2.93E-2</v>
      </c>
      <c r="CP27" s="70">
        <f t="shared" ca="1" si="246"/>
        <v>-2.93E-2</v>
      </c>
      <c r="CQ27" s="70">
        <f t="shared" ca="1" si="246"/>
        <v>-2.93E-2</v>
      </c>
      <c r="CR27" s="70">
        <f t="shared" ca="1" si="246"/>
        <v>-2.93E-2</v>
      </c>
      <c r="CS27" s="70">
        <f t="shared" ca="1" si="246"/>
        <v>-2.93E-2</v>
      </c>
      <c r="CT27" s="70">
        <f t="shared" ca="1" si="246"/>
        <v>-2.93E-2</v>
      </c>
      <c r="CU27" s="70">
        <f t="shared" ca="1" si="246"/>
        <v>-2.93E-2</v>
      </c>
      <c r="CV27" s="70">
        <f t="shared" ca="1" si="246"/>
        <v>-2.93E-2</v>
      </c>
      <c r="CW27" s="67">
        <f t="shared" ref="CW27:DA27" ca="1" si="382">SUM(CW19:CW26)</f>
        <v>0</v>
      </c>
      <c r="CX27" s="67">
        <f t="shared" ca="1" si="382"/>
        <v>0</v>
      </c>
      <c r="CY27" s="67">
        <f t="shared" ca="1" si="382"/>
        <v>-572.61</v>
      </c>
      <c r="CZ27" s="67">
        <f t="shared" ca="1" si="382"/>
        <v>-248.17</v>
      </c>
      <c r="DA27" s="67">
        <f t="shared" ca="1" si="382"/>
        <v>-6413.1399999999994</v>
      </c>
      <c r="DB27" s="67">
        <f ca="1">SUM(DB19:DB26)</f>
        <v>-16225.41</v>
      </c>
      <c r="DC27" s="67">
        <f t="shared" ref="DC27:DM27" ca="1" si="383">SUM(DC19:DC26)</f>
        <v>-4326.2299999999996</v>
      </c>
      <c r="DD27" s="67">
        <f t="shared" ca="1" si="383"/>
        <v>-10256.150000000001</v>
      </c>
      <c r="DE27" s="67">
        <f t="shared" ca="1" si="383"/>
        <v>-354.45</v>
      </c>
      <c r="DF27" s="67">
        <f t="shared" ca="1" si="383"/>
        <v>0</v>
      </c>
      <c r="DG27" s="67">
        <f t="shared" ca="1" si="383"/>
        <v>0</v>
      </c>
      <c r="DH27" s="67">
        <f t="shared" ca="1" si="383"/>
        <v>-29.11</v>
      </c>
      <c r="DI27" s="69">
        <f t="shared" ca="1" si="383"/>
        <v>100440</v>
      </c>
      <c r="DJ27" s="69">
        <f t="shared" ca="1" si="383"/>
        <v>86130</v>
      </c>
      <c r="DK27" s="69">
        <f t="shared" ca="1" si="383"/>
        <v>100305</v>
      </c>
      <c r="DL27" s="69">
        <f t="shared" ca="1" si="383"/>
        <v>97200</v>
      </c>
      <c r="DM27" s="69">
        <f t="shared" ca="1" si="383"/>
        <v>100440</v>
      </c>
      <c r="DN27" s="69">
        <f ca="1">SUM(DN19:DN26)</f>
        <v>102060</v>
      </c>
      <c r="DO27" s="69">
        <f t="shared" ref="DO27:DY27" ca="1" si="384">SUM(DO19:DO26)</f>
        <v>117180</v>
      </c>
      <c r="DP27" s="69">
        <f t="shared" ca="1" si="384"/>
        <v>117180</v>
      </c>
      <c r="DQ27" s="69">
        <f t="shared" ca="1" si="384"/>
        <v>113400</v>
      </c>
      <c r="DR27" s="69">
        <f t="shared" ca="1" si="384"/>
        <v>113400</v>
      </c>
      <c r="DS27" s="69">
        <f t="shared" ca="1" si="384"/>
        <v>137655</v>
      </c>
      <c r="DT27" s="69">
        <f t="shared" ca="1" si="384"/>
        <v>117180</v>
      </c>
      <c r="DU27" s="67">
        <f t="shared" ca="1" si="384"/>
        <v>0</v>
      </c>
      <c r="DV27" s="67">
        <f t="shared" ca="1" si="384"/>
        <v>0</v>
      </c>
      <c r="DW27" s="67">
        <f t="shared" ca="1" si="384"/>
        <v>0</v>
      </c>
      <c r="DX27" s="67">
        <f t="shared" ca="1" si="384"/>
        <v>0</v>
      </c>
      <c r="DY27" s="67">
        <f t="shared" ca="1" si="384"/>
        <v>0</v>
      </c>
      <c r="DZ27" s="67">
        <f ca="1">SUM(DZ19:DZ26)</f>
        <v>0</v>
      </c>
      <c r="EA27" s="67">
        <f t="shared" ref="EA27:EK27" ca="1" si="385">SUM(EA19:EA26)</f>
        <v>0</v>
      </c>
      <c r="EB27" s="67">
        <f t="shared" ca="1" si="385"/>
        <v>0</v>
      </c>
      <c r="EC27" s="67">
        <f t="shared" ca="1" si="385"/>
        <v>0</v>
      </c>
      <c r="ED27" s="67">
        <f t="shared" ca="1" si="385"/>
        <v>0</v>
      </c>
      <c r="EE27" s="67">
        <f t="shared" ca="1" si="385"/>
        <v>0</v>
      </c>
      <c r="EF27" s="67">
        <f t="shared" ca="1" si="385"/>
        <v>0</v>
      </c>
      <c r="EG27" s="69">
        <f t="shared" ca="1" si="385"/>
        <v>0</v>
      </c>
      <c r="EH27" s="69">
        <f t="shared" ca="1" si="385"/>
        <v>0</v>
      </c>
      <c r="EI27" s="69">
        <f t="shared" ca="1" si="385"/>
        <v>-664.47</v>
      </c>
      <c r="EJ27" s="69">
        <f t="shared" ca="1" si="385"/>
        <v>-287.98</v>
      </c>
      <c r="EK27" s="69">
        <f t="shared" ca="1" si="385"/>
        <v>-7441.88</v>
      </c>
      <c r="EL27" s="69">
        <f ca="1">SUM(EL19:EL26)</f>
        <v>-18828.11</v>
      </c>
      <c r="EM27" s="69">
        <f t="shared" ref="EM27:ER27" ca="1" si="386">SUM(EM19:EM26)</f>
        <v>-5020.1900000000005</v>
      </c>
      <c r="EN27" s="69">
        <f t="shared" ca="1" si="386"/>
        <v>-11901.33</v>
      </c>
      <c r="EO27" s="69">
        <f t="shared" ca="1" si="386"/>
        <v>-411.29999999999995</v>
      </c>
      <c r="EP27" s="69">
        <f t="shared" ca="1" si="386"/>
        <v>0</v>
      </c>
      <c r="EQ27" s="69">
        <f t="shared" ca="1" si="386"/>
        <v>0</v>
      </c>
      <c r="ER27" s="69">
        <f t="shared" ca="1" si="386"/>
        <v>-33.78</v>
      </c>
    </row>
    <row r="28" spans="1:148">
      <c r="A28" t="s">
        <v>420</v>
      </c>
      <c r="B28" s="1" t="s">
        <v>525</v>
      </c>
      <c r="C28" t="s">
        <v>465</v>
      </c>
      <c r="D28" t="str">
        <f t="shared" ca="1" si="255"/>
        <v>FortisAlberta DOS - DOW Fort Saskatchewan (166S)</v>
      </c>
      <c r="E28" s="51">
        <v>0</v>
      </c>
      <c r="F28" s="51">
        <v>0</v>
      </c>
      <c r="G28" s="51">
        <v>0</v>
      </c>
      <c r="H28" s="51">
        <v>0</v>
      </c>
      <c r="I28" s="51">
        <v>0</v>
      </c>
      <c r="J28" s="51">
        <v>0</v>
      </c>
      <c r="K28" s="51">
        <v>0</v>
      </c>
      <c r="L28" s="51">
        <v>0</v>
      </c>
      <c r="M28" s="51">
        <v>0</v>
      </c>
      <c r="N28" s="51">
        <v>0</v>
      </c>
      <c r="O28" s="51">
        <v>0</v>
      </c>
      <c r="P28" s="51">
        <v>0</v>
      </c>
      <c r="Q28" s="32">
        <v>0</v>
      </c>
      <c r="R28" s="32">
        <v>0</v>
      </c>
      <c r="S28" s="32">
        <v>0</v>
      </c>
      <c r="T28" s="32">
        <v>0</v>
      </c>
      <c r="U28" s="32">
        <v>0</v>
      </c>
      <c r="V28" s="32">
        <v>0</v>
      </c>
      <c r="W28" s="32">
        <v>0</v>
      </c>
      <c r="X28" s="32">
        <v>0</v>
      </c>
      <c r="Y28" s="32">
        <v>0</v>
      </c>
      <c r="Z28" s="32">
        <v>0</v>
      </c>
      <c r="AA28" s="32">
        <v>0</v>
      </c>
      <c r="AB28" s="32">
        <v>0</v>
      </c>
      <c r="AC28" s="31">
        <v>0</v>
      </c>
      <c r="AD28" s="31">
        <v>0</v>
      </c>
      <c r="AE28" s="31">
        <v>0</v>
      </c>
      <c r="AF28" s="31">
        <v>0</v>
      </c>
      <c r="AG28" s="31">
        <v>0</v>
      </c>
      <c r="AH28" s="31">
        <v>0</v>
      </c>
      <c r="AI28" s="31">
        <v>0</v>
      </c>
      <c r="AJ28" s="31">
        <v>0</v>
      </c>
      <c r="AK28" s="31">
        <v>0</v>
      </c>
      <c r="AL28" s="31">
        <v>0</v>
      </c>
      <c r="AM28" s="31">
        <v>0</v>
      </c>
      <c r="AN28" s="31">
        <v>0</v>
      </c>
      <c r="AO28" s="42">
        <v>-2.74</v>
      </c>
      <c r="AP28" s="42">
        <v>-2.74</v>
      </c>
      <c r="AQ28" s="42">
        <v>-2.74</v>
      </c>
      <c r="AR28" s="42">
        <v>-2.74</v>
      </c>
      <c r="AS28" s="42">
        <v>-2.74</v>
      </c>
      <c r="AT28" s="42">
        <v>-2.74</v>
      </c>
      <c r="AU28" s="42">
        <v>-2.74</v>
      </c>
      <c r="AV28" s="42">
        <v>-2.74</v>
      </c>
      <c r="AW28" s="42">
        <v>-2.74</v>
      </c>
      <c r="AX28" s="42">
        <v>-2.74</v>
      </c>
      <c r="AY28" s="42">
        <v>-2.74</v>
      </c>
      <c r="AZ28" s="42">
        <v>-2.74</v>
      </c>
      <c r="BA28" s="31">
        <v>0</v>
      </c>
      <c r="BB28" s="31">
        <v>0</v>
      </c>
      <c r="BC28" s="31">
        <v>0</v>
      </c>
      <c r="BD28" s="31">
        <v>0</v>
      </c>
      <c r="BE28" s="31">
        <v>0</v>
      </c>
      <c r="BF28" s="31">
        <v>0</v>
      </c>
      <c r="BG28" s="31">
        <v>0</v>
      </c>
      <c r="BH28" s="31">
        <v>0</v>
      </c>
      <c r="BI28" s="31">
        <v>0</v>
      </c>
      <c r="BJ28" s="31">
        <v>0</v>
      </c>
      <c r="BK28" s="31">
        <v>0</v>
      </c>
      <c r="BL28" s="31">
        <v>0</v>
      </c>
      <c r="BM28" s="32">
        <v>33480</v>
      </c>
      <c r="BN28" s="32">
        <v>6435</v>
      </c>
      <c r="BO28" s="32">
        <v>33435</v>
      </c>
      <c r="BP28" s="32">
        <v>32400</v>
      </c>
      <c r="BQ28" s="32">
        <v>33480</v>
      </c>
      <c r="BR28" s="32">
        <v>32400</v>
      </c>
      <c r="BS28" s="32">
        <v>33480</v>
      </c>
      <c r="BT28" s="32">
        <v>33480</v>
      </c>
      <c r="BU28" s="32">
        <v>32400</v>
      </c>
      <c r="BV28" s="32">
        <v>33480</v>
      </c>
      <c r="BW28" s="32">
        <v>32445</v>
      </c>
      <c r="BX28" s="32">
        <v>33480</v>
      </c>
      <c r="BY28" s="31">
        <f t="shared" ref="BY28:BY30" si="387">MAX(Q28+BA28,BM28)</f>
        <v>33480</v>
      </c>
      <c r="BZ28" s="31">
        <f t="shared" ref="BZ28:BZ30" si="388">MAX(R28+BB28,BN28)</f>
        <v>6435</v>
      </c>
      <c r="CA28" s="31">
        <f t="shared" ref="CA28:CA30" si="389">MAX(S28+BC28,BO28)</f>
        <v>33435</v>
      </c>
      <c r="CB28" s="31">
        <f t="shared" ref="CB28:CB30" si="390">MAX(T28+BD28,BP28)</f>
        <v>32400</v>
      </c>
      <c r="CC28" s="31">
        <f t="shared" ref="CC28:CC30" si="391">MAX(U28+BE28,BQ28)</f>
        <v>33480</v>
      </c>
      <c r="CD28" s="31">
        <f>MAX(V28+BF28,BR28)</f>
        <v>32400</v>
      </c>
      <c r="CE28" s="31">
        <f t="shared" ref="CE28:CE30" si="392">MAX(W28+BG28,BS28)</f>
        <v>33480</v>
      </c>
      <c r="CF28" s="31">
        <f t="shared" ref="CF28:CF30" si="393">MAX(X28+BH28,BT28)</f>
        <v>33480</v>
      </c>
      <c r="CG28" s="31">
        <f t="shared" ref="CG28:CG30" si="394">MAX(Y28+BI28,BU28)</f>
        <v>32400</v>
      </c>
      <c r="CH28" s="31">
        <f t="shared" ref="CH28:CH30" si="395">MAX(Z28+BJ28,BV28)</f>
        <v>33480</v>
      </c>
      <c r="CI28" s="31">
        <f t="shared" ref="CI28:CI30" si="396">MAX(AA28+BK28,BW28)</f>
        <v>32445</v>
      </c>
      <c r="CJ28" s="31">
        <f t="shared" ref="CJ28:CJ30" si="397">MAX(AB28+BL28,BX28)</f>
        <v>33480</v>
      </c>
      <c r="CK28" s="6">
        <f t="shared" ca="1" si="12"/>
        <v>4.87E-2</v>
      </c>
      <c r="CL28" s="6">
        <f t="shared" ca="1" si="12"/>
        <v>4.87E-2</v>
      </c>
      <c r="CM28" s="6">
        <f t="shared" ca="1" si="12"/>
        <v>4.87E-2</v>
      </c>
      <c r="CN28" s="6">
        <f t="shared" ca="1" si="12"/>
        <v>4.87E-2</v>
      </c>
      <c r="CO28" s="6">
        <f t="shared" ca="1" si="12"/>
        <v>4.87E-2</v>
      </c>
      <c r="CP28" s="6">
        <f t="shared" ca="1" si="12"/>
        <v>4.87E-2</v>
      </c>
      <c r="CQ28" s="6">
        <f t="shared" ca="1" si="12"/>
        <v>4.87E-2</v>
      </c>
      <c r="CR28" s="6">
        <f t="shared" ca="1" si="12"/>
        <v>4.87E-2</v>
      </c>
      <c r="CS28" s="6">
        <f t="shared" ca="1" si="12"/>
        <v>4.87E-2</v>
      </c>
      <c r="CT28" s="6">
        <f t="shared" ca="1" si="12"/>
        <v>4.87E-2</v>
      </c>
      <c r="CU28" s="6">
        <f t="shared" ca="1" si="12"/>
        <v>4.87E-2</v>
      </c>
      <c r="CV28" s="6">
        <f t="shared" ca="1" si="12"/>
        <v>4.87E-2</v>
      </c>
      <c r="CW28" s="31">
        <f t="shared" ref="CW28:CW30" ca="1" si="398">ROUND(AC28*CK28,2)</f>
        <v>0</v>
      </c>
      <c r="CX28" s="31">
        <f t="shared" ref="CX28:CX30" ca="1" si="399">ROUND(AD28*CL28,2)</f>
        <v>0</v>
      </c>
      <c r="CY28" s="31">
        <f t="shared" ref="CY28:CY30" ca="1" si="400">ROUND(AE28*CM28,2)</f>
        <v>0</v>
      </c>
      <c r="CZ28" s="31">
        <f t="shared" ref="CZ28:CZ30" ca="1" si="401">ROUND(AF28*CN28,2)</f>
        <v>0</v>
      </c>
      <c r="DA28" s="31">
        <f t="shared" ref="DA28:DA30" ca="1" si="402">ROUND(AG28*CO28,2)</f>
        <v>0</v>
      </c>
      <c r="DB28" s="31">
        <f t="shared" ref="DB28:DB30" ca="1" si="403">ROUND(AH28*CP28,2)</f>
        <v>0</v>
      </c>
      <c r="DC28" s="31">
        <f t="shared" ref="DC28:DC30" ca="1" si="404">ROUND(AI28*CQ28,2)</f>
        <v>0</v>
      </c>
      <c r="DD28" s="31">
        <f t="shared" ref="DD28:DD30" ca="1" si="405">ROUND(AJ28*CR28,2)</f>
        <v>0</v>
      </c>
      <c r="DE28" s="31">
        <f t="shared" ref="DE28:DE30" ca="1" si="406">ROUND(AK28*CS28,2)</f>
        <v>0</v>
      </c>
      <c r="DF28" s="31">
        <f t="shared" ref="DF28:DF30" ca="1" si="407">ROUND(AL28*CT28,2)</f>
        <v>0</v>
      </c>
      <c r="DG28" s="31">
        <f t="shared" ref="DG28:DG30" ca="1" si="408">ROUND(AM28*CU28,2)</f>
        <v>0</v>
      </c>
      <c r="DH28" s="31">
        <f t="shared" ref="DH28:DH30" ca="1" si="409">ROUND(AN28*CV28,2)</f>
        <v>0</v>
      </c>
      <c r="DI28" s="32">
        <f t="shared" ref="DI28:DI30" ca="1" si="410">MAX(Q28+CW28,BM28)</f>
        <v>33480</v>
      </c>
      <c r="DJ28" s="32">
        <f t="shared" ref="DJ28:DJ30" ca="1" si="411">MAX(R28+CX28,BN28)</f>
        <v>6435</v>
      </c>
      <c r="DK28" s="32">
        <f t="shared" ref="DK28:DK30" ca="1" si="412">MAX(S28+CY28,BO28)</f>
        <v>33435</v>
      </c>
      <c r="DL28" s="32">
        <f t="shared" ref="DL28:DL30" ca="1" si="413">MAX(T28+CZ28,BP28)</f>
        <v>32400</v>
      </c>
      <c r="DM28" s="32">
        <f t="shared" ref="DM28:DM30" ca="1" si="414">MAX(U28+DA28,BQ28)</f>
        <v>33480</v>
      </c>
      <c r="DN28" s="32">
        <f ca="1">MAX(V28+DB28,BR28)</f>
        <v>32400</v>
      </c>
      <c r="DO28" s="32">
        <f t="shared" ref="DO28:DO30" ca="1" si="415">MAX(W28+DC28,BS28)</f>
        <v>33480</v>
      </c>
      <c r="DP28" s="32">
        <f t="shared" ref="DP28:DP30" ca="1" si="416">MAX(X28+DD28,BT28)</f>
        <v>33480</v>
      </c>
      <c r="DQ28" s="32">
        <f t="shared" ref="DQ28:DQ30" ca="1" si="417">MAX(Y28+DE28,BU28)</f>
        <v>32400</v>
      </c>
      <c r="DR28" s="32">
        <f t="shared" ref="DR28:DR30" ca="1" si="418">MAX(Z28+DF28,BV28)</f>
        <v>33480</v>
      </c>
      <c r="DS28" s="32">
        <f t="shared" ref="DS28:DS30" ca="1" si="419">MAX(AA28+DG28,BW28)</f>
        <v>32445</v>
      </c>
      <c r="DT28" s="32">
        <f t="shared" ref="DT28:DT30" ca="1" si="420">MAX(AB28+DH28,BX28)</f>
        <v>33480</v>
      </c>
      <c r="DU28" s="31">
        <f ca="1">DI28-BY28</f>
        <v>0</v>
      </c>
      <c r="DV28" s="31">
        <f t="shared" ref="DV28:DV30" ca="1" si="421">DJ28-BZ28</f>
        <v>0</v>
      </c>
      <c r="DW28" s="31">
        <f t="shared" ref="DW28:DW30" ca="1" si="422">DK28-CA28</f>
        <v>0</v>
      </c>
      <c r="DX28" s="31">
        <f t="shared" ref="DX28:DX30" ca="1" si="423">DL28-CB28</f>
        <v>0</v>
      </c>
      <c r="DY28" s="31">
        <f t="shared" ref="DY28:DY30" ca="1" si="424">DM28-CC28</f>
        <v>0</v>
      </c>
      <c r="DZ28" s="31">
        <f t="shared" ref="DZ28:DZ30" ca="1" si="425">DN28-CD28</f>
        <v>0</v>
      </c>
      <c r="EA28" s="31">
        <f t="shared" ref="EA28:EA30" ca="1" si="426">DO28-CE28</f>
        <v>0</v>
      </c>
      <c r="EB28" s="31">
        <f t="shared" ref="EB28:EB30" ca="1" si="427">DP28-CF28</f>
        <v>0</v>
      </c>
      <c r="EC28" s="31">
        <f t="shared" ref="EC28:EC30" ca="1" si="428">DQ28-CG28</f>
        <v>0</v>
      </c>
      <c r="ED28" s="31">
        <f t="shared" ref="ED28:ED30" ca="1" si="429">DR28-CH28</f>
        <v>0</v>
      </c>
      <c r="EE28" s="31">
        <f t="shared" ref="EE28:EE30" ca="1" si="430">DS28-CI28</f>
        <v>0</v>
      </c>
      <c r="EF28" s="31">
        <f t="shared" ref="EF28:EF30" ca="1" si="431">DT28-CJ28</f>
        <v>0</v>
      </c>
      <c r="EG28" s="32">
        <f ca="1">DU28+BA28</f>
        <v>0</v>
      </c>
      <c r="EH28" s="32">
        <f t="shared" ref="EH28:EH30" ca="1" si="432">DV28+BB28</f>
        <v>0</v>
      </c>
      <c r="EI28" s="32">
        <f t="shared" ref="EI28:EI30" ca="1" si="433">DW28+BC28</f>
        <v>0</v>
      </c>
      <c r="EJ28" s="32">
        <f t="shared" ref="EJ28:EJ30" ca="1" si="434">DX28+BD28</f>
        <v>0</v>
      </c>
      <c r="EK28" s="32">
        <f t="shared" ref="EK28:EK30" ca="1" si="435">DY28+BE28</f>
        <v>0</v>
      </c>
      <c r="EL28" s="32">
        <f t="shared" ref="EL28:EL30" ca="1" si="436">DZ28+BF28</f>
        <v>0</v>
      </c>
      <c r="EM28" s="32">
        <f t="shared" ref="EM28:EM30" ca="1" si="437">EA28+BG28</f>
        <v>0</v>
      </c>
      <c r="EN28" s="32">
        <f t="shared" ref="EN28:EN30" ca="1" si="438">EB28+BH28</f>
        <v>0</v>
      </c>
      <c r="EO28" s="32">
        <f t="shared" ref="EO28:EO30" ca="1" si="439">EC28+BI28</f>
        <v>0</v>
      </c>
      <c r="EP28" s="32">
        <f t="shared" ref="EP28:EP30" ca="1" si="440">ED28+BJ28</f>
        <v>0</v>
      </c>
      <c r="EQ28" s="32">
        <f t="shared" ref="EQ28:EQ30" ca="1" si="441">EE28+BK28</f>
        <v>0</v>
      </c>
      <c r="ER28" s="32">
        <f t="shared" ref="ER28:ER30" ca="1" si="442">EF28+BL28</f>
        <v>0</v>
      </c>
    </row>
    <row r="29" spans="1:148">
      <c r="A29" t="s">
        <v>420</v>
      </c>
      <c r="B29" s="1" t="s">
        <v>525</v>
      </c>
      <c r="C29" t="s">
        <v>466</v>
      </c>
      <c r="D29" t="str">
        <f t="shared" ca="1" si="255"/>
        <v>FortisAlberta DOS - DOW Fort Saskatchewan (166S)</v>
      </c>
      <c r="F29" s="51">
        <v>0</v>
      </c>
      <c r="Q29" s="32"/>
      <c r="R29" s="32">
        <v>0</v>
      </c>
      <c r="S29" s="32"/>
      <c r="T29" s="32"/>
      <c r="U29" s="32"/>
      <c r="V29" s="32"/>
      <c r="W29" s="32"/>
      <c r="X29" s="32"/>
      <c r="Y29" s="32"/>
      <c r="Z29" s="32"/>
      <c r="AA29" s="32"/>
      <c r="AB29" s="32"/>
      <c r="AC29" s="31"/>
      <c r="AD29" s="31">
        <v>0</v>
      </c>
      <c r="AE29" s="31"/>
      <c r="AF29" s="31"/>
      <c r="AG29" s="31"/>
      <c r="AH29" s="31"/>
      <c r="AI29" s="31"/>
      <c r="AJ29" s="31"/>
      <c r="AK29" s="31"/>
      <c r="AL29" s="31"/>
      <c r="AM29" s="31"/>
      <c r="AN29" s="31"/>
      <c r="AO29" s="42">
        <v>-2.74</v>
      </c>
      <c r="AP29" s="42">
        <v>-2.74</v>
      </c>
      <c r="AQ29" s="42">
        <v>-2.74</v>
      </c>
      <c r="AR29" s="42">
        <v>-2.74</v>
      </c>
      <c r="AS29" s="42">
        <v>-2.74</v>
      </c>
      <c r="AT29" s="42">
        <v>-2.74</v>
      </c>
      <c r="AU29" s="42">
        <v>-2.74</v>
      </c>
      <c r="AV29" s="42">
        <v>-2.74</v>
      </c>
      <c r="AW29" s="42">
        <v>-2.74</v>
      </c>
      <c r="AX29" s="42">
        <v>-2.74</v>
      </c>
      <c r="AY29" s="42">
        <v>-2.74</v>
      </c>
      <c r="AZ29" s="42">
        <v>-2.74</v>
      </c>
      <c r="BA29" s="31"/>
      <c r="BB29" s="31">
        <v>0</v>
      </c>
      <c r="BC29" s="31"/>
      <c r="BD29" s="31"/>
      <c r="BE29" s="31"/>
      <c r="BF29" s="31"/>
      <c r="BG29" s="31"/>
      <c r="BH29" s="31"/>
      <c r="BI29" s="31"/>
      <c r="BJ29" s="31"/>
      <c r="BK29" s="31"/>
      <c r="BL29" s="31"/>
      <c r="BM29" s="32"/>
      <c r="BN29" s="32">
        <v>1125</v>
      </c>
      <c r="BO29" s="32"/>
      <c r="BP29" s="32"/>
      <c r="BQ29" s="32"/>
      <c r="BR29" s="32"/>
      <c r="BS29" s="32"/>
      <c r="BT29" s="32"/>
      <c r="BU29" s="32"/>
      <c r="BV29" s="32"/>
      <c r="BW29" s="32"/>
      <c r="BX29" s="32"/>
      <c r="BY29" s="31">
        <f t="shared" si="387"/>
        <v>0</v>
      </c>
      <c r="BZ29" s="31">
        <f t="shared" si="388"/>
        <v>1125</v>
      </c>
      <c r="CA29" s="31">
        <f t="shared" si="389"/>
        <v>0</v>
      </c>
      <c r="CB29" s="31">
        <f t="shared" si="390"/>
        <v>0</v>
      </c>
      <c r="CC29" s="31">
        <f t="shared" si="391"/>
        <v>0</v>
      </c>
      <c r="CD29" s="31">
        <f t="shared" ref="CD29:CD30" si="443">MAX(V29+BF29,BR29)</f>
        <v>0</v>
      </c>
      <c r="CE29" s="31">
        <f t="shared" si="392"/>
        <v>0</v>
      </c>
      <c r="CF29" s="31">
        <f t="shared" si="393"/>
        <v>0</v>
      </c>
      <c r="CG29" s="31">
        <f t="shared" si="394"/>
        <v>0</v>
      </c>
      <c r="CH29" s="31">
        <f t="shared" si="395"/>
        <v>0</v>
      </c>
      <c r="CI29" s="31">
        <f t="shared" si="396"/>
        <v>0</v>
      </c>
      <c r="CJ29" s="31">
        <f t="shared" si="397"/>
        <v>0</v>
      </c>
      <c r="CK29" s="6">
        <f t="shared" ca="1" si="12"/>
        <v>4.87E-2</v>
      </c>
      <c r="CL29" s="6">
        <f t="shared" ca="1" si="12"/>
        <v>4.87E-2</v>
      </c>
      <c r="CM29" s="6">
        <f t="shared" ca="1" si="12"/>
        <v>4.87E-2</v>
      </c>
      <c r="CN29" s="6">
        <f t="shared" ca="1" si="12"/>
        <v>4.87E-2</v>
      </c>
      <c r="CO29" s="6">
        <f t="shared" ca="1" si="12"/>
        <v>4.87E-2</v>
      </c>
      <c r="CP29" s="6">
        <f t="shared" ca="1" si="12"/>
        <v>4.87E-2</v>
      </c>
      <c r="CQ29" s="6">
        <f t="shared" ca="1" si="12"/>
        <v>4.87E-2</v>
      </c>
      <c r="CR29" s="6">
        <f t="shared" ca="1" si="12"/>
        <v>4.87E-2</v>
      </c>
      <c r="CS29" s="6">
        <f t="shared" ca="1" si="12"/>
        <v>4.87E-2</v>
      </c>
      <c r="CT29" s="6">
        <f t="shared" ca="1" si="12"/>
        <v>4.87E-2</v>
      </c>
      <c r="CU29" s="6">
        <f t="shared" ca="1" si="12"/>
        <v>4.87E-2</v>
      </c>
      <c r="CV29" s="6">
        <f t="shared" ca="1" si="12"/>
        <v>4.87E-2</v>
      </c>
      <c r="CW29" s="31">
        <f t="shared" ca="1" si="398"/>
        <v>0</v>
      </c>
      <c r="CX29" s="31">
        <f t="shared" ca="1" si="399"/>
        <v>0</v>
      </c>
      <c r="CY29" s="31">
        <f t="shared" ca="1" si="400"/>
        <v>0</v>
      </c>
      <c r="CZ29" s="31">
        <f t="shared" ca="1" si="401"/>
        <v>0</v>
      </c>
      <c r="DA29" s="31">
        <f t="shared" ca="1" si="402"/>
        <v>0</v>
      </c>
      <c r="DB29" s="31">
        <f t="shared" ca="1" si="403"/>
        <v>0</v>
      </c>
      <c r="DC29" s="31">
        <f t="shared" ca="1" si="404"/>
        <v>0</v>
      </c>
      <c r="DD29" s="31">
        <f t="shared" ca="1" si="405"/>
        <v>0</v>
      </c>
      <c r="DE29" s="31">
        <f t="shared" ca="1" si="406"/>
        <v>0</v>
      </c>
      <c r="DF29" s="31">
        <f t="shared" ca="1" si="407"/>
        <v>0</v>
      </c>
      <c r="DG29" s="31">
        <f t="shared" ca="1" si="408"/>
        <v>0</v>
      </c>
      <c r="DH29" s="31">
        <f t="shared" ca="1" si="409"/>
        <v>0</v>
      </c>
      <c r="DI29" s="32">
        <f t="shared" ca="1" si="410"/>
        <v>0</v>
      </c>
      <c r="DJ29" s="32">
        <f t="shared" ca="1" si="411"/>
        <v>1125</v>
      </c>
      <c r="DK29" s="32">
        <f t="shared" ca="1" si="412"/>
        <v>0</v>
      </c>
      <c r="DL29" s="32">
        <f t="shared" ca="1" si="413"/>
        <v>0</v>
      </c>
      <c r="DM29" s="32">
        <f t="shared" ca="1" si="414"/>
        <v>0</v>
      </c>
      <c r="DN29" s="32">
        <f t="shared" ref="DN29:DN30" ca="1" si="444">MAX(V29+DB29,BR29)</f>
        <v>0</v>
      </c>
      <c r="DO29" s="32">
        <f t="shared" ca="1" si="415"/>
        <v>0</v>
      </c>
      <c r="DP29" s="32">
        <f t="shared" ca="1" si="416"/>
        <v>0</v>
      </c>
      <c r="DQ29" s="32">
        <f t="shared" ca="1" si="417"/>
        <v>0</v>
      </c>
      <c r="DR29" s="32">
        <f t="shared" ca="1" si="418"/>
        <v>0</v>
      </c>
      <c r="DS29" s="32">
        <f t="shared" ca="1" si="419"/>
        <v>0</v>
      </c>
      <c r="DT29" s="32">
        <f t="shared" ca="1" si="420"/>
        <v>0</v>
      </c>
      <c r="DU29" s="31">
        <f t="shared" ref="DU29:DU30" ca="1" si="445">DI29-BY29</f>
        <v>0</v>
      </c>
      <c r="DV29" s="31">
        <f t="shared" ca="1" si="421"/>
        <v>0</v>
      </c>
      <c r="DW29" s="31">
        <f t="shared" ca="1" si="422"/>
        <v>0</v>
      </c>
      <c r="DX29" s="31">
        <f t="shared" ca="1" si="423"/>
        <v>0</v>
      </c>
      <c r="DY29" s="31">
        <f t="shared" ca="1" si="424"/>
        <v>0</v>
      </c>
      <c r="DZ29" s="31">
        <f t="shared" ca="1" si="425"/>
        <v>0</v>
      </c>
      <c r="EA29" s="31">
        <f t="shared" ca="1" si="426"/>
        <v>0</v>
      </c>
      <c r="EB29" s="31">
        <f t="shared" ca="1" si="427"/>
        <v>0</v>
      </c>
      <c r="EC29" s="31">
        <f t="shared" ca="1" si="428"/>
        <v>0</v>
      </c>
      <c r="ED29" s="31">
        <f t="shared" ca="1" si="429"/>
        <v>0</v>
      </c>
      <c r="EE29" s="31">
        <f t="shared" ca="1" si="430"/>
        <v>0</v>
      </c>
      <c r="EF29" s="31">
        <f t="shared" ca="1" si="431"/>
        <v>0</v>
      </c>
      <c r="EG29" s="32">
        <f t="shared" ref="EG29:EG30" ca="1" si="446">DU29+BA29</f>
        <v>0</v>
      </c>
      <c r="EH29" s="32">
        <f t="shared" ca="1" si="432"/>
        <v>0</v>
      </c>
      <c r="EI29" s="32">
        <f t="shared" ca="1" si="433"/>
        <v>0</v>
      </c>
      <c r="EJ29" s="32">
        <f t="shared" ca="1" si="434"/>
        <v>0</v>
      </c>
      <c r="EK29" s="32">
        <f t="shared" ca="1" si="435"/>
        <v>0</v>
      </c>
      <c r="EL29" s="32">
        <f t="shared" ca="1" si="436"/>
        <v>0</v>
      </c>
      <c r="EM29" s="32">
        <f t="shared" ca="1" si="437"/>
        <v>0</v>
      </c>
      <c r="EN29" s="32">
        <f t="shared" ca="1" si="438"/>
        <v>0</v>
      </c>
      <c r="EO29" s="32">
        <f t="shared" ca="1" si="439"/>
        <v>0</v>
      </c>
      <c r="EP29" s="32">
        <f t="shared" ca="1" si="440"/>
        <v>0</v>
      </c>
      <c r="EQ29" s="32">
        <f t="shared" ca="1" si="441"/>
        <v>0</v>
      </c>
      <c r="ER29" s="32">
        <f t="shared" ca="1" si="442"/>
        <v>0</v>
      </c>
    </row>
    <row r="30" spans="1:148">
      <c r="A30" t="s">
        <v>420</v>
      </c>
      <c r="B30" s="1" t="s">
        <v>525</v>
      </c>
      <c r="C30" t="s">
        <v>482</v>
      </c>
      <c r="D30" t="str">
        <f t="shared" ca="1" si="255"/>
        <v>FortisAlberta DOS - DOW Fort Saskatchewan (166S)</v>
      </c>
      <c r="F30" s="51">
        <v>0</v>
      </c>
      <c r="Q30" s="32"/>
      <c r="R30" s="32">
        <v>0</v>
      </c>
      <c r="S30" s="32"/>
      <c r="T30" s="32"/>
      <c r="U30" s="32"/>
      <c r="V30" s="32"/>
      <c r="W30" s="32"/>
      <c r="X30" s="32"/>
      <c r="Y30" s="32"/>
      <c r="Z30" s="32"/>
      <c r="AA30" s="32"/>
      <c r="AB30" s="32"/>
      <c r="AC30" s="31"/>
      <c r="AD30" s="31">
        <v>0</v>
      </c>
      <c r="AE30" s="31"/>
      <c r="AF30" s="31"/>
      <c r="AG30" s="31"/>
      <c r="AH30" s="31"/>
      <c r="AI30" s="31"/>
      <c r="AJ30" s="31"/>
      <c r="AK30" s="31"/>
      <c r="AL30" s="31"/>
      <c r="AM30" s="31"/>
      <c r="AN30" s="31"/>
      <c r="AO30" s="42">
        <v>-2.74</v>
      </c>
      <c r="AP30" s="42">
        <v>-2.74</v>
      </c>
      <c r="AQ30" s="42">
        <v>-2.74</v>
      </c>
      <c r="AR30" s="42">
        <v>-2.74</v>
      </c>
      <c r="AS30" s="42">
        <v>-2.74</v>
      </c>
      <c r="AT30" s="42">
        <v>-2.74</v>
      </c>
      <c r="AU30" s="42">
        <v>-2.74</v>
      </c>
      <c r="AV30" s="42">
        <v>-2.74</v>
      </c>
      <c r="AW30" s="42">
        <v>-2.74</v>
      </c>
      <c r="AX30" s="42">
        <v>-2.74</v>
      </c>
      <c r="AY30" s="42">
        <v>-2.74</v>
      </c>
      <c r="AZ30" s="42">
        <v>-2.74</v>
      </c>
      <c r="BA30" s="31"/>
      <c r="BB30" s="31">
        <v>0</v>
      </c>
      <c r="BC30" s="31"/>
      <c r="BD30" s="31"/>
      <c r="BE30" s="31"/>
      <c r="BF30" s="31"/>
      <c r="BG30" s="31"/>
      <c r="BH30" s="31"/>
      <c r="BI30" s="31"/>
      <c r="BJ30" s="31"/>
      <c r="BK30" s="31"/>
      <c r="BL30" s="31"/>
      <c r="BM30" s="32"/>
      <c r="BN30" s="32">
        <v>22680</v>
      </c>
      <c r="BO30" s="32"/>
      <c r="BP30" s="32"/>
      <c r="BQ30" s="32"/>
      <c r="BR30" s="32"/>
      <c r="BS30" s="32"/>
      <c r="BT30" s="32"/>
      <c r="BU30" s="32"/>
      <c r="BV30" s="32"/>
      <c r="BW30" s="32"/>
      <c r="BX30" s="32"/>
      <c r="BY30" s="31">
        <f t="shared" si="387"/>
        <v>0</v>
      </c>
      <c r="BZ30" s="31">
        <f t="shared" si="388"/>
        <v>22680</v>
      </c>
      <c r="CA30" s="31">
        <f t="shared" si="389"/>
        <v>0</v>
      </c>
      <c r="CB30" s="31">
        <f t="shared" si="390"/>
        <v>0</v>
      </c>
      <c r="CC30" s="31">
        <f t="shared" si="391"/>
        <v>0</v>
      </c>
      <c r="CD30" s="31">
        <f t="shared" si="443"/>
        <v>0</v>
      </c>
      <c r="CE30" s="31">
        <f t="shared" si="392"/>
        <v>0</v>
      </c>
      <c r="CF30" s="31">
        <f t="shared" si="393"/>
        <v>0</v>
      </c>
      <c r="CG30" s="31">
        <f t="shared" si="394"/>
        <v>0</v>
      </c>
      <c r="CH30" s="31">
        <f t="shared" si="395"/>
        <v>0</v>
      </c>
      <c r="CI30" s="31">
        <f t="shared" si="396"/>
        <v>0</v>
      </c>
      <c r="CJ30" s="31">
        <f t="shared" si="397"/>
        <v>0</v>
      </c>
      <c r="CK30" s="6">
        <f t="shared" ref="CK30:CV31" ca="1" si="447">VLOOKUP($B30,LossFactorLookup,3,FALSE)</f>
        <v>4.87E-2</v>
      </c>
      <c r="CL30" s="6">
        <f t="shared" ca="1" si="447"/>
        <v>4.87E-2</v>
      </c>
      <c r="CM30" s="6">
        <f t="shared" ca="1" si="447"/>
        <v>4.87E-2</v>
      </c>
      <c r="CN30" s="6">
        <f t="shared" ca="1" si="447"/>
        <v>4.87E-2</v>
      </c>
      <c r="CO30" s="6">
        <f t="shared" ca="1" si="447"/>
        <v>4.87E-2</v>
      </c>
      <c r="CP30" s="6">
        <f t="shared" ca="1" si="447"/>
        <v>4.87E-2</v>
      </c>
      <c r="CQ30" s="6">
        <f t="shared" ca="1" si="447"/>
        <v>4.87E-2</v>
      </c>
      <c r="CR30" s="6">
        <f t="shared" ca="1" si="447"/>
        <v>4.87E-2</v>
      </c>
      <c r="CS30" s="6">
        <f t="shared" ca="1" si="447"/>
        <v>4.87E-2</v>
      </c>
      <c r="CT30" s="6">
        <f t="shared" ca="1" si="447"/>
        <v>4.87E-2</v>
      </c>
      <c r="CU30" s="6">
        <f t="shared" ca="1" si="447"/>
        <v>4.87E-2</v>
      </c>
      <c r="CV30" s="6">
        <f t="shared" ca="1" si="447"/>
        <v>4.87E-2</v>
      </c>
      <c r="CW30" s="31">
        <f t="shared" ca="1" si="398"/>
        <v>0</v>
      </c>
      <c r="CX30" s="31">
        <f t="shared" ca="1" si="399"/>
        <v>0</v>
      </c>
      <c r="CY30" s="31">
        <f t="shared" ca="1" si="400"/>
        <v>0</v>
      </c>
      <c r="CZ30" s="31">
        <f t="shared" ca="1" si="401"/>
        <v>0</v>
      </c>
      <c r="DA30" s="31">
        <f t="shared" ca="1" si="402"/>
        <v>0</v>
      </c>
      <c r="DB30" s="31">
        <f t="shared" ca="1" si="403"/>
        <v>0</v>
      </c>
      <c r="DC30" s="31">
        <f t="shared" ca="1" si="404"/>
        <v>0</v>
      </c>
      <c r="DD30" s="31">
        <f t="shared" ca="1" si="405"/>
        <v>0</v>
      </c>
      <c r="DE30" s="31">
        <f t="shared" ca="1" si="406"/>
        <v>0</v>
      </c>
      <c r="DF30" s="31">
        <f t="shared" ca="1" si="407"/>
        <v>0</v>
      </c>
      <c r="DG30" s="31">
        <f t="shared" ca="1" si="408"/>
        <v>0</v>
      </c>
      <c r="DH30" s="31">
        <f t="shared" ca="1" si="409"/>
        <v>0</v>
      </c>
      <c r="DI30" s="32">
        <f t="shared" ca="1" si="410"/>
        <v>0</v>
      </c>
      <c r="DJ30" s="32">
        <f t="shared" ca="1" si="411"/>
        <v>22680</v>
      </c>
      <c r="DK30" s="32">
        <f t="shared" ca="1" si="412"/>
        <v>0</v>
      </c>
      <c r="DL30" s="32">
        <f t="shared" ca="1" si="413"/>
        <v>0</v>
      </c>
      <c r="DM30" s="32">
        <f t="shared" ca="1" si="414"/>
        <v>0</v>
      </c>
      <c r="DN30" s="32">
        <f t="shared" ca="1" si="444"/>
        <v>0</v>
      </c>
      <c r="DO30" s="32">
        <f t="shared" ca="1" si="415"/>
        <v>0</v>
      </c>
      <c r="DP30" s="32">
        <f t="shared" ca="1" si="416"/>
        <v>0</v>
      </c>
      <c r="DQ30" s="32">
        <f t="shared" ca="1" si="417"/>
        <v>0</v>
      </c>
      <c r="DR30" s="32">
        <f t="shared" ca="1" si="418"/>
        <v>0</v>
      </c>
      <c r="DS30" s="32">
        <f t="shared" ca="1" si="419"/>
        <v>0</v>
      </c>
      <c r="DT30" s="32">
        <f t="shared" ca="1" si="420"/>
        <v>0</v>
      </c>
      <c r="DU30" s="31">
        <f t="shared" ca="1" si="445"/>
        <v>0</v>
      </c>
      <c r="DV30" s="31">
        <f t="shared" ca="1" si="421"/>
        <v>0</v>
      </c>
      <c r="DW30" s="31">
        <f t="shared" ca="1" si="422"/>
        <v>0</v>
      </c>
      <c r="DX30" s="31">
        <f t="shared" ca="1" si="423"/>
        <v>0</v>
      </c>
      <c r="DY30" s="31">
        <f t="shared" ca="1" si="424"/>
        <v>0</v>
      </c>
      <c r="DZ30" s="31">
        <f t="shared" ca="1" si="425"/>
        <v>0</v>
      </c>
      <c r="EA30" s="31">
        <f t="shared" ca="1" si="426"/>
        <v>0</v>
      </c>
      <c r="EB30" s="31">
        <f t="shared" ca="1" si="427"/>
        <v>0</v>
      </c>
      <c r="EC30" s="31">
        <f t="shared" ca="1" si="428"/>
        <v>0</v>
      </c>
      <c r="ED30" s="31">
        <f t="shared" ca="1" si="429"/>
        <v>0</v>
      </c>
      <c r="EE30" s="31">
        <f t="shared" ca="1" si="430"/>
        <v>0</v>
      </c>
      <c r="EF30" s="31">
        <f t="shared" ca="1" si="431"/>
        <v>0</v>
      </c>
      <c r="EG30" s="32">
        <f t="shared" ca="1" si="446"/>
        <v>0</v>
      </c>
      <c r="EH30" s="32">
        <f t="shared" ca="1" si="432"/>
        <v>0</v>
      </c>
      <c r="EI30" s="32">
        <f t="shared" ca="1" si="433"/>
        <v>0</v>
      </c>
      <c r="EJ30" s="32">
        <f t="shared" ca="1" si="434"/>
        <v>0</v>
      </c>
      <c r="EK30" s="32">
        <f t="shared" ca="1" si="435"/>
        <v>0</v>
      </c>
      <c r="EL30" s="32">
        <f t="shared" ca="1" si="436"/>
        <v>0</v>
      </c>
      <c r="EM30" s="32">
        <f t="shared" ca="1" si="437"/>
        <v>0</v>
      </c>
      <c r="EN30" s="32">
        <f t="shared" ca="1" si="438"/>
        <v>0</v>
      </c>
      <c r="EO30" s="32">
        <f t="shared" ca="1" si="439"/>
        <v>0</v>
      </c>
      <c r="EP30" s="32">
        <f t="shared" ca="1" si="440"/>
        <v>0</v>
      </c>
      <c r="EQ30" s="32">
        <f t="shared" ca="1" si="441"/>
        <v>0</v>
      </c>
      <c r="ER30" s="32">
        <f t="shared" ca="1" si="442"/>
        <v>0</v>
      </c>
    </row>
    <row r="31" spans="1:148">
      <c r="A31" t="s">
        <v>420</v>
      </c>
      <c r="B31" s="1" t="s">
        <v>525</v>
      </c>
      <c r="C31" t="s">
        <v>525</v>
      </c>
      <c r="D31" t="str">
        <f ca="1">VLOOKUP($C31,LossFactorLookup,2,FALSE)</f>
        <v>FortisAlberta DOS - DOW Fort Saskatchewan (166S)</v>
      </c>
      <c r="E31" s="65">
        <f t="shared" ref="E31:P31" si="448">SUM(E28:E30)</f>
        <v>0</v>
      </c>
      <c r="F31" s="65">
        <f t="shared" si="448"/>
        <v>0</v>
      </c>
      <c r="G31" s="65">
        <f t="shared" si="448"/>
        <v>0</v>
      </c>
      <c r="H31" s="65">
        <f t="shared" si="448"/>
        <v>0</v>
      </c>
      <c r="I31" s="65">
        <f t="shared" si="448"/>
        <v>0</v>
      </c>
      <c r="J31" s="65">
        <f t="shared" si="448"/>
        <v>0</v>
      </c>
      <c r="K31" s="65">
        <f t="shared" si="448"/>
        <v>0</v>
      </c>
      <c r="L31" s="65">
        <f t="shared" si="448"/>
        <v>0</v>
      </c>
      <c r="M31" s="65">
        <f t="shared" si="448"/>
        <v>0</v>
      </c>
      <c r="N31" s="65">
        <f t="shared" si="448"/>
        <v>0</v>
      </c>
      <c r="O31" s="65">
        <f t="shared" si="448"/>
        <v>0</v>
      </c>
      <c r="P31" s="65">
        <f t="shared" si="448"/>
        <v>0</v>
      </c>
      <c r="Q31" s="32"/>
      <c r="R31" s="32"/>
      <c r="S31" s="32"/>
      <c r="T31" s="32"/>
      <c r="U31" s="32"/>
      <c r="V31" s="32"/>
      <c r="W31" s="32"/>
      <c r="X31" s="32"/>
      <c r="Y31" s="32"/>
      <c r="Z31" s="32"/>
      <c r="AA31" s="32"/>
      <c r="AB31" s="32"/>
      <c r="AC31" s="67">
        <f t="shared" ref="AC31:AN31" si="449">SUM(AC28:AC30)</f>
        <v>0</v>
      </c>
      <c r="AD31" s="67">
        <f t="shared" si="449"/>
        <v>0</v>
      </c>
      <c r="AE31" s="67">
        <f t="shared" si="449"/>
        <v>0</v>
      </c>
      <c r="AF31" s="67">
        <f t="shared" si="449"/>
        <v>0</v>
      </c>
      <c r="AG31" s="67">
        <f t="shared" si="449"/>
        <v>0</v>
      </c>
      <c r="AH31" s="67">
        <f t="shared" si="449"/>
        <v>0</v>
      </c>
      <c r="AI31" s="67">
        <f t="shared" si="449"/>
        <v>0</v>
      </c>
      <c r="AJ31" s="67">
        <f t="shared" si="449"/>
        <v>0</v>
      </c>
      <c r="AK31" s="67">
        <f t="shared" si="449"/>
        <v>0</v>
      </c>
      <c r="AL31" s="67">
        <f t="shared" si="449"/>
        <v>0</v>
      </c>
      <c r="AM31" s="67">
        <f t="shared" si="449"/>
        <v>0</v>
      </c>
      <c r="AN31" s="67">
        <f t="shared" si="449"/>
        <v>0</v>
      </c>
      <c r="AO31" s="43">
        <f t="shared" ref="AO31:AZ31" si="450">AVERAGE(AO28:AO30)</f>
        <v>-2.74</v>
      </c>
      <c r="AP31" s="43">
        <f t="shared" si="450"/>
        <v>-2.74</v>
      </c>
      <c r="AQ31" s="43">
        <f t="shared" si="450"/>
        <v>-2.74</v>
      </c>
      <c r="AR31" s="43">
        <f t="shared" si="450"/>
        <v>-2.74</v>
      </c>
      <c r="AS31" s="43">
        <f t="shared" si="450"/>
        <v>-2.74</v>
      </c>
      <c r="AT31" s="43">
        <f t="shared" si="450"/>
        <v>-2.74</v>
      </c>
      <c r="AU31" s="43">
        <f t="shared" si="450"/>
        <v>-2.74</v>
      </c>
      <c r="AV31" s="43">
        <f t="shared" si="450"/>
        <v>-2.74</v>
      </c>
      <c r="AW31" s="43">
        <f t="shared" si="450"/>
        <v>-2.74</v>
      </c>
      <c r="AX31" s="43">
        <f t="shared" si="450"/>
        <v>-2.74</v>
      </c>
      <c r="AY31" s="43">
        <f t="shared" si="450"/>
        <v>-2.74</v>
      </c>
      <c r="AZ31" s="43">
        <f t="shared" si="450"/>
        <v>-2.74</v>
      </c>
      <c r="BA31" s="67">
        <f t="shared" ref="BA31:BL31" si="451">SUM(BA28:BA30)</f>
        <v>0</v>
      </c>
      <c r="BB31" s="67">
        <f t="shared" si="451"/>
        <v>0</v>
      </c>
      <c r="BC31" s="67">
        <f t="shared" si="451"/>
        <v>0</v>
      </c>
      <c r="BD31" s="67">
        <f t="shared" si="451"/>
        <v>0</v>
      </c>
      <c r="BE31" s="67">
        <f t="shared" si="451"/>
        <v>0</v>
      </c>
      <c r="BF31" s="67">
        <f t="shared" si="451"/>
        <v>0</v>
      </c>
      <c r="BG31" s="67">
        <f t="shared" si="451"/>
        <v>0</v>
      </c>
      <c r="BH31" s="67">
        <f t="shared" si="451"/>
        <v>0</v>
      </c>
      <c r="BI31" s="67">
        <f t="shared" si="451"/>
        <v>0</v>
      </c>
      <c r="BJ31" s="67">
        <f t="shared" si="451"/>
        <v>0</v>
      </c>
      <c r="BK31" s="67">
        <f t="shared" si="451"/>
        <v>0</v>
      </c>
      <c r="BL31" s="67">
        <f t="shared" si="451"/>
        <v>0</v>
      </c>
      <c r="BM31" s="32"/>
      <c r="BN31" s="32"/>
      <c r="BO31" s="32"/>
      <c r="BP31" s="32"/>
      <c r="BQ31" s="32"/>
      <c r="BR31" s="32"/>
      <c r="BS31" s="32"/>
      <c r="BT31" s="32"/>
      <c r="BU31" s="32"/>
      <c r="BV31" s="32"/>
      <c r="BW31" s="32"/>
      <c r="BX31" s="32"/>
      <c r="BY31" s="67">
        <f t="shared" ref="BY31:CJ31" si="452">SUM(BY28:BY30)</f>
        <v>33480</v>
      </c>
      <c r="BZ31" s="67">
        <f t="shared" si="452"/>
        <v>30240</v>
      </c>
      <c r="CA31" s="67">
        <f t="shared" si="452"/>
        <v>33435</v>
      </c>
      <c r="CB31" s="67">
        <f t="shared" si="452"/>
        <v>32400</v>
      </c>
      <c r="CC31" s="67">
        <f t="shared" si="452"/>
        <v>33480</v>
      </c>
      <c r="CD31" s="67">
        <f t="shared" si="452"/>
        <v>32400</v>
      </c>
      <c r="CE31" s="67">
        <f t="shared" si="452"/>
        <v>33480</v>
      </c>
      <c r="CF31" s="67">
        <f t="shared" si="452"/>
        <v>33480</v>
      </c>
      <c r="CG31" s="67">
        <f t="shared" si="452"/>
        <v>32400</v>
      </c>
      <c r="CH31" s="67">
        <f t="shared" si="452"/>
        <v>33480</v>
      </c>
      <c r="CI31" s="67">
        <f t="shared" si="452"/>
        <v>32445</v>
      </c>
      <c r="CJ31" s="67">
        <f t="shared" si="452"/>
        <v>33480</v>
      </c>
      <c r="CK31" s="70">
        <f t="shared" ca="1" si="447"/>
        <v>4.87E-2</v>
      </c>
      <c r="CL31" s="70">
        <f t="shared" ca="1" si="447"/>
        <v>4.87E-2</v>
      </c>
      <c r="CM31" s="70">
        <f t="shared" ca="1" si="447"/>
        <v>4.87E-2</v>
      </c>
      <c r="CN31" s="70">
        <f t="shared" ca="1" si="447"/>
        <v>4.87E-2</v>
      </c>
      <c r="CO31" s="70">
        <f t="shared" ca="1" si="447"/>
        <v>4.87E-2</v>
      </c>
      <c r="CP31" s="70">
        <f t="shared" ca="1" si="447"/>
        <v>4.87E-2</v>
      </c>
      <c r="CQ31" s="70">
        <f t="shared" ca="1" si="447"/>
        <v>4.87E-2</v>
      </c>
      <c r="CR31" s="70">
        <f t="shared" ca="1" si="447"/>
        <v>4.87E-2</v>
      </c>
      <c r="CS31" s="70">
        <f t="shared" ca="1" si="447"/>
        <v>4.87E-2</v>
      </c>
      <c r="CT31" s="70">
        <f t="shared" ca="1" si="447"/>
        <v>4.87E-2</v>
      </c>
      <c r="CU31" s="70">
        <f t="shared" ca="1" si="447"/>
        <v>4.87E-2</v>
      </c>
      <c r="CV31" s="70">
        <f t="shared" ca="1" si="447"/>
        <v>4.87E-2</v>
      </c>
      <c r="CW31" s="67">
        <f t="shared" ref="CW31:ER31" ca="1" si="453">SUM(CW28:CW30)</f>
        <v>0</v>
      </c>
      <c r="CX31" s="67">
        <f t="shared" ca="1" si="453"/>
        <v>0</v>
      </c>
      <c r="CY31" s="67">
        <f t="shared" ca="1" si="453"/>
        <v>0</v>
      </c>
      <c r="CZ31" s="67">
        <f t="shared" ca="1" si="453"/>
        <v>0</v>
      </c>
      <c r="DA31" s="67">
        <f t="shared" ca="1" si="453"/>
        <v>0</v>
      </c>
      <c r="DB31" s="67">
        <f t="shared" ca="1" si="453"/>
        <v>0</v>
      </c>
      <c r="DC31" s="67">
        <f t="shared" ca="1" si="453"/>
        <v>0</v>
      </c>
      <c r="DD31" s="67">
        <f t="shared" ca="1" si="453"/>
        <v>0</v>
      </c>
      <c r="DE31" s="67">
        <f t="shared" ca="1" si="453"/>
        <v>0</v>
      </c>
      <c r="DF31" s="67">
        <f t="shared" ca="1" si="453"/>
        <v>0</v>
      </c>
      <c r="DG31" s="67">
        <f t="shared" ca="1" si="453"/>
        <v>0</v>
      </c>
      <c r="DH31" s="67">
        <f t="shared" ca="1" si="453"/>
        <v>0</v>
      </c>
      <c r="DI31" s="69">
        <f t="shared" ca="1" si="453"/>
        <v>33480</v>
      </c>
      <c r="DJ31" s="69">
        <f t="shared" ca="1" si="453"/>
        <v>30240</v>
      </c>
      <c r="DK31" s="69">
        <f t="shared" ca="1" si="453"/>
        <v>33435</v>
      </c>
      <c r="DL31" s="69">
        <f t="shared" ca="1" si="453"/>
        <v>32400</v>
      </c>
      <c r="DM31" s="69">
        <f t="shared" ca="1" si="453"/>
        <v>33480</v>
      </c>
      <c r="DN31" s="69">
        <f t="shared" ca="1" si="453"/>
        <v>32400</v>
      </c>
      <c r="DO31" s="69">
        <f t="shared" ca="1" si="453"/>
        <v>33480</v>
      </c>
      <c r="DP31" s="69">
        <f t="shared" ca="1" si="453"/>
        <v>33480</v>
      </c>
      <c r="DQ31" s="69">
        <f t="shared" ca="1" si="453"/>
        <v>32400</v>
      </c>
      <c r="DR31" s="69">
        <f t="shared" ca="1" si="453"/>
        <v>33480</v>
      </c>
      <c r="DS31" s="69">
        <f t="shared" ca="1" si="453"/>
        <v>32445</v>
      </c>
      <c r="DT31" s="69">
        <f t="shared" ca="1" si="453"/>
        <v>33480</v>
      </c>
      <c r="DU31" s="67">
        <f t="shared" ca="1" si="453"/>
        <v>0</v>
      </c>
      <c r="DV31" s="67">
        <f t="shared" ca="1" si="453"/>
        <v>0</v>
      </c>
      <c r="DW31" s="67">
        <f t="shared" ca="1" si="453"/>
        <v>0</v>
      </c>
      <c r="DX31" s="67">
        <f t="shared" ca="1" si="453"/>
        <v>0</v>
      </c>
      <c r="DY31" s="67">
        <f t="shared" ca="1" si="453"/>
        <v>0</v>
      </c>
      <c r="DZ31" s="67">
        <f t="shared" ca="1" si="453"/>
        <v>0</v>
      </c>
      <c r="EA31" s="67">
        <f t="shared" ca="1" si="453"/>
        <v>0</v>
      </c>
      <c r="EB31" s="67">
        <f t="shared" ca="1" si="453"/>
        <v>0</v>
      </c>
      <c r="EC31" s="67">
        <f t="shared" ca="1" si="453"/>
        <v>0</v>
      </c>
      <c r="ED31" s="67">
        <f t="shared" ca="1" si="453"/>
        <v>0</v>
      </c>
      <c r="EE31" s="67">
        <f t="shared" ca="1" si="453"/>
        <v>0</v>
      </c>
      <c r="EF31" s="67">
        <f t="shared" ca="1" si="453"/>
        <v>0</v>
      </c>
      <c r="EG31" s="69">
        <f t="shared" ca="1" si="453"/>
        <v>0</v>
      </c>
      <c r="EH31" s="69">
        <f t="shared" ca="1" si="453"/>
        <v>0</v>
      </c>
      <c r="EI31" s="69">
        <f t="shared" ca="1" si="453"/>
        <v>0</v>
      </c>
      <c r="EJ31" s="69">
        <f t="shared" ca="1" si="453"/>
        <v>0</v>
      </c>
      <c r="EK31" s="69">
        <f t="shared" ca="1" si="453"/>
        <v>0</v>
      </c>
      <c r="EL31" s="69">
        <f t="shared" ca="1" si="453"/>
        <v>0</v>
      </c>
      <c r="EM31" s="69">
        <f t="shared" ca="1" si="453"/>
        <v>0</v>
      </c>
      <c r="EN31" s="69">
        <f t="shared" ca="1" si="453"/>
        <v>0</v>
      </c>
      <c r="EO31" s="69">
        <f t="shared" ca="1" si="453"/>
        <v>0</v>
      </c>
      <c r="EP31" s="69">
        <f t="shared" ca="1" si="453"/>
        <v>0</v>
      </c>
      <c r="EQ31" s="69">
        <f t="shared" ca="1" si="453"/>
        <v>0</v>
      </c>
      <c r="ER31" s="69">
        <f t="shared" ca="1" si="453"/>
        <v>0</v>
      </c>
    </row>
    <row r="33" spans="1:1">
      <c r="A33" t="s">
        <v>487</v>
      </c>
    </row>
    <row r="34" spans="1:1">
      <c r="A34" t="s">
        <v>496</v>
      </c>
    </row>
    <row r="35" spans="1:1">
      <c r="A35" t="s">
        <v>488</v>
      </c>
    </row>
    <row r="36" spans="1:1">
      <c r="A36" t="s">
        <v>489</v>
      </c>
    </row>
    <row r="37" spans="1:1">
      <c r="A37" t="s">
        <v>490</v>
      </c>
    </row>
    <row r="38" spans="1:1">
      <c r="A38" t="s">
        <v>491</v>
      </c>
    </row>
    <row r="39" spans="1:1">
      <c r="A39" t="s">
        <v>492</v>
      </c>
    </row>
  </sheetData>
  <mergeCells count="6">
    <mergeCell ref="EQ3:ER3"/>
    <mergeCell ref="O3:P3"/>
    <mergeCell ref="AM3:AN3"/>
    <mergeCell ref="BK3:BL3"/>
    <mergeCell ref="DG3:DH3"/>
    <mergeCell ref="EE3:EF3"/>
  </mergeCells>
  <phoneticPr fontId="7" type="noConversion"/>
  <pageMargins left="0.511811023622047" right="0.511811023622047" top="0.74803149606299202" bottom="0.511811023622047" header="0.511811023622047" footer="0.23622047244094499"/>
  <pageSetup paperSize="17" orientation="landscape" r:id="rId1"/>
  <headerFooter>
    <oddHeader>&amp;C&amp;"-,Bold"&amp;12&amp;F[&amp;A]</oddHeader>
    <oddFooter>&amp;L&amp;9Posted: 26 Jan 2021&amp;C&amp;9Page &amp;P of &amp;N&amp;R&amp;9Public</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196"/>
  <sheetViews>
    <sheetView workbookViewId="0">
      <pane ySplit="2" topLeftCell="A3" activePane="bottomLeft" state="frozen"/>
      <selection activeCell="A2" sqref="A2"/>
      <selection pane="bottomLeft" activeCell="A3" sqref="A3"/>
    </sheetView>
  </sheetViews>
  <sheetFormatPr defaultColWidth="12.7109375" defaultRowHeight="15"/>
  <cols>
    <col min="1" max="1" width="18.7109375" style="15" customWidth="1"/>
    <col min="2" max="3" width="18.7109375" style="16" customWidth="1"/>
    <col min="4" max="4" width="18.7109375" style="47" customWidth="1"/>
    <col min="5" max="5" width="18.7109375" style="50" customWidth="1"/>
    <col min="6" max="7" width="18.7109375" style="16" customWidth="1"/>
  </cols>
  <sheetData>
    <row r="1" spans="1:7">
      <c r="A1" s="11" t="s">
        <v>164</v>
      </c>
      <c r="B1" s="12" t="s">
        <v>165</v>
      </c>
      <c r="C1" s="12" t="s">
        <v>166</v>
      </c>
      <c r="D1" s="45" t="s">
        <v>499</v>
      </c>
      <c r="E1" s="48" t="s">
        <v>500</v>
      </c>
      <c r="F1" s="12" t="s">
        <v>501</v>
      </c>
      <c r="G1" s="12" t="s">
        <v>502</v>
      </c>
    </row>
    <row r="2" spans="1:7">
      <c r="A2" s="13" t="s">
        <v>167</v>
      </c>
      <c r="B2" s="14" t="s">
        <v>168</v>
      </c>
      <c r="C2" s="14" t="s">
        <v>169</v>
      </c>
      <c r="D2" s="46" t="s">
        <v>503</v>
      </c>
      <c r="E2" s="49" t="s">
        <v>504</v>
      </c>
      <c r="F2" s="14" t="s">
        <v>170</v>
      </c>
      <c r="G2" s="14" t="s">
        <v>171</v>
      </c>
    </row>
    <row r="3" spans="1:7">
      <c r="A3" s="15">
        <v>38718</v>
      </c>
      <c r="B3" s="16">
        <v>3.7499999999999999E-2</v>
      </c>
      <c r="C3" s="16">
        <f t="shared" ref="C3:C66" si="0">B3+1.5%</f>
        <v>5.2499999999999998E-2</v>
      </c>
      <c r="D3" s="47">
        <f>C3/365</f>
        <v>1.4383561643835615E-4</v>
      </c>
      <c r="E3" s="50">
        <f>DAY(DATE(YEAR(A3),MONTH(A3)+1,0))</f>
        <v>31</v>
      </c>
      <c r="F3" s="16">
        <f>D3*E3</f>
        <v>4.4589041095890406E-3</v>
      </c>
      <c r="G3" s="16">
        <f>SUM(F3:F$187)-F$187</f>
        <v>0.48841801407291013</v>
      </c>
    </row>
    <row r="4" spans="1:7">
      <c r="A4" s="15">
        <v>38749</v>
      </c>
      <c r="B4" s="16">
        <v>3.7499999999999999E-2</v>
      </c>
      <c r="C4" s="16">
        <f t="shared" si="0"/>
        <v>5.2499999999999998E-2</v>
      </c>
      <c r="D4" s="47">
        <f t="shared" ref="D4:D67" si="1">C4/365</f>
        <v>1.4383561643835615E-4</v>
      </c>
      <c r="E4" s="50">
        <f t="shared" ref="E4:E67" si="2">DAY(DATE(YEAR(A4),MONTH(A4)+1,0))</f>
        <v>28</v>
      </c>
      <c r="F4" s="16">
        <f t="shared" ref="F4:F67" si="3">D4*E4</f>
        <v>4.0273972602739719E-3</v>
      </c>
      <c r="G4" s="16">
        <f>SUM(F4:F$187)-F$187</f>
        <v>0.48395910996332103</v>
      </c>
    </row>
    <row r="5" spans="1:7">
      <c r="A5" s="15">
        <v>38777</v>
      </c>
      <c r="B5" s="16">
        <v>0.04</v>
      </c>
      <c r="C5" s="16">
        <f t="shared" si="0"/>
        <v>5.5E-2</v>
      </c>
      <c r="D5" s="47">
        <f t="shared" si="1"/>
        <v>1.5068493150684933E-4</v>
      </c>
      <c r="E5" s="50">
        <f t="shared" si="2"/>
        <v>31</v>
      </c>
      <c r="F5" s="16">
        <f t="shared" si="3"/>
        <v>4.6712328767123295E-3</v>
      </c>
      <c r="G5" s="16">
        <f>SUM(F5:F$187)-F$187</f>
        <v>0.47993171270304702</v>
      </c>
    </row>
    <row r="6" spans="1:7">
      <c r="A6" s="15">
        <v>38808</v>
      </c>
      <c r="B6" s="16">
        <v>4.2500000000000003E-2</v>
      </c>
      <c r="C6" s="16">
        <f t="shared" si="0"/>
        <v>5.7500000000000002E-2</v>
      </c>
      <c r="D6" s="47">
        <f t="shared" si="1"/>
        <v>1.5753424657534247E-4</v>
      </c>
      <c r="E6" s="50">
        <f t="shared" si="2"/>
        <v>30</v>
      </c>
      <c r="F6" s="16">
        <f t="shared" si="3"/>
        <v>4.726027397260274E-3</v>
      </c>
      <c r="G6" s="16">
        <f>SUM(F6:F$187)-F$187</f>
        <v>0.47526047982633463</v>
      </c>
    </row>
    <row r="7" spans="1:7">
      <c r="A7" s="15">
        <v>38838</v>
      </c>
      <c r="B7" s="16">
        <v>4.4999999999999998E-2</v>
      </c>
      <c r="C7" s="16">
        <f t="shared" si="0"/>
        <v>0.06</v>
      </c>
      <c r="D7" s="47">
        <f t="shared" si="1"/>
        <v>1.6438356164383562E-4</v>
      </c>
      <c r="E7" s="50">
        <f t="shared" si="2"/>
        <v>31</v>
      </c>
      <c r="F7" s="16">
        <f t="shared" si="3"/>
        <v>5.0958904109589045E-3</v>
      </c>
      <c r="G7" s="16">
        <f>SUM(F7:F$187)-F$187</f>
        <v>0.47053445242907427</v>
      </c>
    </row>
    <row r="8" spans="1:7">
      <c r="A8" s="15">
        <v>38869</v>
      </c>
      <c r="B8" s="16">
        <v>4.4999999999999998E-2</v>
      </c>
      <c r="C8" s="16">
        <f t="shared" si="0"/>
        <v>0.06</v>
      </c>
      <c r="D8" s="47">
        <f t="shared" si="1"/>
        <v>1.6438356164383562E-4</v>
      </c>
      <c r="E8" s="50">
        <f t="shared" si="2"/>
        <v>30</v>
      </c>
      <c r="F8" s="16">
        <f t="shared" si="3"/>
        <v>4.9315068493150684E-3</v>
      </c>
      <c r="G8" s="16">
        <f>SUM(F8:F$187)-F$187</f>
        <v>0.4654385620181154</v>
      </c>
    </row>
    <row r="9" spans="1:7">
      <c r="A9" s="15">
        <v>38899</v>
      </c>
      <c r="B9" s="16">
        <v>4.4999999999999998E-2</v>
      </c>
      <c r="C9" s="16">
        <f t="shared" si="0"/>
        <v>0.06</v>
      </c>
      <c r="D9" s="47">
        <f t="shared" si="1"/>
        <v>1.6438356164383562E-4</v>
      </c>
      <c r="E9" s="50">
        <f t="shared" si="2"/>
        <v>31</v>
      </c>
      <c r="F9" s="16">
        <f t="shared" si="3"/>
        <v>5.0958904109589045E-3</v>
      </c>
      <c r="G9" s="16">
        <f>SUM(F9:F$187)-F$187</f>
        <v>0.46050705516880031</v>
      </c>
    </row>
    <row r="10" spans="1:7">
      <c r="A10" s="15">
        <v>38930</v>
      </c>
      <c r="B10" s="16">
        <v>4.4999999999999998E-2</v>
      </c>
      <c r="C10" s="16">
        <f t="shared" si="0"/>
        <v>0.06</v>
      </c>
      <c r="D10" s="47">
        <f t="shared" si="1"/>
        <v>1.6438356164383562E-4</v>
      </c>
      <c r="E10" s="50">
        <f t="shared" si="2"/>
        <v>31</v>
      </c>
      <c r="F10" s="16">
        <f t="shared" si="3"/>
        <v>5.0958904109589045E-3</v>
      </c>
      <c r="G10" s="16">
        <f>SUM(F10:F$187)-F$187</f>
        <v>0.45541116475784132</v>
      </c>
    </row>
    <row r="11" spans="1:7">
      <c r="A11" s="15">
        <v>38961</v>
      </c>
      <c r="B11" s="16">
        <v>4.4999999999999998E-2</v>
      </c>
      <c r="C11" s="16">
        <f t="shared" si="0"/>
        <v>0.06</v>
      </c>
      <c r="D11" s="47">
        <f t="shared" si="1"/>
        <v>1.6438356164383562E-4</v>
      </c>
      <c r="E11" s="50">
        <f t="shared" si="2"/>
        <v>30</v>
      </c>
      <c r="F11" s="16">
        <f t="shared" si="3"/>
        <v>4.9315068493150684E-3</v>
      </c>
      <c r="G11" s="16">
        <f>SUM(F11:F$187)-F$187</f>
        <v>0.4503152743468824</v>
      </c>
    </row>
    <row r="12" spans="1:7">
      <c r="A12" s="15">
        <v>38991</v>
      </c>
      <c r="B12" s="16">
        <v>4.4999999999999998E-2</v>
      </c>
      <c r="C12" s="16">
        <f t="shared" si="0"/>
        <v>0.06</v>
      </c>
      <c r="D12" s="47">
        <f t="shared" si="1"/>
        <v>1.6438356164383562E-4</v>
      </c>
      <c r="E12" s="50">
        <f t="shared" si="2"/>
        <v>31</v>
      </c>
      <c r="F12" s="16">
        <f t="shared" si="3"/>
        <v>5.0958904109589045E-3</v>
      </c>
      <c r="G12" s="16">
        <f>SUM(F12:F$187)-F$187</f>
        <v>0.44538376749756736</v>
      </c>
    </row>
    <row r="13" spans="1:7">
      <c r="A13" s="15">
        <v>39022</v>
      </c>
      <c r="B13" s="16">
        <v>4.4999999999999998E-2</v>
      </c>
      <c r="C13" s="16">
        <f t="shared" si="0"/>
        <v>0.06</v>
      </c>
      <c r="D13" s="47">
        <f t="shared" si="1"/>
        <v>1.6438356164383562E-4</v>
      </c>
      <c r="E13" s="50">
        <f t="shared" si="2"/>
        <v>30</v>
      </c>
      <c r="F13" s="16">
        <f t="shared" si="3"/>
        <v>4.9315068493150684E-3</v>
      </c>
      <c r="G13" s="16">
        <f>SUM(F13:F$187)-F$187</f>
        <v>0.44028787708660849</v>
      </c>
    </row>
    <row r="14" spans="1:7">
      <c r="A14" s="15">
        <v>39052</v>
      </c>
      <c r="B14" s="16">
        <v>4.4999999999999998E-2</v>
      </c>
      <c r="C14" s="16">
        <f t="shared" si="0"/>
        <v>0.06</v>
      </c>
      <c r="D14" s="47">
        <f t="shared" si="1"/>
        <v>1.6438356164383562E-4</v>
      </c>
      <c r="E14" s="50">
        <f t="shared" si="2"/>
        <v>31</v>
      </c>
      <c r="F14" s="16">
        <f t="shared" si="3"/>
        <v>5.0958904109589045E-3</v>
      </c>
      <c r="G14" s="16">
        <f>SUM(F14:F$187)-F$187</f>
        <v>0.4353563702372934</v>
      </c>
    </row>
    <row r="15" spans="1:7">
      <c r="A15" s="15">
        <v>39083</v>
      </c>
      <c r="B15" s="16">
        <v>4.4999999999999998E-2</v>
      </c>
      <c r="C15" s="16">
        <f t="shared" si="0"/>
        <v>0.06</v>
      </c>
      <c r="D15" s="47">
        <f t="shared" si="1"/>
        <v>1.6438356164383562E-4</v>
      </c>
      <c r="E15" s="50">
        <f t="shared" si="2"/>
        <v>31</v>
      </c>
      <c r="F15" s="16">
        <f t="shared" si="3"/>
        <v>5.0958904109589045E-3</v>
      </c>
      <c r="G15" s="16">
        <f>SUM(F15:F$187)-F$187</f>
        <v>0.43026047982633447</v>
      </c>
    </row>
    <row r="16" spans="1:7">
      <c r="A16" s="15">
        <v>39114</v>
      </c>
      <c r="B16" s="16">
        <v>4.4999999999999998E-2</v>
      </c>
      <c r="C16" s="16">
        <f t="shared" si="0"/>
        <v>0.06</v>
      </c>
      <c r="D16" s="47">
        <f t="shared" si="1"/>
        <v>1.6438356164383562E-4</v>
      </c>
      <c r="E16" s="50">
        <f t="shared" si="2"/>
        <v>28</v>
      </c>
      <c r="F16" s="16">
        <f t="shared" si="3"/>
        <v>4.6027397260273977E-3</v>
      </c>
      <c r="G16" s="16">
        <f>SUM(F16:F$187)-F$187</f>
        <v>0.4251645894153756</v>
      </c>
    </row>
    <row r="17" spans="1:7">
      <c r="A17" s="15">
        <v>39142</v>
      </c>
      <c r="B17" s="16">
        <v>4.4999999999999998E-2</v>
      </c>
      <c r="C17" s="16">
        <f t="shared" si="0"/>
        <v>0.06</v>
      </c>
      <c r="D17" s="47">
        <f t="shared" si="1"/>
        <v>1.6438356164383562E-4</v>
      </c>
      <c r="E17" s="50">
        <f t="shared" si="2"/>
        <v>31</v>
      </c>
      <c r="F17" s="16">
        <f t="shared" si="3"/>
        <v>5.0958904109589045E-3</v>
      </c>
      <c r="G17" s="16">
        <f>SUM(F17:F$187)-F$187</f>
        <v>0.42056184968934823</v>
      </c>
    </row>
    <row r="18" spans="1:7">
      <c r="A18" s="15">
        <v>39173</v>
      </c>
      <c r="B18" s="16">
        <v>4.4999999999999998E-2</v>
      </c>
      <c r="C18" s="16">
        <f t="shared" si="0"/>
        <v>0.06</v>
      </c>
      <c r="D18" s="47">
        <f t="shared" si="1"/>
        <v>1.6438356164383562E-4</v>
      </c>
      <c r="E18" s="50">
        <f t="shared" si="2"/>
        <v>30</v>
      </c>
      <c r="F18" s="16">
        <f t="shared" si="3"/>
        <v>4.9315068493150684E-3</v>
      </c>
      <c r="G18" s="16">
        <f>SUM(F18:F$187)-F$187</f>
        <v>0.41546595927838931</v>
      </c>
    </row>
    <row r="19" spans="1:7">
      <c r="A19" s="15">
        <v>39203</v>
      </c>
      <c r="B19" s="16">
        <v>4.4999999999999998E-2</v>
      </c>
      <c r="C19" s="16">
        <f t="shared" si="0"/>
        <v>0.06</v>
      </c>
      <c r="D19" s="47">
        <f t="shared" si="1"/>
        <v>1.6438356164383562E-4</v>
      </c>
      <c r="E19" s="50">
        <f t="shared" si="2"/>
        <v>31</v>
      </c>
      <c r="F19" s="16">
        <f t="shared" si="3"/>
        <v>5.0958904109589045E-3</v>
      </c>
      <c r="G19" s="16">
        <f>SUM(F19:F$187)-F$187</f>
        <v>0.41053445242907421</v>
      </c>
    </row>
    <row r="20" spans="1:7">
      <c r="A20" s="15">
        <v>39234</v>
      </c>
      <c r="B20" s="16">
        <v>4.4999999999999998E-2</v>
      </c>
      <c r="C20" s="16">
        <f t="shared" si="0"/>
        <v>0.06</v>
      </c>
      <c r="D20" s="47">
        <f t="shared" si="1"/>
        <v>1.6438356164383562E-4</v>
      </c>
      <c r="E20" s="50">
        <f t="shared" si="2"/>
        <v>30</v>
      </c>
      <c r="F20" s="16">
        <f t="shared" si="3"/>
        <v>4.9315068493150684E-3</v>
      </c>
      <c r="G20" s="16">
        <f>SUM(F20:F$187)-F$187</f>
        <v>0.40543856201811534</v>
      </c>
    </row>
    <row r="21" spans="1:7">
      <c r="A21" s="15">
        <v>39264</v>
      </c>
      <c r="B21" s="16">
        <v>4.7500000000000001E-2</v>
      </c>
      <c r="C21" s="16">
        <f t="shared" si="0"/>
        <v>6.25E-2</v>
      </c>
      <c r="D21" s="47">
        <f t="shared" si="1"/>
        <v>1.7123287671232877E-4</v>
      </c>
      <c r="E21" s="50">
        <f t="shared" si="2"/>
        <v>31</v>
      </c>
      <c r="F21" s="16">
        <f t="shared" si="3"/>
        <v>5.3082191780821917E-3</v>
      </c>
      <c r="G21" s="16">
        <f>SUM(F21:F$187)-F$187</f>
        <v>0.40050705516880025</v>
      </c>
    </row>
    <row r="22" spans="1:7">
      <c r="A22" s="15">
        <v>39295</v>
      </c>
      <c r="B22" s="16">
        <v>4.7500000000000001E-2</v>
      </c>
      <c r="C22" s="16">
        <f t="shared" si="0"/>
        <v>6.25E-2</v>
      </c>
      <c r="D22" s="47">
        <f t="shared" si="1"/>
        <v>1.7123287671232877E-4</v>
      </c>
      <c r="E22" s="50">
        <f t="shared" si="2"/>
        <v>31</v>
      </c>
      <c r="F22" s="16">
        <f t="shared" si="3"/>
        <v>5.3082191780821917E-3</v>
      </c>
      <c r="G22" s="16">
        <f>SUM(F22:F$187)-F$187</f>
        <v>0.39519883599071803</v>
      </c>
    </row>
    <row r="23" spans="1:7">
      <c r="A23" s="15">
        <v>39326</v>
      </c>
      <c r="B23" s="16">
        <v>4.7500000000000001E-2</v>
      </c>
      <c r="C23" s="16">
        <f t="shared" si="0"/>
        <v>6.25E-2</v>
      </c>
      <c r="D23" s="47">
        <f t="shared" si="1"/>
        <v>1.7123287671232877E-4</v>
      </c>
      <c r="E23" s="50">
        <f t="shared" si="2"/>
        <v>30</v>
      </c>
      <c r="F23" s="16">
        <f t="shared" si="3"/>
        <v>5.1369863013698627E-3</v>
      </c>
      <c r="G23" s="16">
        <f>SUM(F23:F$187)-F$187</f>
        <v>0.38989061681263582</v>
      </c>
    </row>
    <row r="24" spans="1:7">
      <c r="A24" s="15">
        <v>39356</v>
      </c>
      <c r="B24" s="16">
        <v>4.7500000000000001E-2</v>
      </c>
      <c r="C24" s="16">
        <f t="shared" si="0"/>
        <v>6.25E-2</v>
      </c>
      <c r="D24" s="47">
        <f t="shared" si="1"/>
        <v>1.7123287671232877E-4</v>
      </c>
      <c r="E24" s="50">
        <f t="shared" si="2"/>
        <v>31</v>
      </c>
      <c r="F24" s="16">
        <f t="shared" si="3"/>
        <v>5.3082191780821917E-3</v>
      </c>
      <c r="G24" s="16">
        <f>SUM(F24:F$187)-F$187</f>
        <v>0.38475363051126599</v>
      </c>
    </row>
    <row r="25" spans="1:7">
      <c r="A25" s="15">
        <v>39387</v>
      </c>
      <c r="B25" s="16">
        <v>4.7500000000000001E-2</v>
      </c>
      <c r="C25" s="16">
        <f t="shared" si="0"/>
        <v>6.25E-2</v>
      </c>
      <c r="D25" s="47">
        <f t="shared" si="1"/>
        <v>1.7123287671232877E-4</v>
      </c>
      <c r="E25" s="50">
        <f t="shared" si="2"/>
        <v>30</v>
      </c>
      <c r="F25" s="16">
        <f t="shared" si="3"/>
        <v>5.1369863013698627E-3</v>
      </c>
      <c r="G25" s="16">
        <f>SUM(F25:F$187)-F$187</f>
        <v>0.37944541133318388</v>
      </c>
    </row>
    <row r="26" spans="1:7">
      <c r="A26" s="15">
        <v>39417</v>
      </c>
      <c r="B26" s="16">
        <v>4.4999999999999998E-2</v>
      </c>
      <c r="C26" s="16">
        <f t="shared" si="0"/>
        <v>0.06</v>
      </c>
      <c r="D26" s="47">
        <f t="shared" si="1"/>
        <v>1.6438356164383562E-4</v>
      </c>
      <c r="E26" s="50">
        <f t="shared" si="2"/>
        <v>31</v>
      </c>
      <c r="F26" s="16">
        <f t="shared" si="3"/>
        <v>5.0958904109589045E-3</v>
      </c>
      <c r="G26" s="16">
        <f>SUM(F26:F$187)-F$187</f>
        <v>0.37430842503181405</v>
      </c>
    </row>
    <row r="27" spans="1:7">
      <c r="A27" s="15">
        <v>39448</v>
      </c>
      <c r="B27" s="16">
        <v>4.2500000000000003E-2</v>
      </c>
      <c r="C27" s="16">
        <f t="shared" si="0"/>
        <v>5.7500000000000002E-2</v>
      </c>
      <c r="D27" s="47">
        <f>C27/366</f>
        <v>1.5710382513661202E-4</v>
      </c>
      <c r="E27" s="50">
        <f t="shared" si="2"/>
        <v>31</v>
      </c>
      <c r="F27" s="16">
        <f t="shared" si="3"/>
        <v>4.8702185792349724E-3</v>
      </c>
      <c r="G27" s="16">
        <f>SUM(F27:F$187)-F$187</f>
        <v>0.36921253462085518</v>
      </c>
    </row>
    <row r="28" spans="1:7">
      <c r="A28" s="15">
        <v>39479</v>
      </c>
      <c r="B28" s="16">
        <v>4.2500000000000003E-2</v>
      </c>
      <c r="C28" s="16">
        <f t="shared" si="0"/>
        <v>5.7500000000000002E-2</v>
      </c>
      <c r="D28" s="47">
        <f t="shared" ref="D28:D38" si="4">C28/366</f>
        <v>1.5710382513661202E-4</v>
      </c>
      <c r="E28" s="50">
        <f t="shared" si="2"/>
        <v>29</v>
      </c>
      <c r="F28" s="16">
        <f t="shared" si="3"/>
        <v>4.5560109289617488E-3</v>
      </c>
      <c r="G28" s="16">
        <f>SUM(F28:F$187)-F$187</f>
        <v>0.36434231604162015</v>
      </c>
    </row>
    <row r="29" spans="1:7">
      <c r="A29" s="15">
        <v>39508</v>
      </c>
      <c r="B29" s="16">
        <v>3.7499999999999999E-2</v>
      </c>
      <c r="C29" s="16">
        <f t="shared" si="0"/>
        <v>5.2499999999999998E-2</v>
      </c>
      <c r="D29" s="47">
        <f t="shared" si="4"/>
        <v>1.4344262295081967E-4</v>
      </c>
      <c r="E29" s="50">
        <f t="shared" si="2"/>
        <v>31</v>
      </c>
      <c r="F29" s="16">
        <f t="shared" si="3"/>
        <v>4.4467213114754095E-3</v>
      </c>
      <c r="G29" s="16">
        <f>SUM(F29:F$187)-F$187</f>
        <v>0.35978630511265836</v>
      </c>
    </row>
    <row r="30" spans="1:7">
      <c r="A30" s="15">
        <v>39539</v>
      </c>
      <c r="B30" s="16">
        <v>3.2500000000000001E-2</v>
      </c>
      <c r="C30" s="16">
        <f t="shared" si="0"/>
        <v>4.7500000000000001E-2</v>
      </c>
      <c r="D30" s="47">
        <f t="shared" si="4"/>
        <v>1.2978142076502732E-4</v>
      </c>
      <c r="E30" s="50">
        <f t="shared" si="2"/>
        <v>30</v>
      </c>
      <c r="F30" s="16">
        <f t="shared" si="3"/>
        <v>3.8934426229508198E-3</v>
      </c>
      <c r="G30" s="16">
        <f>SUM(F30:F$187)-F$187</f>
        <v>0.35533958380118291</v>
      </c>
    </row>
    <row r="31" spans="1:7">
      <c r="A31" s="15">
        <v>39569</v>
      </c>
      <c r="B31" s="16">
        <v>3.2500000000000001E-2</v>
      </c>
      <c r="C31" s="16">
        <f t="shared" si="0"/>
        <v>4.7500000000000001E-2</v>
      </c>
      <c r="D31" s="47">
        <f t="shared" si="4"/>
        <v>1.2978142076502732E-4</v>
      </c>
      <c r="E31" s="50">
        <f t="shared" si="2"/>
        <v>31</v>
      </c>
      <c r="F31" s="16">
        <f t="shared" si="3"/>
        <v>4.0232240437158466E-3</v>
      </c>
      <c r="G31" s="16">
        <f>SUM(F31:F$187)-F$187</f>
        <v>0.35144614117823209</v>
      </c>
    </row>
    <row r="32" spans="1:7">
      <c r="A32" s="15">
        <v>39600</v>
      </c>
      <c r="B32" s="16">
        <v>3.2500000000000001E-2</v>
      </c>
      <c r="C32" s="16">
        <f t="shared" si="0"/>
        <v>4.7500000000000001E-2</v>
      </c>
      <c r="D32" s="47">
        <f t="shared" si="4"/>
        <v>1.2978142076502732E-4</v>
      </c>
      <c r="E32" s="50">
        <f t="shared" si="2"/>
        <v>30</v>
      </c>
      <c r="F32" s="16">
        <f t="shared" si="3"/>
        <v>3.8934426229508198E-3</v>
      </c>
      <c r="G32" s="16">
        <f>SUM(F32:F$187)-F$187</f>
        <v>0.34742291713451617</v>
      </c>
    </row>
    <row r="33" spans="1:7">
      <c r="A33" s="15">
        <v>39630</v>
      </c>
      <c r="B33" s="16">
        <v>3.2500000000000001E-2</v>
      </c>
      <c r="C33" s="16">
        <f t="shared" si="0"/>
        <v>4.7500000000000001E-2</v>
      </c>
      <c r="D33" s="47">
        <f t="shared" si="4"/>
        <v>1.2978142076502732E-4</v>
      </c>
      <c r="E33" s="50">
        <f t="shared" si="2"/>
        <v>31</v>
      </c>
      <c r="F33" s="16">
        <f t="shared" si="3"/>
        <v>4.0232240437158466E-3</v>
      </c>
      <c r="G33" s="16">
        <f>SUM(F33:F$187)-F$187</f>
        <v>0.34352947451156535</v>
      </c>
    </row>
    <row r="34" spans="1:7">
      <c r="A34" s="15">
        <v>39661</v>
      </c>
      <c r="B34" s="16">
        <v>3.2500000000000001E-2</v>
      </c>
      <c r="C34" s="16">
        <f t="shared" si="0"/>
        <v>4.7500000000000001E-2</v>
      </c>
      <c r="D34" s="47">
        <f t="shared" si="4"/>
        <v>1.2978142076502732E-4</v>
      </c>
      <c r="E34" s="50">
        <f t="shared" si="2"/>
        <v>31</v>
      </c>
      <c r="F34" s="16">
        <f t="shared" si="3"/>
        <v>4.0232240437158466E-3</v>
      </c>
      <c r="G34" s="16">
        <f>SUM(F34:F$187)-F$187</f>
        <v>0.33950625046784949</v>
      </c>
    </row>
    <row r="35" spans="1:7">
      <c r="A35" s="15">
        <v>39692</v>
      </c>
      <c r="B35" s="16">
        <v>3.2500000000000001E-2</v>
      </c>
      <c r="C35" s="16">
        <f t="shared" si="0"/>
        <v>4.7500000000000001E-2</v>
      </c>
      <c r="D35" s="47">
        <f t="shared" si="4"/>
        <v>1.2978142076502732E-4</v>
      </c>
      <c r="E35" s="50">
        <f t="shared" si="2"/>
        <v>30</v>
      </c>
      <c r="F35" s="16">
        <f t="shared" si="3"/>
        <v>3.8934426229508198E-3</v>
      </c>
      <c r="G35" s="16">
        <f>SUM(F35:F$187)-F$187</f>
        <v>0.33548302642413363</v>
      </c>
    </row>
    <row r="36" spans="1:7">
      <c r="A36" s="15">
        <v>39722</v>
      </c>
      <c r="B36" s="16">
        <v>2.5000000000000001E-2</v>
      </c>
      <c r="C36" s="16">
        <f t="shared" si="0"/>
        <v>0.04</v>
      </c>
      <c r="D36" s="47">
        <f t="shared" si="4"/>
        <v>1.092896174863388E-4</v>
      </c>
      <c r="E36" s="50">
        <f t="shared" si="2"/>
        <v>31</v>
      </c>
      <c r="F36" s="16">
        <f t="shared" si="3"/>
        <v>3.3879781420765027E-3</v>
      </c>
      <c r="G36" s="16">
        <f>SUM(F36:F$187)-F$187</f>
        <v>0.33158958380118281</v>
      </c>
    </row>
    <row r="37" spans="1:7">
      <c r="A37" s="15">
        <v>39753</v>
      </c>
      <c r="B37" s="16">
        <v>2.5000000000000001E-2</v>
      </c>
      <c r="C37" s="16">
        <f t="shared" si="0"/>
        <v>0.04</v>
      </c>
      <c r="D37" s="47">
        <f t="shared" si="4"/>
        <v>1.092896174863388E-4</v>
      </c>
      <c r="E37" s="50">
        <f t="shared" si="2"/>
        <v>30</v>
      </c>
      <c r="F37" s="16">
        <f t="shared" si="3"/>
        <v>3.2786885245901639E-3</v>
      </c>
      <c r="G37" s="16">
        <f>SUM(F37:F$187)-F$187</f>
        <v>0.32820160565910628</v>
      </c>
    </row>
    <row r="38" spans="1:7">
      <c r="A38" s="15">
        <v>39783</v>
      </c>
      <c r="B38" s="16">
        <v>1.7500000000000002E-2</v>
      </c>
      <c r="C38" s="16">
        <f t="shared" si="0"/>
        <v>3.2500000000000001E-2</v>
      </c>
      <c r="D38" s="47">
        <f t="shared" si="4"/>
        <v>8.8797814207650273E-5</v>
      </c>
      <c r="E38" s="50">
        <f t="shared" si="2"/>
        <v>31</v>
      </c>
      <c r="F38" s="16">
        <f t="shared" si="3"/>
        <v>2.7527322404371584E-3</v>
      </c>
      <c r="G38" s="16">
        <f>SUM(F38:F$187)-F$187</f>
        <v>0.3249229171345161</v>
      </c>
    </row>
    <row r="39" spans="1:7">
      <c r="A39" s="15">
        <v>39814</v>
      </c>
      <c r="B39" s="16">
        <v>1.2500000000000001E-2</v>
      </c>
      <c r="C39" s="16">
        <f t="shared" si="0"/>
        <v>2.75E-2</v>
      </c>
      <c r="D39" s="47">
        <f t="shared" si="1"/>
        <v>7.5342465753424663E-5</v>
      </c>
      <c r="E39" s="50">
        <f t="shared" si="2"/>
        <v>31</v>
      </c>
      <c r="F39" s="16">
        <f t="shared" si="3"/>
        <v>2.3356164383561647E-3</v>
      </c>
      <c r="G39" s="16">
        <f>SUM(F39:F$187)-F$187</f>
        <v>0.32217018489407895</v>
      </c>
    </row>
    <row r="40" spans="1:7">
      <c r="A40" s="15">
        <v>39845</v>
      </c>
      <c r="B40" s="16">
        <v>1.2500000000000001E-2</v>
      </c>
      <c r="C40" s="16">
        <f t="shared" si="0"/>
        <v>2.75E-2</v>
      </c>
      <c r="D40" s="47">
        <f t="shared" si="1"/>
        <v>7.5342465753424663E-5</v>
      </c>
      <c r="E40" s="50">
        <f t="shared" si="2"/>
        <v>28</v>
      </c>
      <c r="F40" s="16">
        <f t="shared" si="3"/>
        <v>2.1095890410958904E-3</v>
      </c>
      <c r="G40" s="16">
        <f>SUM(F40:F$187)-F$187</f>
        <v>0.31983456845572272</v>
      </c>
    </row>
    <row r="41" spans="1:7">
      <c r="A41" s="15">
        <v>39873</v>
      </c>
      <c r="B41" s="16">
        <v>7.4999999999999997E-3</v>
      </c>
      <c r="C41" s="16">
        <f t="shared" si="0"/>
        <v>2.2499999999999999E-2</v>
      </c>
      <c r="D41" s="47">
        <f t="shared" si="1"/>
        <v>6.1643835616438354E-5</v>
      </c>
      <c r="E41" s="50">
        <f t="shared" si="2"/>
        <v>31</v>
      </c>
      <c r="F41" s="16">
        <f t="shared" si="3"/>
        <v>1.910958904109589E-3</v>
      </c>
      <c r="G41" s="16">
        <f>SUM(F41:F$187)-F$187</f>
        <v>0.31772497941462685</v>
      </c>
    </row>
    <row r="42" spans="1:7">
      <c r="A42" s="15">
        <v>39904</v>
      </c>
      <c r="B42" s="16">
        <v>5.0000000000000001E-3</v>
      </c>
      <c r="C42" s="16">
        <f t="shared" si="0"/>
        <v>0.02</v>
      </c>
      <c r="D42" s="47">
        <f t="shared" si="1"/>
        <v>5.4794520547945207E-5</v>
      </c>
      <c r="E42" s="50">
        <f t="shared" si="2"/>
        <v>30</v>
      </c>
      <c r="F42" s="16">
        <f t="shared" si="3"/>
        <v>1.6438356164383563E-3</v>
      </c>
      <c r="G42" s="16">
        <f>SUM(F42:F$187)-F$187</f>
        <v>0.31581402051051727</v>
      </c>
    </row>
    <row r="43" spans="1:7">
      <c r="A43" s="15">
        <v>39934</v>
      </c>
      <c r="B43" s="16">
        <v>5.0000000000000001E-3</v>
      </c>
      <c r="C43" s="16">
        <f t="shared" si="0"/>
        <v>0.02</v>
      </c>
      <c r="D43" s="47">
        <f t="shared" si="1"/>
        <v>5.4794520547945207E-5</v>
      </c>
      <c r="E43" s="50">
        <f t="shared" si="2"/>
        <v>31</v>
      </c>
      <c r="F43" s="16">
        <f t="shared" si="3"/>
        <v>1.6986301369863014E-3</v>
      </c>
      <c r="G43" s="16">
        <f>SUM(F43:F$187)-F$187</f>
        <v>0.31417018489407883</v>
      </c>
    </row>
    <row r="44" spans="1:7">
      <c r="A44" s="15">
        <v>39965</v>
      </c>
      <c r="B44" s="16">
        <v>5.0000000000000001E-3</v>
      </c>
      <c r="C44" s="16">
        <f t="shared" si="0"/>
        <v>0.02</v>
      </c>
      <c r="D44" s="47">
        <f t="shared" si="1"/>
        <v>5.4794520547945207E-5</v>
      </c>
      <c r="E44" s="50">
        <f t="shared" si="2"/>
        <v>30</v>
      </c>
      <c r="F44" s="16">
        <f t="shared" si="3"/>
        <v>1.6438356164383563E-3</v>
      </c>
      <c r="G44" s="16">
        <f>SUM(F44:F$187)-F$187</f>
        <v>0.31247155475709254</v>
      </c>
    </row>
    <row r="45" spans="1:7">
      <c r="A45" s="15">
        <v>39995</v>
      </c>
      <c r="B45" s="16">
        <v>5.0000000000000001E-3</v>
      </c>
      <c r="C45" s="16">
        <f t="shared" si="0"/>
        <v>0.02</v>
      </c>
      <c r="D45" s="47">
        <f t="shared" si="1"/>
        <v>5.4794520547945207E-5</v>
      </c>
      <c r="E45" s="50">
        <f t="shared" si="2"/>
        <v>31</v>
      </c>
      <c r="F45" s="16">
        <f t="shared" si="3"/>
        <v>1.6986301369863014E-3</v>
      </c>
      <c r="G45" s="16">
        <f>SUM(F45:F$187)-F$187</f>
        <v>0.31082771914065416</v>
      </c>
    </row>
    <row r="46" spans="1:7">
      <c r="A46" s="15">
        <v>40026</v>
      </c>
      <c r="B46" s="16">
        <v>5.0000000000000001E-3</v>
      </c>
      <c r="C46" s="16">
        <f t="shared" si="0"/>
        <v>0.02</v>
      </c>
      <c r="D46" s="47">
        <f t="shared" si="1"/>
        <v>5.4794520547945207E-5</v>
      </c>
      <c r="E46" s="50">
        <f t="shared" si="2"/>
        <v>31</v>
      </c>
      <c r="F46" s="16">
        <f t="shared" si="3"/>
        <v>1.6986301369863014E-3</v>
      </c>
      <c r="G46" s="16">
        <f>SUM(F46:F$187)-F$187</f>
        <v>0.30912908900366787</v>
      </c>
    </row>
    <row r="47" spans="1:7">
      <c r="A47" s="15">
        <v>40057</v>
      </c>
      <c r="B47" s="16">
        <v>5.0000000000000001E-3</v>
      </c>
      <c r="C47" s="16">
        <f t="shared" si="0"/>
        <v>0.02</v>
      </c>
      <c r="D47" s="47">
        <f t="shared" si="1"/>
        <v>5.4794520547945207E-5</v>
      </c>
      <c r="E47" s="50">
        <f t="shared" si="2"/>
        <v>30</v>
      </c>
      <c r="F47" s="16">
        <f t="shared" si="3"/>
        <v>1.6438356164383563E-3</v>
      </c>
      <c r="G47" s="16">
        <f>SUM(F47:F$187)-F$187</f>
        <v>0.30743045886668158</v>
      </c>
    </row>
    <row r="48" spans="1:7">
      <c r="A48" s="15">
        <v>40087</v>
      </c>
      <c r="B48" s="16">
        <v>5.0000000000000001E-3</v>
      </c>
      <c r="C48" s="16">
        <f t="shared" si="0"/>
        <v>0.02</v>
      </c>
      <c r="D48" s="47">
        <f t="shared" si="1"/>
        <v>5.4794520547945207E-5</v>
      </c>
      <c r="E48" s="50">
        <f t="shared" si="2"/>
        <v>31</v>
      </c>
      <c r="F48" s="16">
        <f t="shared" si="3"/>
        <v>1.6986301369863014E-3</v>
      </c>
      <c r="G48" s="16">
        <f>SUM(F48:F$187)-F$187</f>
        <v>0.30578662325024319</v>
      </c>
    </row>
    <row r="49" spans="1:7">
      <c r="A49" s="15">
        <v>40118</v>
      </c>
      <c r="B49" s="16">
        <v>5.0000000000000001E-3</v>
      </c>
      <c r="C49" s="16">
        <f t="shared" si="0"/>
        <v>0.02</v>
      </c>
      <c r="D49" s="47">
        <f t="shared" si="1"/>
        <v>5.4794520547945207E-5</v>
      </c>
      <c r="E49" s="50">
        <f t="shared" si="2"/>
        <v>30</v>
      </c>
      <c r="F49" s="16">
        <f t="shared" si="3"/>
        <v>1.6438356164383563E-3</v>
      </c>
      <c r="G49" s="16">
        <f>SUM(F49:F$187)-F$187</f>
        <v>0.3040879931132569</v>
      </c>
    </row>
    <row r="50" spans="1:7">
      <c r="A50" s="15">
        <v>40148</v>
      </c>
      <c r="B50" s="16">
        <v>5.0000000000000001E-3</v>
      </c>
      <c r="C50" s="16">
        <f t="shared" si="0"/>
        <v>0.02</v>
      </c>
      <c r="D50" s="47">
        <f t="shared" si="1"/>
        <v>5.4794520547945207E-5</v>
      </c>
      <c r="E50" s="50">
        <f t="shared" si="2"/>
        <v>31</v>
      </c>
      <c r="F50" s="16">
        <f t="shared" si="3"/>
        <v>1.6986301369863014E-3</v>
      </c>
      <c r="G50" s="16">
        <f>SUM(F50:F$187)-F$187</f>
        <v>0.30244415749681852</v>
      </c>
    </row>
    <row r="51" spans="1:7">
      <c r="A51" s="15">
        <v>40179</v>
      </c>
      <c r="B51" s="16">
        <v>5.0000000000000001E-3</v>
      </c>
      <c r="C51" s="16">
        <f t="shared" si="0"/>
        <v>0.02</v>
      </c>
      <c r="D51" s="47">
        <f t="shared" si="1"/>
        <v>5.4794520547945207E-5</v>
      </c>
      <c r="E51" s="50">
        <f t="shared" si="2"/>
        <v>31</v>
      </c>
      <c r="F51" s="16">
        <f t="shared" si="3"/>
        <v>1.6986301369863014E-3</v>
      </c>
      <c r="G51" s="16">
        <f>SUM(F51:F$187)-F$187</f>
        <v>0.30074552735983223</v>
      </c>
    </row>
    <row r="52" spans="1:7">
      <c r="A52" s="15">
        <v>40210</v>
      </c>
      <c r="B52" s="16">
        <v>5.0000000000000001E-3</v>
      </c>
      <c r="C52" s="16">
        <f t="shared" si="0"/>
        <v>0.02</v>
      </c>
      <c r="D52" s="47">
        <f t="shared" si="1"/>
        <v>5.4794520547945207E-5</v>
      </c>
      <c r="E52" s="50">
        <f t="shared" si="2"/>
        <v>28</v>
      </c>
      <c r="F52" s="16">
        <f t="shared" si="3"/>
        <v>1.5342465753424659E-3</v>
      </c>
      <c r="G52" s="16">
        <f>SUM(F52:F$187)-F$187</f>
        <v>0.29904689722284594</v>
      </c>
    </row>
    <row r="53" spans="1:7">
      <c r="A53" s="15">
        <v>40238</v>
      </c>
      <c r="B53" s="16">
        <v>5.0000000000000001E-3</v>
      </c>
      <c r="C53" s="16">
        <f t="shared" si="0"/>
        <v>0.02</v>
      </c>
      <c r="D53" s="47">
        <f t="shared" si="1"/>
        <v>5.4794520547945207E-5</v>
      </c>
      <c r="E53" s="50">
        <f t="shared" si="2"/>
        <v>31</v>
      </c>
      <c r="F53" s="16">
        <f t="shared" si="3"/>
        <v>1.6986301369863014E-3</v>
      </c>
      <c r="G53" s="16">
        <f>SUM(F53:F$187)-F$187</f>
        <v>0.29751265064750348</v>
      </c>
    </row>
    <row r="54" spans="1:7">
      <c r="A54" s="15">
        <v>40269</v>
      </c>
      <c r="B54" s="16">
        <v>5.0000000000000001E-3</v>
      </c>
      <c r="C54" s="16">
        <f t="shared" si="0"/>
        <v>0.02</v>
      </c>
      <c r="D54" s="47">
        <f t="shared" si="1"/>
        <v>5.4794520547945207E-5</v>
      </c>
      <c r="E54" s="50">
        <f t="shared" si="2"/>
        <v>30</v>
      </c>
      <c r="F54" s="16">
        <f t="shared" si="3"/>
        <v>1.6438356164383563E-3</v>
      </c>
      <c r="G54" s="16">
        <f>SUM(F54:F$187)-F$187</f>
        <v>0.29581402051051719</v>
      </c>
    </row>
    <row r="55" spans="1:7">
      <c r="A55" s="15">
        <v>40299</v>
      </c>
      <c r="B55" s="16">
        <v>5.0000000000000001E-3</v>
      </c>
      <c r="C55" s="16">
        <f t="shared" si="0"/>
        <v>0.02</v>
      </c>
      <c r="D55" s="47">
        <f t="shared" si="1"/>
        <v>5.4794520547945207E-5</v>
      </c>
      <c r="E55" s="50">
        <f t="shared" si="2"/>
        <v>31</v>
      </c>
      <c r="F55" s="16">
        <f t="shared" si="3"/>
        <v>1.6986301369863014E-3</v>
      </c>
      <c r="G55" s="16">
        <f>SUM(F55:F$187)-F$187</f>
        <v>0.29417018489407881</v>
      </c>
    </row>
    <row r="56" spans="1:7">
      <c r="A56" s="15">
        <v>40330</v>
      </c>
      <c r="B56" s="16">
        <v>7.4999999999999997E-3</v>
      </c>
      <c r="C56" s="16">
        <f t="shared" si="0"/>
        <v>2.2499999999999999E-2</v>
      </c>
      <c r="D56" s="47">
        <f t="shared" si="1"/>
        <v>6.1643835616438354E-5</v>
      </c>
      <c r="E56" s="50">
        <f t="shared" si="2"/>
        <v>30</v>
      </c>
      <c r="F56" s="16">
        <f t="shared" si="3"/>
        <v>1.8493150684931506E-3</v>
      </c>
      <c r="G56" s="16">
        <f>SUM(F56:F$187)-F$187</f>
        <v>0.29247155475709252</v>
      </c>
    </row>
    <row r="57" spans="1:7">
      <c r="A57" s="15">
        <v>40360</v>
      </c>
      <c r="B57" s="16">
        <v>0.01</v>
      </c>
      <c r="C57" s="16">
        <f t="shared" si="0"/>
        <v>2.5000000000000001E-2</v>
      </c>
      <c r="D57" s="47">
        <f t="shared" si="1"/>
        <v>6.8493150684931516E-5</v>
      </c>
      <c r="E57" s="50">
        <f t="shared" si="2"/>
        <v>31</v>
      </c>
      <c r="F57" s="16">
        <f t="shared" si="3"/>
        <v>2.1232876712328772E-3</v>
      </c>
      <c r="G57" s="16">
        <f>SUM(F57:F$187)-F$187</f>
        <v>0.29062223968859935</v>
      </c>
    </row>
    <row r="58" spans="1:7">
      <c r="A58" s="15">
        <v>40391</v>
      </c>
      <c r="B58" s="16">
        <v>0.01</v>
      </c>
      <c r="C58" s="16">
        <f t="shared" si="0"/>
        <v>2.5000000000000001E-2</v>
      </c>
      <c r="D58" s="47">
        <f t="shared" si="1"/>
        <v>6.8493150684931516E-5</v>
      </c>
      <c r="E58" s="50">
        <f t="shared" si="2"/>
        <v>31</v>
      </c>
      <c r="F58" s="16">
        <f t="shared" si="3"/>
        <v>2.1232876712328772E-3</v>
      </c>
      <c r="G58" s="16">
        <f>SUM(F58:F$187)-F$187</f>
        <v>0.28849895201736647</v>
      </c>
    </row>
    <row r="59" spans="1:7">
      <c r="A59" s="15">
        <v>40422</v>
      </c>
      <c r="B59" s="16">
        <v>1.2500000000000001E-2</v>
      </c>
      <c r="C59" s="16">
        <f t="shared" si="0"/>
        <v>2.75E-2</v>
      </c>
      <c r="D59" s="47">
        <f t="shared" si="1"/>
        <v>7.5342465753424663E-5</v>
      </c>
      <c r="E59" s="50">
        <f t="shared" si="2"/>
        <v>30</v>
      </c>
      <c r="F59" s="16">
        <f t="shared" si="3"/>
        <v>2.2602739726027398E-3</v>
      </c>
      <c r="G59" s="16">
        <f>SUM(F59:F$187)-F$187</f>
        <v>0.2863756643461336</v>
      </c>
    </row>
    <row r="60" spans="1:7">
      <c r="A60" s="15">
        <v>40452</v>
      </c>
      <c r="B60" s="16">
        <v>1.2500000000000001E-2</v>
      </c>
      <c r="C60" s="16">
        <f t="shared" si="0"/>
        <v>2.75E-2</v>
      </c>
      <c r="D60" s="47">
        <f t="shared" si="1"/>
        <v>7.5342465753424663E-5</v>
      </c>
      <c r="E60" s="50">
        <f t="shared" si="2"/>
        <v>31</v>
      </c>
      <c r="F60" s="16">
        <f t="shared" si="3"/>
        <v>2.3356164383561647E-3</v>
      </c>
      <c r="G60" s="16">
        <f>SUM(F60:F$187)-F$187</f>
        <v>0.28411539037353084</v>
      </c>
    </row>
    <row r="61" spans="1:7">
      <c r="A61" s="15">
        <v>40483</v>
      </c>
      <c r="B61" s="16">
        <v>1.2500000000000001E-2</v>
      </c>
      <c r="C61" s="16">
        <f t="shared" si="0"/>
        <v>2.75E-2</v>
      </c>
      <c r="D61" s="47">
        <f t="shared" si="1"/>
        <v>7.5342465753424663E-5</v>
      </c>
      <c r="E61" s="50">
        <f t="shared" si="2"/>
        <v>30</v>
      </c>
      <c r="F61" s="16">
        <f t="shared" si="3"/>
        <v>2.2602739726027398E-3</v>
      </c>
      <c r="G61" s="16">
        <f>SUM(F61:F$187)-F$187</f>
        <v>0.28177977393517467</v>
      </c>
    </row>
    <row r="62" spans="1:7">
      <c r="A62" s="15">
        <v>40513</v>
      </c>
      <c r="B62" s="16">
        <v>1.2500000000000001E-2</v>
      </c>
      <c r="C62" s="16">
        <f t="shared" si="0"/>
        <v>2.75E-2</v>
      </c>
      <c r="D62" s="47">
        <f t="shared" si="1"/>
        <v>7.5342465753424663E-5</v>
      </c>
      <c r="E62" s="50">
        <f t="shared" si="2"/>
        <v>31</v>
      </c>
      <c r="F62" s="16">
        <f t="shared" si="3"/>
        <v>2.3356164383561647E-3</v>
      </c>
      <c r="G62" s="16">
        <f>SUM(F62:F$187)-F$187</f>
        <v>0.27951949996257197</v>
      </c>
    </row>
    <row r="63" spans="1:7">
      <c r="A63" s="15">
        <v>40544</v>
      </c>
      <c r="B63" s="16">
        <v>1.2500000000000001E-2</v>
      </c>
      <c r="C63" s="16">
        <f t="shared" si="0"/>
        <v>2.75E-2</v>
      </c>
      <c r="D63" s="47">
        <f t="shared" si="1"/>
        <v>7.5342465753424663E-5</v>
      </c>
      <c r="E63" s="50">
        <f t="shared" si="2"/>
        <v>31</v>
      </c>
      <c r="F63" s="16">
        <f t="shared" si="3"/>
        <v>2.3356164383561647E-3</v>
      </c>
      <c r="G63" s="16">
        <f>SUM(F63:F$187)-F$187</f>
        <v>0.27718388352421575</v>
      </c>
    </row>
    <row r="64" spans="1:7">
      <c r="A64" s="15">
        <v>40575</v>
      </c>
      <c r="B64" s="16">
        <v>1.2500000000000001E-2</v>
      </c>
      <c r="C64" s="16">
        <f t="shared" si="0"/>
        <v>2.75E-2</v>
      </c>
      <c r="D64" s="47">
        <f t="shared" si="1"/>
        <v>7.5342465753424663E-5</v>
      </c>
      <c r="E64" s="50">
        <f t="shared" si="2"/>
        <v>28</v>
      </c>
      <c r="F64" s="16">
        <f t="shared" si="3"/>
        <v>2.1095890410958904E-3</v>
      </c>
      <c r="G64" s="16">
        <f>SUM(F64:F$187)-F$187</f>
        <v>0.27484826708585963</v>
      </c>
    </row>
    <row r="65" spans="1:7">
      <c r="A65" s="15">
        <v>40603</v>
      </c>
      <c r="B65" s="16">
        <v>1.2500000000000001E-2</v>
      </c>
      <c r="C65" s="16">
        <f t="shared" si="0"/>
        <v>2.75E-2</v>
      </c>
      <c r="D65" s="47">
        <f t="shared" si="1"/>
        <v>7.5342465753424663E-5</v>
      </c>
      <c r="E65" s="50">
        <f t="shared" si="2"/>
        <v>31</v>
      </c>
      <c r="F65" s="16">
        <f t="shared" si="3"/>
        <v>2.3356164383561647E-3</v>
      </c>
      <c r="G65" s="16">
        <f>SUM(F65:F$187)-F$187</f>
        <v>0.2727386780447637</v>
      </c>
    </row>
    <row r="66" spans="1:7">
      <c r="A66" s="15">
        <v>40634</v>
      </c>
      <c r="B66" s="16">
        <v>1.2500000000000001E-2</v>
      </c>
      <c r="C66" s="16">
        <f t="shared" si="0"/>
        <v>2.75E-2</v>
      </c>
      <c r="D66" s="47">
        <f t="shared" si="1"/>
        <v>7.5342465753424663E-5</v>
      </c>
      <c r="E66" s="50">
        <f t="shared" si="2"/>
        <v>30</v>
      </c>
      <c r="F66" s="16">
        <f t="shared" si="3"/>
        <v>2.2602739726027398E-3</v>
      </c>
      <c r="G66" s="16">
        <f>SUM(F66:F$187)-F$187</f>
        <v>0.27040306160640759</v>
      </c>
    </row>
    <row r="67" spans="1:7">
      <c r="A67" s="15">
        <v>40664</v>
      </c>
      <c r="B67" s="16">
        <v>1.2500000000000001E-2</v>
      </c>
      <c r="C67" s="16">
        <f t="shared" ref="C67:C130" si="5">B67+1.5%</f>
        <v>2.75E-2</v>
      </c>
      <c r="D67" s="47">
        <f t="shared" si="1"/>
        <v>7.5342465753424663E-5</v>
      </c>
      <c r="E67" s="50">
        <f t="shared" si="2"/>
        <v>31</v>
      </c>
      <c r="F67" s="16">
        <f t="shared" si="3"/>
        <v>2.3356164383561647E-3</v>
      </c>
      <c r="G67" s="16">
        <f>SUM(F67:F$187)-F$187</f>
        <v>0.26814278763380484</v>
      </c>
    </row>
    <row r="68" spans="1:7">
      <c r="A68" s="15">
        <v>40695</v>
      </c>
      <c r="B68" s="16">
        <v>1.2500000000000001E-2</v>
      </c>
      <c r="C68" s="16">
        <f t="shared" si="5"/>
        <v>2.75E-2</v>
      </c>
      <c r="D68" s="47">
        <f t="shared" ref="D68:D122" si="6">C68/365</f>
        <v>7.5342465753424663E-5</v>
      </c>
      <c r="E68" s="50">
        <f t="shared" ref="E68:E131" si="7">DAY(DATE(YEAR(A68),MONTH(A68)+1,0))</f>
        <v>30</v>
      </c>
      <c r="F68" s="16">
        <f t="shared" ref="F68:F131" si="8">D68*E68</f>
        <v>2.2602739726027398E-3</v>
      </c>
      <c r="G68" s="16">
        <f>SUM(F68:F$187)-F$187</f>
        <v>0.26580717119544867</v>
      </c>
    </row>
    <row r="69" spans="1:7">
      <c r="A69" s="15">
        <v>40725</v>
      </c>
      <c r="B69" s="16">
        <v>1.2500000000000001E-2</v>
      </c>
      <c r="C69" s="16">
        <f t="shared" si="5"/>
        <v>2.75E-2</v>
      </c>
      <c r="D69" s="47">
        <f t="shared" si="6"/>
        <v>7.5342465753424663E-5</v>
      </c>
      <c r="E69" s="50">
        <f t="shared" si="7"/>
        <v>31</v>
      </c>
      <c r="F69" s="16">
        <f t="shared" si="8"/>
        <v>2.3356164383561647E-3</v>
      </c>
      <c r="G69" s="16">
        <f>SUM(F69:F$187)-F$187</f>
        <v>0.26354689722284597</v>
      </c>
    </row>
    <row r="70" spans="1:7">
      <c r="A70" s="15">
        <v>40756</v>
      </c>
      <c r="B70" s="16">
        <v>1.2500000000000001E-2</v>
      </c>
      <c r="C70" s="16">
        <f t="shared" si="5"/>
        <v>2.75E-2</v>
      </c>
      <c r="D70" s="47">
        <f t="shared" si="6"/>
        <v>7.5342465753424663E-5</v>
      </c>
      <c r="E70" s="50">
        <f t="shared" si="7"/>
        <v>31</v>
      </c>
      <c r="F70" s="16">
        <f t="shared" si="8"/>
        <v>2.3356164383561647E-3</v>
      </c>
      <c r="G70" s="16">
        <f>SUM(F70:F$187)-F$187</f>
        <v>0.2612112807844898</v>
      </c>
    </row>
    <row r="71" spans="1:7">
      <c r="A71" s="15">
        <v>40787</v>
      </c>
      <c r="B71" s="16">
        <v>1.2500000000000001E-2</v>
      </c>
      <c r="C71" s="16">
        <f t="shared" si="5"/>
        <v>2.75E-2</v>
      </c>
      <c r="D71" s="47">
        <f t="shared" si="6"/>
        <v>7.5342465753424663E-5</v>
      </c>
      <c r="E71" s="50">
        <f t="shared" si="7"/>
        <v>30</v>
      </c>
      <c r="F71" s="16">
        <f t="shared" si="8"/>
        <v>2.2602739726027398E-3</v>
      </c>
      <c r="G71" s="16">
        <f>SUM(F71:F$187)-F$187</f>
        <v>0.25887566434613363</v>
      </c>
    </row>
    <row r="72" spans="1:7">
      <c r="A72" s="15">
        <v>40817</v>
      </c>
      <c r="B72" s="16">
        <v>1.2500000000000001E-2</v>
      </c>
      <c r="C72" s="16">
        <f t="shared" si="5"/>
        <v>2.75E-2</v>
      </c>
      <c r="D72" s="47">
        <f t="shared" si="6"/>
        <v>7.5342465753424663E-5</v>
      </c>
      <c r="E72" s="50">
        <f t="shared" si="7"/>
        <v>31</v>
      </c>
      <c r="F72" s="16">
        <f t="shared" si="8"/>
        <v>2.3356164383561647E-3</v>
      </c>
      <c r="G72" s="16">
        <f>SUM(F72:F$187)-F$187</f>
        <v>0.25661539037353093</v>
      </c>
    </row>
    <row r="73" spans="1:7">
      <c r="A73" s="15">
        <v>40848</v>
      </c>
      <c r="B73" s="16">
        <v>1.2500000000000001E-2</v>
      </c>
      <c r="C73" s="16">
        <f t="shared" si="5"/>
        <v>2.75E-2</v>
      </c>
      <c r="D73" s="47">
        <f t="shared" si="6"/>
        <v>7.5342465753424663E-5</v>
      </c>
      <c r="E73" s="50">
        <f t="shared" si="7"/>
        <v>30</v>
      </c>
      <c r="F73" s="16">
        <f t="shared" si="8"/>
        <v>2.2602739726027398E-3</v>
      </c>
      <c r="G73" s="16">
        <f>SUM(F73:F$187)-F$187</f>
        <v>0.25427977393517476</v>
      </c>
    </row>
    <row r="74" spans="1:7">
      <c r="A74" s="15">
        <v>40878</v>
      </c>
      <c r="B74" s="16">
        <v>1.2500000000000001E-2</v>
      </c>
      <c r="C74" s="16">
        <f t="shared" si="5"/>
        <v>2.75E-2</v>
      </c>
      <c r="D74" s="47">
        <f t="shared" si="6"/>
        <v>7.5342465753424663E-5</v>
      </c>
      <c r="E74" s="50">
        <f t="shared" si="7"/>
        <v>31</v>
      </c>
      <c r="F74" s="16">
        <f t="shared" si="8"/>
        <v>2.3356164383561647E-3</v>
      </c>
      <c r="G74" s="16">
        <f>SUM(F74:F$187)-F$187</f>
        <v>0.252019499962572</v>
      </c>
    </row>
    <row r="75" spans="1:7">
      <c r="A75" s="15">
        <v>40909</v>
      </c>
      <c r="B75" s="16">
        <v>1.2500000000000001E-2</v>
      </c>
      <c r="C75" s="16">
        <f t="shared" si="5"/>
        <v>2.75E-2</v>
      </c>
      <c r="D75" s="47">
        <f>C75/366</f>
        <v>7.5136612021857923E-5</v>
      </c>
      <c r="E75" s="50">
        <f t="shared" si="7"/>
        <v>31</v>
      </c>
      <c r="F75" s="16">
        <f t="shared" si="8"/>
        <v>2.3292349726775955E-3</v>
      </c>
      <c r="G75" s="16">
        <f>SUM(F75:F$187)-F$187</f>
        <v>0.24968388352421578</v>
      </c>
    </row>
    <row r="76" spans="1:7">
      <c r="A76" s="15">
        <v>40940</v>
      </c>
      <c r="B76" s="16">
        <v>1.2500000000000001E-2</v>
      </c>
      <c r="C76" s="16">
        <f t="shared" si="5"/>
        <v>2.75E-2</v>
      </c>
      <c r="D76" s="47">
        <f t="shared" ref="D76:D86" si="9">C76/366</f>
        <v>7.5136612021857923E-5</v>
      </c>
      <c r="E76" s="50">
        <f t="shared" si="7"/>
        <v>29</v>
      </c>
      <c r="F76" s="16">
        <f t="shared" si="8"/>
        <v>2.1789617486338798E-3</v>
      </c>
      <c r="G76" s="16">
        <f>SUM(F76:F$187)-F$187</f>
        <v>0.24735464855153821</v>
      </c>
    </row>
    <row r="77" spans="1:7">
      <c r="A77" s="15">
        <v>40969</v>
      </c>
      <c r="B77" s="16">
        <v>1.2500000000000001E-2</v>
      </c>
      <c r="C77" s="16">
        <f t="shared" si="5"/>
        <v>2.75E-2</v>
      </c>
      <c r="D77" s="47">
        <f t="shared" si="9"/>
        <v>7.5136612021857923E-5</v>
      </c>
      <c r="E77" s="50">
        <f t="shared" si="7"/>
        <v>31</v>
      </c>
      <c r="F77" s="16">
        <f t="shared" si="8"/>
        <v>2.3292349726775955E-3</v>
      </c>
      <c r="G77" s="16">
        <f>SUM(F77:F$187)-F$187</f>
        <v>0.24517568680290433</v>
      </c>
    </row>
    <row r="78" spans="1:7">
      <c r="A78" s="15">
        <v>41000</v>
      </c>
      <c r="B78" s="16">
        <v>1.2500000000000001E-2</v>
      </c>
      <c r="C78" s="16">
        <f t="shared" si="5"/>
        <v>2.75E-2</v>
      </c>
      <c r="D78" s="47">
        <f t="shared" si="9"/>
        <v>7.5136612021857923E-5</v>
      </c>
      <c r="E78" s="50">
        <f t="shared" si="7"/>
        <v>30</v>
      </c>
      <c r="F78" s="16">
        <f t="shared" si="8"/>
        <v>2.2540983606557379E-3</v>
      </c>
      <c r="G78" s="16">
        <f>SUM(F78:F$187)-F$187</f>
        <v>0.24284645183022674</v>
      </c>
    </row>
    <row r="79" spans="1:7">
      <c r="A79" s="15">
        <v>41030</v>
      </c>
      <c r="B79" s="16">
        <v>1.2500000000000001E-2</v>
      </c>
      <c r="C79" s="16">
        <f t="shared" si="5"/>
        <v>2.75E-2</v>
      </c>
      <c r="D79" s="47">
        <f t="shared" si="9"/>
        <v>7.5136612021857923E-5</v>
      </c>
      <c r="E79" s="50">
        <f t="shared" si="7"/>
        <v>31</v>
      </c>
      <c r="F79" s="16">
        <f t="shared" si="8"/>
        <v>2.3292349726775955E-3</v>
      </c>
      <c r="G79" s="16">
        <f>SUM(F79:F$187)-F$187</f>
        <v>0.24059235346957097</v>
      </c>
    </row>
    <row r="80" spans="1:7">
      <c r="A80" s="15">
        <v>41061</v>
      </c>
      <c r="B80" s="16">
        <v>1.2500000000000001E-2</v>
      </c>
      <c r="C80" s="16">
        <f t="shared" si="5"/>
        <v>2.75E-2</v>
      </c>
      <c r="D80" s="47">
        <f t="shared" si="9"/>
        <v>7.5136612021857923E-5</v>
      </c>
      <c r="E80" s="50">
        <f t="shared" si="7"/>
        <v>30</v>
      </c>
      <c r="F80" s="16">
        <f t="shared" si="8"/>
        <v>2.2540983606557379E-3</v>
      </c>
      <c r="G80" s="16">
        <f>SUM(F80:F$187)-F$187</f>
        <v>0.23826311849689338</v>
      </c>
    </row>
    <row r="81" spans="1:7">
      <c r="A81" s="15">
        <v>41091</v>
      </c>
      <c r="B81" s="16">
        <v>1.2500000000000001E-2</v>
      </c>
      <c r="C81" s="16">
        <f t="shared" si="5"/>
        <v>2.75E-2</v>
      </c>
      <c r="D81" s="47">
        <f t="shared" si="9"/>
        <v>7.5136612021857923E-5</v>
      </c>
      <c r="E81" s="50">
        <f t="shared" si="7"/>
        <v>31</v>
      </c>
      <c r="F81" s="16">
        <f t="shared" si="8"/>
        <v>2.3292349726775955E-3</v>
      </c>
      <c r="G81" s="16">
        <f>SUM(F81:F$187)-F$187</f>
        <v>0.23600902013623765</v>
      </c>
    </row>
    <row r="82" spans="1:7">
      <c r="A82" s="15">
        <v>41122</v>
      </c>
      <c r="B82" s="16">
        <v>1.2500000000000001E-2</v>
      </c>
      <c r="C82" s="16">
        <f t="shared" si="5"/>
        <v>2.75E-2</v>
      </c>
      <c r="D82" s="47">
        <f t="shared" si="9"/>
        <v>7.5136612021857923E-5</v>
      </c>
      <c r="E82" s="50">
        <f t="shared" si="7"/>
        <v>31</v>
      </c>
      <c r="F82" s="16">
        <f t="shared" si="8"/>
        <v>2.3292349726775955E-3</v>
      </c>
      <c r="G82" s="16">
        <f>SUM(F82:F$187)-F$187</f>
        <v>0.23367978516356006</v>
      </c>
    </row>
    <row r="83" spans="1:7">
      <c r="A83" s="15">
        <v>41153</v>
      </c>
      <c r="B83" s="16">
        <v>1.2500000000000001E-2</v>
      </c>
      <c r="C83" s="16">
        <f t="shared" si="5"/>
        <v>2.75E-2</v>
      </c>
      <c r="D83" s="47">
        <f t="shared" si="9"/>
        <v>7.5136612021857923E-5</v>
      </c>
      <c r="E83" s="50">
        <f t="shared" si="7"/>
        <v>30</v>
      </c>
      <c r="F83" s="16">
        <f t="shared" si="8"/>
        <v>2.2540983606557379E-3</v>
      </c>
      <c r="G83" s="16">
        <f>SUM(F83:F$187)-F$187</f>
        <v>0.23135055019088246</v>
      </c>
    </row>
    <row r="84" spans="1:7">
      <c r="A84" s="15">
        <v>41183</v>
      </c>
      <c r="B84" s="16">
        <v>1.2500000000000001E-2</v>
      </c>
      <c r="C84" s="16">
        <f t="shared" si="5"/>
        <v>2.75E-2</v>
      </c>
      <c r="D84" s="47">
        <f t="shared" si="9"/>
        <v>7.5136612021857923E-5</v>
      </c>
      <c r="E84" s="50">
        <f t="shared" si="7"/>
        <v>31</v>
      </c>
      <c r="F84" s="16">
        <f t="shared" si="8"/>
        <v>2.3292349726775955E-3</v>
      </c>
      <c r="G84" s="16">
        <f>SUM(F84:F$187)-F$187</f>
        <v>0.22909645183022673</v>
      </c>
    </row>
    <row r="85" spans="1:7">
      <c r="A85" s="15">
        <v>41214</v>
      </c>
      <c r="B85" s="16">
        <v>1.2500000000000001E-2</v>
      </c>
      <c r="C85" s="16">
        <f t="shared" si="5"/>
        <v>2.75E-2</v>
      </c>
      <c r="D85" s="47">
        <f t="shared" si="9"/>
        <v>7.5136612021857923E-5</v>
      </c>
      <c r="E85" s="50">
        <f t="shared" si="7"/>
        <v>30</v>
      </c>
      <c r="F85" s="16">
        <f t="shared" si="8"/>
        <v>2.2540983606557379E-3</v>
      </c>
      <c r="G85" s="16">
        <f>SUM(F85:F$187)-F$187</f>
        <v>0.22676721685754911</v>
      </c>
    </row>
    <row r="86" spans="1:7">
      <c r="A86" s="15">
        <v>41244</v>
      </c>
      <c r="B86" s="16">
        <v>1.2500000000000001E-2</v>
      </c>
      <c r="C86" s="16">
        <f t="shared" si="5"/>
        <v>2.75E-2</v>
      </c>
      <c r="D86" s="47">
        <f t="shared" si="9"/>
        <v>7.5136612021857923E-5</v>
      </c>
      <c r="E86" s="50">
        <f t="shared" si="7"/>
        <v>31</v>
      </c>
      <c r="F86" s="16">
        <f t="shared" si="8"/>
        <v>2.3292349726775955E-3</v>
      </c>
      <c r="G86" s="16">
        <f>SUM(F86:F$187)-F$187</f>
        <v>0.2245131184968934</v>
      </c>
    </row>
    <row r="87" spans="1:7">
      <c r="A87" s="15">
        <v>41275</v>
      </c>
      <c r="B87" s="16">
        <v>1.2500000000000001E-2</v>
      </c>
      <c r="C87" s="16">
        <f t="shared" si="5"/>
        <v>2.75E-2</v>
      </c>
      <c r="D87" s="47">
        <f t="shared" si="6"/>
        <v>7.5342465753424663E-5</v>
      </c>
      <c r="E87" s="50">
        <f t="shared" si="7"/>
        <v>31</v>
      </c>
      <c r="F87" s="16">
        <f t="shared" si="8"/>
        <v>2.3356164383561647E-3</v>
      </c>
      <c r="G87" s="16">
        <f>SUM(F87:F$187)-F$187</f>
        <v>0.22218388352421581</v>
      </c>
    </row>
    <row r="88" spans="1:7">
      <c r="A88" s="15">
        <v>41306</v>
      </c>
      <c r="B88" s="16">
        <v>1.2500000000000001E-2</v>
      </c>
      <c r="C88" s="16">
        <f t="shared" si="5"/>
        <v>2.75E-2</v>
      </c>
      <c r="D88" s="47">
        <f t="shared" si="6"/>
        <v>7.5342465753424663E-5</v>
      </c>
      <c r="E88" s="50">
        <f t="shared" si="7"/>
        <v>28</v>
      </c>
      <c r="F88" s="16">
        <f t="shared" si="8"/>
        <v>2.1095890410958904E-3</v>
      </c>
      <c r="G88" s="16">
        <f>SUM(F88:F$187)-F$187</f>
        <v>0.21984826708585964</v>
      </c>
    </row>
    <row r="89" spans="1:7">
      <c r="A89" s="15">
        <v>41334</v>
      </c>
      <c r="B89" s="16">
        <v>1.2500000000000001E-2</v>
      </c>
      <c r="C89" s="16">
        <f t="shared" si="5"/>
        <v>2.75E-2</v>
      </c>
      <c r="D89" s="47">
        <f t="shared" si="6"/>
        <v>7.5342465753424663E-5</v>
      </c>
      <c r="E89" s="50">
        <f t="shared" si="7"/>
        <v>31</v>
      </c>
      <c r="F89" s="16">
        <f t="shared" si="8"/>
        <v>2.3356164383561647E-3</v>
      </c>
      <c r="G89" s="16">
        <f>SUM(F89:F$187)-F$187</f>
        <v>0.21773867804476374</v>
      </c>
    </row>
    <row r="90" spans="1:7">
      <c r="A90" s="15">
        <v>41365</v>
      </c>
      <c r="B90" s="16">
        <v>1.2500000000000001E-2</v>
      </c>
      <c r="C90" s="16">
        <f t="shared" si="5"/>
        <v>2.75E-2</v>
      </c>
      <c r="D90" s="47">
        <f t="shared" si="6"/>
        <v>7.5342465753424663E-5</v>
      </c>
      <c r="E90" s="50">
        <f t="shared" si="7"/>
        <v>30</v>
      </c>
      <c r="F90" s="16">
        <f t="shared" si="8"/>
        <v>2.2602739726027398E-3</v>
      </c>
      <c r="G90" s="16">
        <f>SUM(F90:F$187)-F$187</f>
        <v>0.21540306160640757</v>
      </c>
    </row>
    <row r="91" spans="1:7">
      <c r="A91" s="15">
        <v>41395</v>
      </c>
      <c r="B91" s="16">
        <v>1.2500000000000001E-2</v>
      </c>
      <c r="C91" s="16">
        <f t="shared" si="5"/>
        <v>2.75E-2</v>
      </c>
      <c r="D91" s="47">
        <f t="shared" si="6"/>
        <v>7.5342465753424663E-5</v>
      </c>
      <c r="E91" s="50">
        <f t="shared" si="7"/>
        <v>31</v>
      </c>
      <c r="F91" s="16">
        <f t="shared" si="8"/>
        <v>2.3356164383561647E-3</v>
      </c>
      <c r="G91" s="16">
        <f>SUM(F91:F$187)-F$187</f>
        <v>0.21314278763380481</v>
      </c>
    </row>
    <row r="92" spans="1:7">
      <c r="A92" s="15">
        <v>41426</v>
      </c>
      <c r="B92" s="16">
        <v>1.2500000000000001E-2</v>
      </c>
      <c r="C92" s="16">
        <f t="shared" si="5"/>
        <v>2.75E-2</v>
      </c>
      <c r="D92" s="47">
        <f t="shared" si="6"/>
        <v>7.5342465753424663E-5</v>
      </c>
      <c r="E92" s="50">
        <f t="shared" si="7"/>
        <v>30</v>
      </c>
      <c r="F92" s="16">
        <f t="shared" si="8"/>
        <v>2.2602739726027398E-3</v>
      </c>
      <c r="G92" s="16">
        <f>SUM(F92:F$187)-F$187</f>
        <v>0.21080717119544864</v>
      </c>
    </row>
    <row r="93" spans="1:7">
      <c r="A93" s="15">
        <v>41456</v>
      </c>
      <c r="B93" s="16">
        <v>1.2500000000000001E-2</v>
      </c>
      <c r="C93" s="16">
        <f t="shared" si="5"/>
        <v>2.75E-2</v>
      </c>
      <c r="D93" s="47">
        <f t="shared" si="6"/>
        <v>7.5342465753424663E-5</v>
      </c>
      <c r="E93" s="50">
        <f t="shared" si="7"/>
        <v>31</v>
      </c>
      <c r="F93" s="16">
        <f t="shared" si="8"/>
        <v>2.3356164383561647E-3</v>
      </c>
      <c r="G93" s="16">
        <f>SUM(F93:F$187)-F$187</f>
        <v>0.20854689722284592</v>
      </c>
    </row>
    <row r="94" spans="1:7">
      <c r="A94" s="15">
        <v>41487</v>
      </c>
      <c r="B94" s="16">
        <v>1.2500000000000001E-2</v>
      </c>
      <c r="C94" s="16">
        <f t="shared" si="5"/>
        <v>2.75E-2</v>
      </c>
      <c r="D94" s="47">
        <f t="shared" si="6"/>
        <v>7.5342465753424663E-5</v>
      </c>
      <c r="E94" s="50">
        <f t="shared" si="7"/>
        <v>31</v>
      </c>
      <c r="F94" s="16">
        <f t="shared" si="8"/>
        <v>2.3356164383561647E-3</v>
      </c>
      <c r="G94" s="16">
        <f>SUM(F94:F$187)-F$187</f>
        <v>0.20621128078448975</v>
      </c>
    </row>
    <row r="95" spans="1:7">
      <c r="A95" s="15">
        <v>41518</v>
      </c>
      <c r="B95" s="16">
        <v>1.2500000000000001E-2</v>
      </c>
      <c r="C95" s="16">
        <f t="shared" si="5"/>
        <v>2.75E-2</v>
      </c>
      <c r="D95" s="47">
        <f t="shared" si="6"/>
        <v>7.5342465753424663E-5</v>
      </c>
      <c r="E95" s="50">
        <f t="shared" si="7"/>
        <v>30</v>
      </c>
      <c r="F95" s="16">
        <f t="shared" si="8"/>
        <v>2.2602739726027398E-3</v>
      </c>
      <c r="G95" s="16">
        <f>SUM(F95:F$187)-F$187</f>
        <v>0.20387566434613361</v>
      </c>
    </row>
    <row r="96" spans="1:7">
      <c r="A96" s="15">
        <v>41548</v>
      </c>
      <c r="B96" s="16">
        <v>1.2500000000000001E-2</v>
      </c>
      <c r="C96" s="16">
        <f t="shared" si="5"/>
        <v>2.75E-2</v>
      </c>
      <c r="D96" s="47">
        <f t="shared" si="6"/>
        <v>7.5342465753424663E-5</v>
      </c>
      <c r="E96" s="50">
        <f t="shared" si="7"/>
        <v>31</v>
      </c>
      <c r="F96" s="16">
        <f t="shared" si="8"/>
        <v>2.3356164383561647E-3</v>
      </c>
      <c r="G96" s="16">
        <f>SUM(F96:F$187)-F$187</f>
        <v>0.20161539037353088</v>
      </c>
    </row>
    <row r="97" spans="1:7">
      <c r="A97" s="15">
        <v>41579</v>
      </c>
      <c r="B97" s="16">
        <v>1.2500000000000001E-2</v>
      </c>
      <c r="C97" s="16">
        <f t="shared" si="5"/>
        <v>2.75E-2</v>
      </c>
      <c r="D97" s="47">
        <f t="shared" si="6"/>
        <v>7.5342465753424663E-5</v>
      </c>
      <c r="E97" s="50">
        <f t="shared" si="7"/>
        <v>30</v>
      </c>
      <c r="F97" s="16">
        <f t="shared" si="8"/>
        <v>2.2602739726027398E-3</v>
      </c>
      <c r="G97" s="16">
        <f>SUM(F97:F$187)-F$187</f>
        <v>0.19927977393517471</v>
      </c>
    </row>
    <row r="98" spans="1:7">
      <c r="A98" s="15">
        <v>41609</v>
      </c>
      <c r="B98" s="16">
        <v>1.2500000000000001E-2</v>
      </c>
      <c r="C98" s="16">
        <f t="shared" si="5"/>
        <v>2.75E-2</v>
      </c>
      <c r="D98" s="47">
        <f t="shared" si="6"/>
        <v>7.5342465753424663E-5</v>
      </c>
      <c r="E98" s="50">
        <f t="shared" si="7"/>
        <v>31</v>
      </c>
      <c r="F98" s="16">
        <f t="shared" si="8"/>
        <v>2.3356164383561647E-3</v>
      </c>
      <c r="G98" s="16">
        <f>SUM(F98:F$187)-F$187</f>
        <v>0.19701949996257195</v>
      </c>
    </row>
    <row r="99" spans="1:7">
      <c r="A99" s="15">
        <v>41640</v>
      </c>
      <c r="B99" s="16">
        <v>1.2500000000000001E-2</v>
      </c>
      <c r="C99" s="16">
        <f t="shared" si="5"/>
        <v>2.75E-2</v>
      </c>
      <c r="D99" s="47">
        <f t="shared" si="6"/>
        <v>7.5342465753424663E-5</v>
      </c>
      <c r="E99" s="50">
        <f t="shared" si="7"/>
        <v>31</v>
      </c>
      <c r="F99" s="16">
        <f t="shared" si="8"/>
        <v>2.3356164383561647E-3</v>
      </c>
      <c r="G99" s="16">
        <f>SUM(F99:F$187)-F$187</f>
        <v>0.19468388352421578</v>
      </c>
    </row>
    <row r="100" spans="1:7">
      <c r="A100" s="15">
        <v>41671</v>
      </c>
      <c r="B100" s="16">
        <v>1.2500000000000001E-2</v>
      </c>
      <c r="C100" s="16">
        <f t="shared" si="5"/>
        <v>2.75E-2</v>
      </c>
      <c r="D100" s="47">
        <f t="shared" si="6"/>
        <v>7.5342465753424663E-5</v>
      </c>
      <c r="E100" s="50">
        <f t="shared" si="7"/>
        <v>28</v>
      </c>
      <c r="F100" s="16">
        <f t="shared" si="8"/>
        <v>2.1095890410958904E-3</v>
      </c>
      <c r="G100" s="16">
        <f>SUM(F100:F$187)-F$187</f>
        <v>0.19234826708585961</v>
      </c>
    </row>
    <row r="101" spans="1:7">
      <c r="A101" s="15">
        <v>41699</v>
      </c>
      <c r="B101" s="16">
        <v>1.2500000000000001E-2</v>
      </c>
      <c r="C101" s="16">
        <f t="shared" si="5"/>
        <v>2.75E-2</v>
      </c>
      <c r="D101" s="47">
        <f t="shared" si="6"/>
        <v>7.5342465753424663E-5</v>
      </c>
      <c r="E101" s="50">
        <f t="shared" si="7"/>
        <v>31</v>
      </c>
      <c r="F101" s="16">
        <f t="shared" si="8"/>
        <v>2.3356164383561647E-3</v>
      </c>
      <c r="G101" s="16">
        <f>SUM(F101:F$187)-F$187</f>
        <v>0.19023867804476371</v>
      </c>
    </row>
    <row r="102" spans="1:7">
      <c r="A102" s="15">
        <v>41730</v>
      </c>
      <c r="B102" s="16">
        <v>1.2500000000000001E-2</v>
      </c>
      <c r="C102" s="16">
        <f t="shared" si="5"/>
        <v>2.75E-2</v>
      </c>
      <c r="D102" s="47">
        <f t="shared" si="6"/>
        <v>7.5342465753424663E-5</v>
      </c>
      <c r="E102" s="50">
        <f t="shared" si="7"/>
        <v>30</v>
      </c>
      <c r="F102" s="16">
        <f t="shared" si="8"/>
        <v>2.2602739726027398E-3</v>
      </c>
      <c r="G102" s="16">
        <f>SUM(F102:F$187)-F$187</f>
        <v>0.18790306160640755</v>
      </c>
    </row>
    <row r="103" spans="1:7">
      <c r="A103" s="15">
        <v>41760</v>
      </c>
      <c r="B103" s="16">
        <v>1.2500000000000001E-2</v>
      </c>
      <c r="C103" s="16">
        <f t="shared" si="5"/>
        <v>2.75E-2</v>
      </c>
      <c r="D103" s="47">
        <f t="shared" si="6"/>
        <v>7.5342465753424663E-5</v>
      </c>
      <c r="E103" s="50">
        <f t="shared" si="7"/>
        <v>31</v>
      </c>
      <c r="F103" s="16">
        <f t="shared" si="8"/>
        <v>2.3356164383561647E-3</v>
      </c>
      <c r="G103" s="16">
        <f>SUM(F103:F$187)-F$187</f>
        <v>0.18564278763380482</v>
      </c>
    </row>
    <row r="104" spans="1:7">
      <c r="A104" s="15">
        <v>41791</v>
      </c>
      <c r="B104" s="16">
        <v>1.2500000000000001E-2</v>
      </c>
      <c r="C104" s="16">
        <f t="shared" si="5"/>
        <v>2.75E-2</v>
      </c>
      <c r="D104" s="47">
        <f t="shared" si="6"/>
        <v>7.5342465753424663E-5</v>
      </c>
      <c r="E104" s="50">
        <f t="shared" si="7"/>
        <v>30</v>
      </c>
      <c r="F104" s="16">
        <f t="shared" si="8"/>
        <v>2.2602739726027398E-3</v>
      </c>
      <c r="G104" s="16">
        <f>SUM(F104:F$187)-F$187</f>
        <v>0.18330717119544865</v>
      </c>
    </row>
    <row r="105" spans="1:7">
      <c r="A105" s="15">
        <v>41821</v>
      </c>
      <c r="B105" s="16">
        <v>1.2500000000000001E-2</v>
      </c>
      <c r="C105" s="16">
        <f t="shared" si="5"/>
        <v>2.75E-2</v>
      </c>
      <c r="D105" s="47">
        <f t="shared" si="6"/>
        <v>7.5342465753424663E-5</v>
      </c>
      <c r="E105" s="50">
        <f t="shared" si="7"/>
        <v>31</v>
      </c>
      <c r="F105" s="16">
        <f t="shared" si="8"/>
        <v>2.3356164383561647E-3</v>
      </c>
      <c r="G105" s="16">
        <f>SUM(F105:F$187)-F$187</f>
        <v>0.18104689722284592</v>
      </c>
    </row>
    <row r="106" spans="1:7">
      <c r="A106" s="15">
        <v>41852</v>
      </c>
      <c r="B106" s="16">
        <v>1.2500000000000001E-2</v>
      </c>
      <c r="C106" s="16">
        <f t="shared" si="5"/>
        <v>2.75E-2</v>
      </c>
      <c r="D106" s="47">
        <f t="shared" si="6"/>
        <v>7.5342465753424663E-5</v>
      </c>
      <c r="E106" s="50">
        <f t="shared" si="7"/>
        <v>31</v>
      </c>
      <c r="F106" s="16">
        <f t="shared" si="8"/>
        <v>2.3356164383561647E-3</v>
      </c>
      <c r="G106" s="16">
        <f>SUM(F106:F$187)-F$187</f>
        <v>0.17871128078448972</v>
      </c>
    </row>
    <row r="107" spans="1:7">
      <c r="A107" s="15">
        <v>41883</v>
      </c>
      <c r="B107" s="16">
        <v>1.2500000000000001E-2</v>
      </c>
      <c r="C107" s="16">
        <f t="shared" si="5"/>
        <v>2.75E-2</v>
      </c>
      <c r="D107" s="47">
        <f t="shared" si="6"/>
        <v>7.5342465753424663E-5</v>
      </c>
      <c r="E107" s="50">
        <f t="shared" si="7"/>
        <v>30</v>
      </c>
      <c r="F107" s="16">
        <f t="shared" si="8"/>
        <v>2.2602739726027398E-3</v>
      </c>
      <c r="G107" s="16">
        <f>SUM(F107:F$187)-F$187</f>
        <v>0.17637566434613358</v>
      </c>
    </row>
    <row r="108" spans="1:7">
      <c r="A108" s="15">
        <v>41913</v>
      </c>
      <c r="B108" s="16">
        <v>1.2500000000000001E-2</v>
      </c>
      <c r="C108" s="16">
        <f t="shared" si="5"/>
        <v>2.75E-2</v>
      </c>
      <c r="D108" s="47">
        <f t="shared" si="6"/>
        <v>7.5342465753424663E-5</v>
      </c>
      <c r="E108" s="50">
        <f t="shared" si="7"/>
        <v>31</v>
      </c>
      <c r="F108" s="16">
        <f t="shared" si="8"/>
        <v>2.3356164383561647E-3</v>
      </c>
      <c r="G108" s="16">
        <f>SUM(F108:F$187)-F$187</f>
        <v>0.17411539037353085</v>
      </c>
    </row>
    <row r="109" spans="1:7">
      <c r="A109" s="15">
        <v>41944</v>
      </c>
      <c r="B109" s="16">
        <v>1.2500000000000001E-2</v>
      </c>
      <c r="C109" s="16">
        <f t="shared" si="5"/>
        <v>2.75E-2</v>
      </c>
      <c r="D109" s="47">
        <f t="shared" si="6"/>
        <v>7.5342465753424663E-5</v>
      </c>
      <c r="E109" s="50">
        <f t="shared" si="7"/>
        <v>30</v>
      </c>
      <c r="F109" s="16">
        <f t="shared" si="8"/>
        <v>2.2602739726027398E-3</v>
      </c>
      <c r="G109" s="16">
        <f>SUM(F109:F$187)-F$187</f>
        <v>0.17177977393517471</v>
      </c>
    </row>
    <row r="110" spans="1:7">
      <c r="A110" s="15">
        <v>41974</v>
      </c>
      <c r="B110" s="16">
        <v>1.2500000000000001E-2</v>
      </c>
      <c r="C110" s="16">
        <f t="shared" si="5"/>
        <v>2.75E-2</v>
      </c>
      <c r="D110" s="47">
        <f t="shared" si="6"/>
        <v>7.5342465753424663E-5</v>
      </c>
      <c r="E110" s="50">
        <f t="shared" si="7"/>
        <v>31</v>
      </c>
      <c r="F110" s="16">
        <f t="shared" si="8"/>
        <v>2.3356164383561647E-3</v>
      </c>
      <c r="G110" s="16">
        <f>SUM(F110:F$187)-F$187</f>
        <v>0.16951949996257196</v>
      </c>
    </row>
    <row r="111" spans="1:7">
      <c r="A111" s="15">
        <v>42005</v>
      </c>
      <c r="B111" s="16">
        <v>0.01</v>
      </c>
      <c r="C111" s="16">
        <f t="shared" si="5"/>
        <v>2.5000000000000001E-2</v>
      </c>
      <c r="D111" s="47">
        <f t="shared" si="6"/>
        <v>6.8493150684931516E-5</v>
      </c>
      <c r="E111" s="50">
        <f t="shared" si="7"/>
        <v>31</v>
      </c>
      <c r="F111" s="16">
        <f t="shared" si="8"/>
        <v>2.1232876712328772E-3</v>
      </c>
      <c r="G111" s="16">
        <f>SUM(F111:F$187)-F$187</f>
        <v>0.16718388352421579</v>
      </c>
    </row>
    <row r="112" spans="1:7">
      <c r="A112" s="15">
        <v>42036</v>
      </c>
      <c r="B112" s="16">
        <v>0.01</v>
      </c>
      <c r="C112" s="16">
        <f t="shared" si="5"/>
        <v>2.5000000000000001E-2</v>
      </c>
      <c r="D112" s="47">
        <f t="shared" si="6"/>
        <v>6.8493150684931516E-5</v>
      </c>
      <c r="E112" s="50">
        <f t="shared" si="7"/>
        <v>28</v>
      </c>
      <c r="F112" s="16">
        <f t="shared" si="8"/>
        <v>1.9178082191780824E-3</v>
      </c>
      <c r="G112" s="16">
        <f>SUM(F112:F$187)-F$187</f>
        <v>0.16506059585298291</v>
      </c>
    </row>
    <row r="113" spans="1:7">
      <c r="A113" s="15">
        <v>42064</v>
      </c>
      <c r="B113" s="16">
        <v>0.01</v>
      </c>
      <c r="C113" s="16">
        <f t="shared" si="5"/>
        <v>2.5000000000000001E-2</v>
      </c>
      <c r="D113" s="47">
        <f t="shared" si="6"/>
        <v>6.8493150684931516E-5</v>
      </c>
      <c r="E113" s="50">
        <f t="shared" si="7"/>
        <v>31</v>
      </c>
      <c r="F113" s="16">
        <f t="shared" si="8"/>
        <v>2.1232876712328772E-3</v>
      </c>
      <c r="G113" s="16">
        <f>SUM(F113:F$187)-F$187</f>
        <v>0.16314278763380483</v>
      </c>
    </row>
    <row r="114" spans="1:7">
      <c r="A114" s="15">
        <v>42095</v>
      </c>
      <c r="B114" s="16">
        <v>0.01</v>
      </c>
      <c r="C114" s="16">
        <f t="shared" si="5"/>
        <v>2.5000000000000001E-2</v>
      </c>
      <c r="D114" s="47">
        <f t="shared" si="6"/>
        <v>6.8493150684931516E-5</v>
      </c>
      <c r="E114" s="50">
        <f t="shared" si="7"/>
        <v>30</v>
      </c>
      <c r="F114" s="16">
        <f t="shared" si="8"/>
        <v>2.0547945205479454E-3</v>
      </c>
      <c r="G114" s="16">
        <f>SUM(F114:F$187)-F$187</f>
        <v>0.16101949996257195</v>
      </c>
    </row>
    <row r="115" spans="1:7">
      <c r="A115" s="15">
        <v>42125</v>
      </c>
      <c r="B115" s="16">
        <v>0.01</v>
      </c>
      <c r="C115" s="16">
        <f t="shared" si="5"/>
        <v>2.5000000000000001E-2</v>
      </c>
      <c r="D115" s="47">
        <f t="shared" si="6"/>
        <v>6.8493150684931516E-5</v>
      </c>
      <c r="E115" s="50">
        <f t="shared" si="7"/>
        <v>31</v>
      </c>
      <c r="F115" s="16">
        <f t="shared" si="8"/>
        <v>2.1232876712328772E-3</v>
      </c>
      <c r="G115" s="16">
        <f>SUM(F115:F$187)-F$187</f>
        <v>0.15896470544202401</v>
      </c>
    </row>
    <row r="116" spans="1:7">
      <c r="A116" s="15">
        <v>42156</v>
      </c>
      <c r="B116" s="16">
        <v>0.01</v>
      </c>
      <c r="C116" s="16">
        <f t="shared" si="5"/>
        <v>2.5000000000000001E-2</v>
      </c>
      <c r="D116" s="47">
        <f t="shared" si="6"/>
        <v>6.8493150684931516E-5</v>
      </c>
      <c r="E116" s="50">
        <f t="shared" si="7"/>
        <v>30</v>
      </c>
      <c r="F116" s="16">
        <f t="shared" si="8"/>
        <v>2.0547945205479454E-3</v>
      </c>
      <c r="G116" s="16">
        <f>SUM(F116:F$187)-F$187</f>
        <v>0.15684141777079114</v>
      </c>
    </row>
    <row r="117" spans="1:7">
      <c r="A117" s="15">
        <v>42186</v>
      </c>
      <c r="B117" s="16">
        <v>7.4999999999999997E-3</v>
      </c>
      <c r="C117" s="16">
        <f t="shared" si="5"/>
        <v>2.2499999999999999E-2</v>
      </c>
      <c r="D117" s="47">
        <f t="shared" si="6"/>
        <v>6.1643835616438354E-5</v>
      </c>
      <c r="E117" s="50">
        <f t="shared" si="7"/>
        <v>31</v>
      </c>
      <c r="F117" s="16">
        <f t="shared" si="8"/>
        <v>1.910958904109589E-3</v>
      </c>
      <c r="G117" s="16">
        <f>SUM(F117:F$187)-F$187</f>
        <v>0.1547866232502432</v>
      </c>
    </row>
    <row r="118" spans="1:7">
      <c r="A118" s="15">
        <v>42217</v>
      </c>
      <c r="B118" s="16">
        <v>7.4999999999999997E-3</v>
      </c>
      <c r="C118" s="16">
        <f t="shared" si="5"/>
        <v>2.2499999999999999E-2</v>
      </c>
      <c r="D118" s="47">
        <f t="shared" si="6"/>
        <v>6.1643835616438354E-5</v>
      </c>
      <c r="E118" s="50">
        <f t="shared" si="7"/>
        <v>31</v>
      </c>
      <c r="F118" s="16">
        <f t="shared" si="8"/>
        <v>1.910958904109589E-3</v>
      </c>
      <c r="G118" s="16">
        <f>SUM(F118:F$187)-F$187</f>
        <v>0.15287566434613359</v>
      </c>
    </row>
    <row r="119" spans="1:7">
      <c r="A119" s="15">
        <v>42248</v>
      </c>
      <c r="B119" s="16">
        <v>7.4999999999999997E-3</v>
      </c>
      <c r="C119" s="16">
        <f t="shared" si="5"/>
        <v>2.2499999999999999E-2</v>
      </c>
      <c r="D119" s="47">
        <f t="shared" si="6"/>
        <v>6.1643835616438354E-5</v>
      </c>
      <c r="E119" s="50">
        <f t="shared" si="7"/>
        <v>30</v>
      </c>
      <c r="F119" s="16">
        <f t="shared" si="8"/>
        <v>1.8493150684931506E-3</v>
      </c>
      <c r="G119" s="16">
        <f>SUM(F119:F$187)-F$187</f>
        <v>0.15096470544202401</v>
      </c>
    </row>
    <row r="120" spans="1:7">
      <c r="A120" s="15">
        <v>42278</v>
      </c>
      <c r="B120" s="16">
        <v>7.4999999999999997E-3</v>
      </c>
      <c r="C120" s="16">
        <f t="shared" si="5"/>
        <v>2.2499999999999999E-2</v>
      </c>
      <c r="D120" s="47">
        <f t="shared" si="6"/>
        <v>6.1643835616438354E-5</v>
      </c>
      <c r="E120" s="50">
        <f t="shared" si="7"/>
        <v>31</v>
      </c>
      <c r="F120" s="16">
        <f t="shared" si="8"/>
        <v>1.910958904109589E-3</v>
      </c>
      <c r="G120" s="16">
        <f>SUM(F120:F$187)-F$187</f>
        <v>0.14911539037353086</v>
      </c>
    </row>
    <row r="121" spans="1:7">
      <c r="A121" s="15">
        <v>42309</v>
      </c>
      <c r="B121" s="16">
        <v>7.4999999999999997E-3</v>
      </c>
      <c r="C121" s="16">
        <f t="shared" si="5"/>
        <v>2.2499999999999999E-2</v>
      </c>
      <c r="D121" s="47">
        <f t="shared" si="6"/>
        <v>6.1643835616438354E-5</v>
      </c>
      <c r="E121" s="50">
        <f t="shared" si="7"/>
        <v>30</v>
      </c>
      <c r="F121" s="16">
        <f t="shared" si="8"/>
        <v>1.8493150684931506E-3</v>
      </c>
      <c r="G121" s="16">
        <f>SUM(F121:F$187)-F$187</f>
        <v>0.14720443146942125</v>
      </c>
    </row>
    <row r="122" spans="1:7">
      <c r="A122" s="15">
        <v>42339</v>
      </c>
      <c r="B122" s="16">
        <v>7.4999999999999997E-3</v>
      </c>
      <c r="C122" s="16">
        <f t="shared" si="5"/>
        <v>2.2499999999999999E-2</v>
      </c>
      <c r="D122" s="47">
        <f t="shared" si="6"/>
        <v>6.1643835616438354E-5</v>
      </c>
      <c r="E122" s="50">
        <f t="shared" si="7"/>
        <v>31</v>
      </c>
      <c r="F122" s="16">
        <f t="shared" si="8"/>
        <v>1.910958904109589E-3</v>
      </c>
      <c r="G122" s="16">
        <f>SUM(F122:F$187)-F$187</f>
        <v>0.1453551164009281</v>
      </c>
    </row>
    <row r="123" spans="1:7">
      <c r="A123" s="15">
        <v>42370</v>
      </c>
      <c r="B123" s="16">
        <v>7.4999999999999997E-3</v>
      </c>
      <c r="C123" s="16">
        <f t="shared" si="5"/>
        <v>2.2499999999999999E-2</v>
      </c>
      <c r="D123" s="47">
        <f>C123/366</f>
        <v>6.1475409836065574E-5</v>
      </c>
      <c r="E123" s="50">
        <f t="shared" si="7"/>
        <v>31</v>
      </c>
      <c r="F123" s="16">
        <f t="shared" si="8"/>
        <v>1.9057377049180328E-3</v>
      </c>
      <c r="G123" s="16">
        <f>SUM(F123:F$187)-F$187</f>
        <v>0.14344415749681849</v>
      </c>
    </row>
    <row r="124" spans="1:7">
      <c r="A124" s="15">
        <v>42401</v>
      </c>
      <c r="B124" s="16">
        <v>7.4999999999999997E-3</v>
      </c>
      <c r="C124" s="16">
        <f t="shared" si="5"/>
        <v>2.2499999999999999E-2</v>
      </c>
      <c r="D124" s="47">
        <f t="shared" ref="D124:D134" si="10">C124/366</f>
        <v>6.1475409836065574E-5</v>
      </c>
      <c r="E124" s="50">
        <f t="shared" si="7"/>
        <v>29</v>
      </c>
      <c r="F124" s="16">
        <f t="shared" si="8"/>
        <v>1.7827868852459017E-3</v>
      </c>
      <c r="G124" s="16">
        <f>SUM(F124:F$187)-F$187</f>
        <v>0.14153841979190046</v>
      </c>
    </row>
    <row r="125" spans="1:7">
      <c r="A125" s="15">
        <v>42430</v>
      </c>
      <c r="B125" s="16">
        <v>7.4999999999999997E-3</v>
      </c>
      <c r="C125" s="16">
        <f t="shared" si="5"/>
        <v>2.2499999999999999E-2</v>
      </c>
      <c r="D125" s="47">
        <f t="shared" si="10"/>
        <v>6.1475409836065574E-5</v>
      </c>
      <c r="E125" s="50">
        <f t="shared" si="7"/>
        <v>31</v>
      </c>
      <c r="F125" s="16">
        <f t="shared" si="8"/>
        <v>1.9057377049180328E-3</v>
      </c>
      <c r="G125" s="16">
        <f>SUM(F125:F$187)-F$187</f>
        <v>0.13975563290665458</v>
      </c>
    </row>
    <row r="126" spans="1:7">
      <c r="A126" s="15">
        <v>42461</v>
      </c>
      <c r="B126" s="16">
        <v>7.4999999999999997E-3</v>
      </c>
      <c r="C126" s="16">
        <f t="shared" si="5"/>
        <v>2.2499999999999999E-2</v>
      </c>
      <c r="D126" s="47">
        <f t="shared" si="10"/>
        <v>6.1475409836065574E-5</v>
      </c>
      <c r="E126" s="50">
        <f t="shared" si="7"/>
        <v>30</v>
      </c>
      <c r="F126" s="16">
        <f t="shared" si="8"/>
        <v>1.8442622950819673E-3</v>
      </c>
      <c r="G126" s="16">
        <f>SUM(F126:F$187)-F$187</f>
        <v>0.13784989520173654</v>
      </c>
    </row>
    <row r="127" spans="1:7">
      <c r="A127" s="15">
        <v>42491</v>
      </c>
      <c r="B127" s="16">
        <v>7.4999999999999997E-3</v>
      </c>
      <c r="C127" s="16">
        <f t="shared" si="5"/>
        <v>2.2499999999999999E-2</v>
      </c>
      <c r="D127" s="47">
        <f t="shared" si="10"/>
        <v>6.1475409836065574E-5</v>
      </c>
      <c r="E127" s="50">
        <f t="shared" si="7"/>
        <v>31</v>
      </c>
      <c r="F127" s="16">
        <f t="shared" si="8"/>
        <v>1.9057377049180328E-3</v>
      </c>
      <c r="G127" s="16">
        <f>SUM(F127:F$187)-F$187</f>
        <v>0.13600563290665457</v>
      </c>
    </row>
    <row r="128" spans="1:7">
      <c r="A128" s="15">
        <v>42522</v>
      </c>
      <c r="B128" s="16">
        <v>7.4999999999999997E-3</v>
      </c>
      <c r="C128" s="16">
        <f t="shared" si="5"/>
        <v>2.2499999999999999E-2</v>
      </c>
      <c r="D128" s="47">
        <f t="shared" si="10"/>
        <v>6.1475409836065574E-5</v>
      </c>
      <c r="E128" s="50">
        <f t="shared" si="7"/>
        <v>30</v>
      </c>
      <c r="F128" s="16">
        <f t="shared" si="8"/>
        <v>1.8442622950819673E-3</v>
      </c>
      <c r="G128" s="16">
        <f>SUM(F128:F$187)-F$187</f>
        <v>0.13409989520173657</v>
      </c>
    </row>
    <row r="129" spans="1:7">
      <c r="A129" s="15">
        <v>42552</v>
      </c>
      <c r="B129" s="16">
        <v>7.4999999999999997E-3</v>
      </c>
      <c r="C129" s="16">
        <f t="shared" si="5"/>
        <v>2.2499999999999999E-2</v>
      </c>
      <c r="D129" s="47">
        <f t="shared" si="10"/>
        <v>6.1475409836065574E-5</v>
      </c>
      <c r="E129" s="50">
        <f t="shared" si="7"/>
        <v>31</v>
      </c>
      <c r="F129" s="16">
        <f t="shared" si="8"/>
        <v>1.9057377049180328E-3</v>
      </c>
      <c r="G129" s="16">
        <f>SUM(F129:F$187)-F$187</f>
        <v>0.1322556329066546</v>
      </c>
    </row>
    <row r="130" spans="1:7">
      <c r="A130" s="15">
        <v>42583</v>
      </c>
      <c r="B130" s="16">
        <v>7.4999999999999997E-3</v>
      </c>
      <c r="C130" s="16">
        <f t="shared" si="5"/>
        <v>2.2499999999999999E-2</v>
      </c>
      <c r="D130" s="47">
        <f t="shared" si="10"/>
        <v>6.1475409836065574E-5</v>
      </c>
      <c r="E130" s="50">
        <f t="shared" si="7"/>
        <v>31</v>
      </c>
      <c r="F130" s="16">
        <f t="shared" si="8"/>
        <v>1.9057377049180328E-3</v>
      </c>
      <c r="G130" s="16">
        <f>SUM(F130:F$187)-F$187</f>
        <v>0.13034989520173657</v>
      </c>
    </row>
    <row r="131" spans="1:7">
      <c r="A131" s="15">
        <v>42614</v>
      </c>
      <c r="B131" s="16">
        <v>7.4999999999999997E-3</v>
      </c>
      <c r="C131" s="16">
        <f t="shared" ref="C131:C187" si="11">B131+1.5%</f>
        <v>2.2499999999999999E-2</v>
      </c>
      <c r="D131" s="47">
        <f t="shared" si="10"/>
        <v>6.1475409836065574E-5</v>
      </c>
      <c r="E131" s="50">
        <f t="shared" si="7"/>
        <v>30</v>
      </c>
      <c r="F131" s="16">
        <f t="shared" si="8"/>
        <v>1.8442622950819673E-3</v>
      </c>
      <c r="G131" s="16">
        <f>SUM(F131:F$187)-F$187</f>
        <v>0.12844415749681856</v>
      </c>
    </row>
    <row r="132" spans="1:7">
      <c r="A132" s="15">
        <v>42644</v>
      </c>
      <c r="B132" s="16">
        <v>7.4999999999999997E-3</v>
      </c>
      <c r="C132" s="16">
        <f t="shared" si="11"/>
        <v>2.2499999999999999E-2</v>
      </c>
      <c r="D132" s="47">
        <f t="shared" si="10"/>
        <v>6.1475409836065574E-5</v>
      </c>
      <c r="E132" s="50">
        <f t="shared" ref="E132:E187" si="12">DAY(DATE(YEAR(A132),MONTH(A132)+1,0))</f>
        <v>31</v>
      </c>
      <c r="F132" s="16">
        <f t="shared" ref="F132:F187" si="13">D132*E132</f>
        <v>1.9057377049180328E-3</v>
      </c>
      <c r="G132" s="16">
        <f>SUM(F132:F$187)-F$187</f>
        <v>0.12659989520173662</v>
      </c>
    </row>
    <row r="133" spans="1:7">
      <c r="A133" s="15">
        <v>42675</v>
      </c>
      <c r="B133" s="16">
        <v>7.4999999999999997E-3</v>
      </c>
      <c r="C133" s="16">
        <f t="shared" si="11"/>
        <v>2.2499999999999999E-2</v>
      </c>
      <c r="D133" s="47">
        <f t="shared" si="10"/>
        <v>6.1475409836065574E-5</v>
      </c>
      <c r="E133" s="50">
        <f t="shared" si="12"/>
        <v>30</v>
      </c>
      <c r="F133" s="16">
        <f t="shared" si="13"/>
        <v>1.8442622950819673E-3</v>
      </c>
      <c r="G133" s="16">
        <f>SUM(F133:F$187)-F$187</f>
        <v>0.12469415749681857</v>
      </c>
    </row>
    <row r="134" spans="1:7">
      <c r="A134" s="15">
        <v>42705</v>
      </c>
      <c r="B134" s="16">
        <v>7.4999999999999997E-3</v>
      </c>
      <c r="C134" s="16">
        <f t="shared" si="11"/>
        <v>2.2499999999999999E-2</v>
      </c>
      <c r="D134" s="47">
        <f t="shared" si="10"/>
        <v>6.1475409836065574E-5</v>
      </c>
      <c r="E134" s="50">
        <f t="shared" si="12"/>
        <v>31</v>
      </c>
      <c r="F134" s="16">
        <f t="shared" si="13"/>
        <v>1.9057377049180328E-3</v>
      </c>
      <c r="G134" s="16">
        <f>SUM(F134:F$187)-F$187</f>
        <v>0.12284989520173663</v>
      </c>
    </row>
    <row r="135" spans="1:7">
      <c r="A135" s="15">
        <v>42736</v>
      </c>
      <c r="B135" s="17">
        <v>7.4999999999999997E-3</v>
      </c>
      <c r="C135" s="16">
        <f t="shared" si="11"/>
        <v>2.2499999999999999E-2</v>
      </c>
      <c r="D135" s="47">
        <f t="shared" ref="D135:D170" si="14">C135/365</f>
        <v>6.1643835616438354E-5</v>
      </c>
      <c r="E135" s="50">
        <f t="shared" si="12"/>
        <v>31</v>
      </c>
      <c r="F135" s="16">
        <f t="shared" si="13"/>
        <v>1.910958904109589E-3</v>
      </c>
      <c r="G135" s="16">
        <f>SUM(F135:F$187)-F$187</f>
        <v>0.1209441574968186</v>
      </c>
    </row>
    <row r="136" spans="1:7">
      <c r="A136" s="15">
        <v>42767</v>
      </c>
      <c r="B136" s="17">
        <v>7.4999999999999997E-3</v>
      </c>
      <c r="C136" s="16">
        <f t="shared" si="11"/>
        <v>2.2499999999999999E-2</v>
      </c>
      <c r="D136" s="47">
        <f t="shared" si="14"/>
        <v>6.1643835616438354E-5</v>
      </c>
      <c r="E136" s="50">
        <f t="shared" si="12"/>
        <v>28</v>
      </c>
      <c r="F136" s="16">
        <f t="shared" si="13"/>
        <v>1.7260273972602739E-3</v>
      </c>
      <c r="G136" s="16">
        <f>SUM(F136:F$187)-F$187</f>
        <v>0.11903319859270901</v>
      </c>
    </row>
    <row r="137" spans="1:7">
      <c r="A137" s="15">
        <v>42795</v>
      </c>
      <c r="B137" s="17">
        <v>7.4999999999999997E-3</v>
      </c>
      <c r="C137" s="16">
        <f t="shared" si="11"/>
        <v>2.2499999999999999E-2</v>
      </c>
      <c r="D137" s="47">
        <f t="shared" si="14"/>
        <v>6.1643835616438354E-5</v>
      </c>
      <c r="E137" s="50">
        <f t="shared" si="12"/>
        <v>31</v>
      </c>
      <c r="F137" s="16">
        <f t="shared" si="13"/>
        <v>1.910958904109589E-3</v>
      </c>
      <c r="G137" s="16">
        <f>SUM(F137:F$187)-F$187</f>
        <v>0.11730717119544874</v>
      </c>
    </row>
    <row r="138" spans="1:7">
      <c r="A138" s="15">
        <v>42826</v>
      </c>
      <c r="B138" s="17">
        <v>7.4999999999999997E-3</v>
      </c>
      <c r="C138" s="16">
        <f t="shared" si="11"/>
        <v>2.2499999999999999E-2</v>
      </c>
      <c r="D138" s="47">
        <f t="shared" si="14"/>
        <v>6.1643835616438354E-5</v>
      </c>
      <c r="E138" s="50">
        <f t="shared" si="12"/>
        <v>30</v>
      </c>
      <c r="F138" s="16">
        <f t="shared" si="13"/>
        <v>1.8493150684931506E-3</v>
      </c>
      <c r="G138" s="16">
        <f>SUM(F138:F$187)-F$187</f>
        <v>0.11539621229133915</v>
      </c>
    </row>
    <row r="139" spans="1:7">
      <c r="A139" s="15">
        <v>42856</v>
      </c>
      <c r="B139" s="17">
        <v>7.4999999999999997E-3</v>
      </c>
      <c r="C139" s="16">
        <f t="shared" si="11"/>
        <v>2.2499999999999999E-2</v>
      </c>
      <c r="D139" s="47">
        <f t="shared" si="14"/>
        <v>6.1643835616438354E-5</v>
      </c>
      <c r="E139" s="50">
        <f t="shared" si="12"/>
        <v>31</v>
      </c>
      <c r="F139" s="16">
        <f t="shared" si="13"/>
        <v>1.910958904109589E-3</v>
      </c>
      <c r="G139" s="16">
        <f>SUM(F139:F$187)-F$187</f>
        <v>0.113546897222846</v>
      </c>
    </row>
    <row r="140" spans="1:7">
      <c r="A140" s="15">
        <v>42887</v>
      </c>
      <c r="B140" s="17">
        <v>7.4999999999999997E-3</v>
      </c>
      <c r="C140" s="16">
        <f t="shared" si="11"/>
        <v>2.2499999999999999E-2</v>
      </c>
      <c r="D140" s="47">
        <f t="shared" si="14"/>
        <v>6.1643835616438354E-5</v>
      </c>
      <c r="E140" s="50">
        <f t="shared" si="12"/>
        <v>30</v>
      </c>
      <c r="F140" s="16">
        <f t="shared" si="13"/>
        <v>1.8493150684931506E-3</v>
      </c>
      <c r="G140" s="16">
        <f>SUM(F140:F$187)-F$187</f>
        <v>0.1116359383187364</v>
      </c>
    </row>
    <row r="141" spans="1:7">
      <c r="A141" s="15">
        <v>42917</v>
      </c>
      <c r="B141" s="17">
        <v>0.01</v>
      </c>
      <c r="C141" s="16">
        <f t="shared" si="11"/>
        <v>2.5000000000000001E-2</v>
      </c>
      <c r="D141" s="47">
        <f t="shared" si="14"/>
        <v>6.8493150684931516E-5</v>
      </c>
      <c r="E141" s="50">
        <f t="shared" si="12"/>
        <v>31</v>
      </c>
      <c r="F141" s="16">
        <f t="shared" si="13"/>
        <v>2.1232876712328772E-3</v>
      </c>
      <c r="G141" s="16">
        <f>SUM(F141:F$187)-F$187</f>
        <v>0.10978662325024326</v>
      </c>
    </row>
    <row r="142" spans="1:7">
      <c r="A142" s="15">
        <v>42948</v>
      </c>
      <c r="B142" s="17">
        <v>0.01</v>
      </c>
      <c r="C142" s="16">
        <f t="shared" si="11"/>
        <v>2.5000000000000001E-2</v>
      </c>
      <c r="D142" s="47">
        <f t="shared" si="14"/>
        <v>6.8493150684931516E-5</v>
      </c>
      <c r="E142" s="50">
        <f t="shared" si="12"/>
        <v>31</v>
      </c>
      <c r="F142" s="16">
        <f t="shared" si="13"/>
        <v>2.1232876712328772E-3</v>
      </c>
      <c r="G142" s="16">
        <f>SUM(F142:F$187)-F$187</f>
        <v>0.10766333557901037</v>
      </c>
    </row>
    <row r="143" spans="1:7">
      <c r="A143" s="15">
        <v>42979</v>
      </c>
      <c r="B143" s="17">
        <v>1.2500000000000001E-2</v>
      </c>
      <c r="C143" s="16">
        <f t="shared" si="11"/>
        <v>2.75E-2</v>
      </c>
      <c r="D143" s="47">
        <f t="shared" si="14"/>
        <v>7.5342465753424663E-5</v>
      </c>
      <c r="E143" s="50">
        <f t="shared" si="12"/>
        <v>30</v>
      </c>
      <c r="F143" s="16">
        <f t="shared" si="13"/>
        <v>2.2602739726027398E-3</v>
      </c>
      <c r="G143" s="16">
        <f>SUM(F143:F$187)-F$187</f>
        <v>0.1055400479077775</v>
      </c>
    </row>
    <row r="144" spans="1:7">
      <c r="A144" s="15">
        <v>43009</v>
      </c>
      <c r="B144" s="17">
        <v>1.2500000000000001E-2</v>
      </c>
      <c r="C144" s="16">
        <f t="shared" si="11"/>
        <v>2.75E-2</v>
      </c>
      <c r="D144" s="47">
        <f t="shared" si="14"/>
        <v>7.5342465753424663E-5</v>
      </c>
      <c r="E144" s="50">
        <f t="shared" si="12"/>
        <v>31</v>
      </c>
      <c r="F144" s="16">
        <f t="shared" si="13"/>
        <v>2.3356164383561647E-3</v>
      </c>
      <c r="G144" s="16">
        <f>SUM(F144:F$187)-F$187</f>
        <v>0.10327977393517476</v>
      </c>
    </row>
    <row r="145" spans="1:7">
      <c r="A145" s="15">
        <v>43040</v>
      </c>
      <c r="B145" s="17">
        <v>1.2500000000000001E-2</v>
      </c>
      <c r="C145" s="16">
        <f t="shared" si="11"/>
        <v>2.75E-2</v>
      </c>
      <c r="D145" s="47">
        <f t="shared" si="14"/>
        <v>7.5342465753424663E-5</v>
      </c>
      <c r="E145" s="50">
        <f t="shared" si="12"/>
        <v>30</v>
      </c>
      <c r="F145" s="16">
        <f t="shared" si="13"/>
        <v>2.2602739726027398E-3</v>
      </c>
      <c r="G145" s="16">
        <f>SUM(F145:F$187)-F$187</f>
        <v>0.10094415749681859</v>
      </c>
    </row>
    <row r="146" spans="1:7">
      <c r="A146" s="15">
        <v>43070</v>
      </c>
      <c r="B146" s="17">
        <v>1.2500000000000001E-2</v>
      </c>
      <c r="C146" s="16">
        <f t="shared" si="11"/>
        <v>2.75E-2</v>
      </c>
      <c r="D146" s="47">
        <f t="shared" si="14"/>
        <v>7.5342465753424663E-5</v>
      </c>
      <c r="E146" s="50">
        <f t="shared" si="12"/>
        <v>31</v>
      </c>
      <c r="F146" s="16">
        <f t="shared" si="13"/>
        <v>2.3356164383561647E-3</v>
      </c>
      <c r="G146" s="16">
        <f>SUM(F146:F$187)-F$187</f>
        <v>9.8683883524215851E-2</v>
      </c>
    </row>
    <row r="147" spans="1:7">
      <c r="A147" s="15">
        <v>43101</v>
      </c>
      <c r="B147" s="17">
        <v>1.4999999999999999E-2</v>
      </c>
      <c r="C147" s="16">
        <f t="shared" si="11"/>
        <v>0.03</v>
      </c>
      <c r="D147" s="47">
        <f t="shared" si="14"/>
        <v>8.219178082191781E-5</v>
      </c>
      <c r="E147" s="50">
        <f t="shared" si="12"/>
        <v>31</v>
      </c>
      <c r="F147" s="16">
        <f t="shared" si="13"/>
        <v>2.5479452054794523E-3</v>
      </c>
      <c r="G147" s="16">
        <f>SUM(F147:F$187)-F$187</f>
        <v>9.6348267085859696E-2</v>
      </c>
    </row>
    <row r="148" spans="1:7">
      <c r="A148" s="15">
        <v>43132</v>
      </c>
      <c r="B148" s="17">
        <v>1.4999999999999999E-2</v>
      </c>
      <c r="C148" s="16">
        <f t="shared" si="11"/>
        <v>0.03</v>
      </c>
      <c r="D148" s="47">
        <f t="shared" si="14"/>
        <v>8.219178082191781E-5</v>
      </c>
      <c r="E148" s="50">
        <f t="shared" si="12"/>
        <v>28</v>
      </c>
      <c r="F148" s="16">
        <f t="shared" si="13"/>
        <v>2.3013698630136989E-3</v>
      </c>
      <c r="G148" s="16">
        <f>SUM(F148:F$187)-F$187</f>
        <v>9.3800321880380233E-2</v>
      </c>
    </row>
    <row r="149" spans="1:7">
      <c r="A149" s="15">
        <v>43160</v>
      </c>
      <c r="B149" s="17">
        <v>1.4999999999999999E-2</v>
      </c>
      <c r="C149" s="16">
        <f t="shared" si="11"/>
        <v>0.03</v>
      </c>
      <c r="D149" s="47">
        <f t="shared" si="14"/>
        <v>8.219178082191781E-5</v>
      </c>
      <c r="E149" s="50">
        <f t="shared" si="12"/>
        <v>31</v>
      </c>
      <c r="F149" s="16">
        <f t="shared" si="13"/>
        <v>2.5479452054794523E-3</v>
      </c>
      <c r="G149" s="16">
        <f>SUM(F149:F$187)-F$187</f>
        <v>9.1498952017366547E-2</v>
      </c>
    </row>
    <row r="150" spans="1:7">
      <c r="A150" s="15">
        <v>43191</v>
      </c>
      <c r="B150" s="17">
        <v>1.4999999999999999E-2</v>
      </c>
      <c r="C150" s="16">
        <f t="shared" si="11"/>
        <v>0.03</v>
      </c>
      <c r="D150" s="47">
        <f t="shared" si="14"/>
        <v>8.219178082191781E-5</v>
      </c>
      <c r="E150" s="50">
        <f t="shared" si="12"/>
        <v>30</v>
      </c>
      <c r="F150" s="16">
        <f t="shared" si="13"/>
        <v>2.4657534246575342E-3</v>
      </c>
      <c r="G150" s="16">
        <f>SUM(F150:F$187)-F$187</f>
        <v>8.8951006811887084E-2</v>
      </c>
    </row>
    <row r="151" spans="1:7">
      <c r="A151" s="15">
        <v>43221</v>
      </c>
      <c r="B151" s="17">
        <v>1.4999999999999999E-2</v>
      </c>
      <c r="C151" s="16">
        <f t="shared" si="11"/>
        <v>0.03</v>
      </c>
      <c r="D151" s="47">
        <f t="shared" si="14"/>
        <v>8.219178082191781E-5</v>
      </c>
      <c r="E151" s="50">
        <f t="shared" si="12"/>
        <v>31</v>
      </c>
      <c r="F151" s="16">
        <f t="shared" si="13"/>
        <v>2.5479452054794523E-3</v>
      </c>
      <c r="G151" s="16">
        <f>SUM(F151:F$187)-F$187</f>
        <v>8.6485253387229566E-2</v>
      </c>
    </row>
    <row r="152" spans="1:7">
      <c r="A152" s="15">
        <v>43252</v>
      </c>
      <c r="B152" s="17">
        <v>1.4999999999999999E-2</v>
      </c>
      <c r="C152" s="16">
        <f t="shared" si="11"/>
        <v>0.03</v>
      </c>
      <c r="D152" s="47">
        <f t="shared" si="14"/>
        <v>8.219178082191781E-5</v>
      </c>
      <c r="E152" s="50">
        <f t="shared" si="12"/>
        <v>30</v>
      </c>
      <c r="F152" s="16">
        <f t="shared" si="13"/>
        <v>2.4657534246575342E-3</v>
      </c>
      <c r="G152" s="16">
        <f>SUM(F152:F$187)-F$187</f>
        <v>8.3937308181750117E-2</v>
      </c>
    </row>
    <row r="153" spans="1:7">
      <c r="A153" s="15">
        <v>43282</v>
      </c>
      <c r="B153" s="17">
        <v>1.7500000000000002E-2</v>
      </c>
      <c r="C153" s="16">
        <f t="shared" si="11"/>
        <v>3.2500000000000001E-2</v>
      </c>
      <c r="D153" s="47">
        <f t="shared" si="14"/>
        <v>8.9041095890410958E-5</v>
      </c>
      <c r="E153" s="50">
        <f t="shared" si="12"/>
        <v>31</v>
      </c>
      <c r="F153" s="16">
        <f t="shared" si="13"/>
        <v>2.7602739726027398E-3</v>
      </c>
      <c r="G153" s="16">
        <f>SUM(F153:F$187)-F$187</f>
        <v>8.1471554757092585E-2</v>
      </c>
    </row>
    <row r="154" spans="1:7">
      <c r="A154" s="15">
        <v>43313</v>
      </c>
      <c r="B154" s="17">
        <v>1.7500000000000002E-2</v>
      </c>
      <c r="C154" s="16">
        <f t="shared" si="11"/>
        <v>3.2500000000000001E-2</v>
      </c>
      <c r="D154" s="47">
        <f t="shared" si="14"/>
        <v>8.9041095890410958E-5</v>
      </c>
      <c r="E154" s="50">
        <f t="shared" si="12"/>
        <v>31</v>
      </c>
      <c r="F154" s="16">
        <f t="shared" si="13"/>
        <v>2.7602739726027398E-3</v>
      </c>
      <c r="G154" s="16">
        <f>SUM(F154:F$187)-F$187</f>
        <v>7.8711280784489857E-2</v>
      </c>
    </row>
    <row r="155" spans="1:7">
      <c r="A155" s="15">
        <v>43344</v>
      </c>
      <c r="B155" s="17">
        <v>1.7500000000000002E-2</v>
      </c>
      <c r="C155" s="16">
        <f t="shared" si="11"/>
        <v>3.2500000000000001E-2</v>
      </c>
      <c r="D155" s="47">
        <f t="shared" si="14"/>
        <v>8.9041095890410958E-5</v>
      </c>
      <c r="E155" s="50">
        <f t="shared" si="12"/>
        <v>30</v>
      </c>
      <c r="F155" s="16">
        <f t="shared" si="13"/>
        <v>2.6712328767123285E-3</v>
      </c>
      <c r="G155" s="16">
        <f>SUM(F155:F$187)-F$187</f>
        <v>7.5951006811887115E-2</v>
      </c>
    </row>
    <row r="156" spans="1:7">
      <c r="A156" s="15">
        <v>43374</v>
      </c>
      <c r="B156" s="17">
        <v>0.02</v>
      </c>
      <c r="C156" s="16">
        <f t="shared" si="11"/>
        <v>3.5000000000000003E-2</v>
      </c>
      <c r="D156" s="47">
        <f t="shared" si="14"/>
        <v>9.5890410958904119E-5</v>
      </c>
      <c r="E156" s="50">
        <f t="shared" si="12"/>
        <v>31</v>
      </c>
      <c r="F156" s="16">
        <f t="shared" si="13"/>
        <v>2.9726027397260278E-3</v>
      </c>
      <c r="G156" s="16">
        <f>SUM(F156:F$187)-F$187</f>
        <v>7.3279773935174791E-2</v>
      </c>
    </row>
    <row r="157" spans="1:7">
      <c r="A157" s="15">
        <v>43405</v>
      </c>
      <c r="B157" s="17">
        <v>0.02</v>
      </c>
      <c r="C157" s="16">
        <f t="shared" si="11"/>
        <v>3.5000000000000003E-2</v>
      </c>
      <c r="D157" s="47">
        <f t="shared" si="14"/>
        <v>9.5890410958904119E-5</v>
      </c>
      <c r="E157" s="50">
        <f t="shared" si="12"/>
        <v>30</v>
      </c>
      <c r="F157" s="16">
        <f t="shared" si="13"/>
        <v>2.8767123287671238E-3</v>
      </c>
      <c r="G157" s="16">
        <f>SUM(F157:F$187)-F$187</f>
        <v>7.030717119544877E-2</v>
      </c>
    </row>
    <row r="158" spans="1:7">
      <c r="A158" s="15">
        <v>43435</v>
      </c>
      <c r="B158" s="17">
        <v>0.02</v>
      </c>
      <c r="C158" s="16">
        <f t="shared" si="11"/>
        <v>3.5000000000000003E-2</v>
      </c>
      <c r="D158" s="47">
        <f t="shared" si="14"/>
        <v>9.5890410958904119E-5</v>
      </c>
      <c r="E158" s="50">
        <f t="shared" si="12"/>
        <v>31</v>
      </c>
      <c r="F158" s="16">
        <f t="shared" si="13"/>
        <v>2.9726027397260278E-3</v>
      </c>
      <c r="G158" s="16">
        <f>SUM(F158:F$187)-F$187</f>
        <v>6.7430458866681642E-2</v>
      </c>
    </row>
    <row r="159" spans="1:7">
      <c r="A159" s="15">
        <v>43466</v>
      </c>
      <c r="B159" s="17">
        <v>0.02</v>
      </c>
      <c r="C159" s="16">
        <f t="shared" si="11"/>
        <v>3.5000000000000003E-2</v>
      </c>
      <c r="D159" s="47">
        <f t="shared" si="14"/>
        <v>9.5890410958904119E-5</v>
      </c>
      <c r="E159" s="50">
        <f t="shared" si="12"/>
        <v>31</v>
      </c>
      <c r="F159" s="16">
        <f t="shared" si="13"/>
        <v>2.9726027397260278E-3</v>
      </c>
      <c r="G159" s="16">
        <f>SUM(F159:F$187)-F$187</f>
        <v>6.4457856126955621E-2</v>
      </c>
    </row>
    <row r="160" spans="1:7">
      <c r="A160" s="15">
        <v>43497</v>
      </c>
      <c r="B160" s="17">
        <v>0.02</v>
      </c>
      <c r="C160" s="16">
        <f t="shared" si="11"/>
        <v>3.5000000000000003E-2</v>
      </c>
      <c r="D160" s="47">
        <f t="shared" si="14"/>
        <v>9.5890410958904119E-5</v>
      </c>
      <c r="E160" s="50">
        <f t="shared" si="12"/>
        <v>28</v>
      </c>
      <c r="F160" s="16">
        <f t="shared" si="13"/>
        <v>2.6849315068493153E-3</v>
      </c>
      <c r="G160" s="16">
        <f>SUM(F160:F$187)-F$187</f>
        <v>6.1485253387229599E-2</v>
      </c>
    </row>
    <row r="161" spans="1:7">
      <c r="A161" s="15">
        <v>43525</v>
      </c>
      <c r="B161" s="17">
        <v>0.02</v>
      </c>
      <c r="C161" s="16">
        <f t="shared" si="11"/>
        <v>3.5000000000000003E-2</v>
      </c>
      <c r="D161" s="47">
        <f t="shared" si="14"/>
        <v>9.5890410958904119E-5</v>
      </c>
      <c r="E161" s="50">
        <f t="shared" si="12"/>
        <v>31</v>
      </c>
      <c r="F161" s="16">
        <f t="shared" si="13"/>
        <v>2.9726027397260278E-3</v>
      </c>
      <c r="G161" s="16">
        <f>SUM(F161:F$187)-F$187</f>
        <v>5.8800321880380278E-2</v>
      </c>
    </row>
    <row r="162" spans="1:7">
      <c r="A162" s="15">
        <v>43556</v>
      </c>
      <c r="B162" s="17">
        <v>0.02</v>
      </c>
      <c r="C162" s="16">
        <f t="shared" si="11"/>
        <v>3.5000000000000003E-2</v>
      </c>
      <c r="D162" s="47">
        <f t="shared" si="14"/>
        <v>9.5890410958904119E-5</v>
      </c>
      <c r="E162" s="50">
        <f t="shared" si="12"/>
        <v>30</v>
      </c>
      <c r="F162" s="16">
        <f t="shared" si="13"/>
        <v>2.8767123287671238E-3</v>
      </c>
      <c r="G162" s="16">
        <f>SUM(F162:F$187)-F$187</f>
        <v>5.582771914065425E-2</v>
      </c>
    </row>
    <row r="163" spans="1:7">
      <c r="A163" s="15">
        <v>43586</v>
      </c>
      <c r="B163" s="17">
        <v>0.02</v>
      </c>
      <c r="C163" s="16">
        <f t="shared" si="11"/>
        <v>3.5000000000000003E-2</v>
      </c>
      <c r="D163" s="47">
        <f t="shared" si="14"/>
        <v>9.5890410958904119E-5</v>
      </c>
      <c r="E163" s="50">
        <f t="shared" si="12"/>
        <v>31</v>
      </c>
      <c r="F163" s="16">
        <f t="shared" si="13"/>
        <v>2.9726027397260278E-3</v>
      </c>
      <c r="G163" s="16">
        <f>SUM(F163:F$187)-F$187</f>
        <v>5.2951006811887129E-2</v>
      </c>
    </row>
    <row r="164" spans="1:7">
      <c r="A164" s="15">
        <v>43617</v>
      </c>
      <c r="B164" s="17">
        <v>0.02</v>
      </c>
      <c r="C164" s="16">
        <f t="shared" si="11"/>
        <v>3.5000000000000003E-2</v>
      </c>
      <c r="D164" s="47">
        <f t="shared" si="14"/>
        <v>9.5890410958904119E-5</v>
      </c>
      <c r="E164" s="50">
        <f t="shared" si="12"/>
        <v>30</v>
      </c>
      <c r="F164" s="16">
        <f t="shared" si="13"/>
        <v>2.8767123287671238E-3</v>
      </c>
      <c r="G164" s="16">
        <f>SUM(F164:F$187)-F$187</f>
        <v>4.9978404072161101E-2</v>
      </c>
    </row>
    <row r="165" spans="1:7">
      <c r="A165" s="15">
        <v>43647</v>
      </c>
      <c r="B165" s="17">
        <v>0.02</v>
      </c>
      <c r="C165" s="16">
        <f t="shared" si="11"/>
        <v>3.5000000000000003E-2</v>
      </c>
      <c r="D165" s="47">
        <f t="shared" si="14"/>
        <v>9.5890410958904119E-5</v>
      </c>
      <c r="E165" s="50">
        <f t="shared" si="12"/>
        <v>31</v>
      </c>
      <c r="F165" s="16">
        <f t="shared" si="13"/>
        <v>2.9726027397260278E-3</v>
      </c>
      <c r="G165" s="16">
        <f>SUM(F165:F$187)-F$187</f>
        <v>4.7101691743393972E-2</v>
      </c>
    </row>
    <row r="166" spans="1:7">
      <c r="A166" s="15">
        <v>43678</v>
      </c>
      <c r="B166" s="17">
        <v>0.02</v>
      </c>
      <c r="C166" s="16">
        <f t="shared" si="11"/>
        <v>3.5000000000000003E-2</v>
      </c>
      <c r="D166" s="47">
        <f t="shared" si="14"/>
        <v>9.5890410958904119E-5</v>
      </c>
      <c r="E166" s="50">
        <f t="shared" si="12"/>
        <v>31</v>
      </c>
      <c r="F166" s="16">
        <f t="shared" si="13"/>
        <v>2.9726027397260278E-3</v>
      </c>
      <c r="G166" s="16">
        <f>SUM(F166:F$187)-F$187</f>
        <v>4.4129089003667944E-2</v>
      </c>
    </row>
    <row r="167" spans="1:7">
      <c r="A167" s="15">
        <v>43709</v>
      </c>
      <c r="B167" s="17">
        <v>0.02</v>
      </c>
      <c r="C167" s="16">
        <f t="shared" si="11"/>
        <v>3.5000000000000003E-2</v>
      </c>
      <c r="D167" s="47">
        <f t="shared" si="14"/>
        <v>9.5890410958904119E-5</v>
      </c>
      <c r="E167" s="50">
        <f t="shared" si="12"/>
        <v>30</v>
      </c>
      <c r="F167" s="16">
        <f t="shared" si="13"/>
        <v>2.8767123287671238E-3</v>
      </c>
      <c r="G167" s="16">
        <f>SUM(F167:F$187)-F$187</f>
        <v>4.1156486263941916E-2</v>
      </c>
    </row>
    <row r="168" spans="1:7">
      <c r="A168" s="15">
        <v>43739</v>
      </c>
      <c r="B168" s="17">
        <v>0.02</v>
      </c>
      <c r="C168" s="16">
        <f t="shared" si="11"/>
        <v>3.5000000000000003E-2</v>
      </c>
      <c r="D168" s="47">
        <f t="shared" si="14"/>
        <v>9.5890410958904119E-5</v>
      </c>
      <c r="E168" s="50">
        <f t="shared" si="12"/>
        <v>31</v>
      </c>
      <c r="F168" s="16">
        <f t="shared" si="13"/>
        <v>2.9726027397260278E-3</v>
      </c>
      <c r="G168" s="16">
        <f>SUM(F168:F$187)-F$187</f>
        <v>3.8279773935174795E-2</v>
      </c>
    </row>
    <row r="169" spans="1:7">
      <c r="A169" s="15">
        <v>43770</v>
      </c>
      <c r="B169" s="17">
        <v>0.02</v>
      </c>
      <c r="C169" s="16">
        <f t="shared" si="11"/>
        <v>3.5000000000000003E-2</v>
      </c>
      <c r="D169" s="47">
        <f t="shared" si="14"/>
        <v>9.5890410958904119E-5</v>
      </c>
      <c r="E169" s="50">
        <f t="shared" si="12"/>
        <v>30</v>
      </c>
      <c r="F169" s="16">
        <f t="shared" si="13"/>
        <v>2.8767123287671238E-3</v>
      </c>
      <c r="G169" s="16">
        <f>SUM(F169:F$187)-F$187</f>
        <v>3.5307171195448767E-2</v>
      </c>
    </row>
    <row r="170" spans="1:7">
      <c r="A170" s="15">
        <v>43800</v>
      </c>
      <c r="B170" s="17">
        <v>0.02</v>
      </c>
      <c r="C170" s="16">
        <f t="shared" si="11"/>
        <v>3.5000000000000003E-2</v>
      </c>
      <c r="D170" s="47">
        <f t="shared" si="14"/>
        <v>9.5890410958904119E-5</v>
      </c>
      <c r="E170" s="50">
        <f t="shared" si="12"/>
        <v>31</v>
      </c>
      <c r="F170" s="16">
        <f t="shared" si="13"/>
        <v>2.9726027397260278E-3</v>
      </c>
      <c r="G170" s="16">
        <f>SUM(F170:F$187)-F$187</f>
        <v>3.2430458866681645E-2</v>
      </c>
    </row>
    <row r="171" spans="1:7">
      <c r="A171" s="15">
        <v>43831</v>
      </c>
      <c r="B171" s="17">
        <v>0.02</v>
      </c>
      <c r="C171" s="16">
        <f t="shared" si="11"/>
        <v>3.5000000000000003E-2</v>
      </c>
      <c r="D171" s="47">
        <f>C171/366</f>
        <v>9.5628415300546462E-5</v>
      </c>
      <c r="E171" s="50">
        <f t="shared" si="12"/>
        <v>31</v>
      </c>
      <c r="F171" s="16">
        <f t="shared" si="13"/>
        <v>2.9644808743169403E-3</v>
      </c>
      <c r="G171" s="16">
        <f>SUM(F171:F$187)-F$187</f>
        <v>2.9457856126955607E-2</v>
      </c>
    </row>
    <row r="172" spans="1:7">
      <c r="A172" s="15">
        <v>43862</v>
      </c>
      <c r="B172" s="17">
        <v>0.02</v>
      </c>
      <c r="C172" s="16">
        <f t="shared" si="11"/>
        <v>3.5000000000000003E-2</v>
      </c>
      <c r="D172" s="47">
        <f t="shared" ref="D172:D182" si="15">C172/366</f>
        <v>9.5628415300546462E-5</v>
      </c>
      <c r="E172" s="50">
        <f t="shared" si="12"/>
        <v>29</v>
      </c>
      <c r="F172" s="16">
        <f t="shared" si="13"/>
        <v>2.7732240437158473E-3</v>
      </c>
      <c r="G172" s="16">
        <f>SUM(F172:F$187)-F$187</f>
        <v>2.649337525263867E-2</v>
      </c>
    </row>
    <row r="173" spans="1:7">
      <c r="A173" s="15">
        <v>43891</v>
      </c>
      <c r="B173" s="17">
        <v>0.01</v>
      </c>
      <c r="C173" s="16">
        <f t="shared" si="11"/>
        <v>2.5000000000000001E-2</v>
      </c>
      <c r="D173" s="47">
        <f t="shared" si="15"/>
        <v>6.8306010928961749E-5</v>
      </c>
      <c r="E173" s="50">
        <f t="shared" si="12"/>
        <v>31</v>
      </c>
      <c r="F173" s="16">
        <f t="shared" si="13"/>
        <v>2.117486338797814E-3</v>
      </c>
      <c r="G173" s="16">
        <f>SUM(F173:F$187)-F$187</f>
        <v>2.3720151208922822E-2</v>
      </c>
    </row>
    <row r="174" spans="1:7">
      <c r="A174" s="15">
        <v>43922</v>
      </c>
      <c r="B174" s="17">
        <v>5.0000000000000001E-3</v>
      </c>
      <c r="C174" s="16">
        <f t="shared" si="11"/>
        <v>0.02</v>
      </c>
      <c r="D174" s="47">
        <f t="shared" si="15"/>
        <v>5.4644808743169399E-5</v>
      </c>
      <c r="E174" s="50">
        <f t="shared" si="12"/>
        <v>30</v>
      </c>
      <c r="F174" s="16">
        <f t="shared" si="13"/>
        <v>1.639344262295082E-3</v>
      </c>
      <c r="G174" s="16">
        <f>SUM(F174:F$187)-F$187</f>
        <v>2.1602664870125011E-2</v>
      </c>
    </row>
    <row r="175" spans="1:7">
      <c r="A175" s="15">
        <v>43952</v>
      </c>
      <c r="B175" s="17">
        <v>5.0000000000000001E-3</v>
      </c>
      <c r="C175" s="16">
        <f t="shared" si="11"/>
        <v>0.02</v>
      </c>
      <c r="D175" s="47">
        <f t="shared" si="15"/>
        <v>5.4644808743169399E-5</v>
      </c>
      <c r="E175" s="50">
        <f t="shared" si="12"/>
        <v>31</v>
      </c>
      <c r="F175" s="16">
        <f t="shared" si="13"/>
        <v>1.6939890710382514E-3</v>
      </c>
      <c r="G175" s="16">
        <f>SUM(F175:F$187)-F$187</f>
        <v>1.9963320607829928E-2</v>
      </c>
    </row>
    <row r="176" spans="1:7">
      <c r="A176" s="15">
        <v>43983</v>
      </c>
      <c r="B176" s="17">
        <v>5.0000000000000001E-3</v>
      </c>
      <c r="C176" s="16">
        <f t="shared" si="11"/>
        <v>0.02</v>
      </c>
      <c r="D176" s="47">
        <f t="shared" si="15"/>
        <v>5.4644808743169399E-5</v>
      </c>
      <c r="E176" s="50">
        <f t="shared" si="12"/>
        <v>30</v>
      </c>
      <c r="F176" s="16">
        <f t="shared" si="13"/>
        <v>1.639344262295082E-3</v>
      </c>
      <c r="G176" s="16">
        <f>SUM(F176:F$187)-F$187</f>
        <v>1.8269331536791677E-2</v>
      </c>
    </row>
    <row r="177" spans="1:7">
      <c r="A177" s="15">
        <v>44013</v>
      </c>
      <c r="B177" s="17">
        <v>5.0000000000000001E-3</v>
      </c>
      <c r="C177" s="16">
        <f t="shared" si="11"/>
        <v>0.02</v>
      </c>
      <c r="D177" s="47">
        <f t="shared" si="15"/>
        <v>5.4644808743169399E-5</v>
      </c>
      <c r="E177" s="50">
        <f t="shared" si="12"/>
        <v>31</v>
      </c>
      <c r="F177" s="16">
        <f t="shared" si="13"/>
        <v>1.6939890710382514E-3</v>
      </c>
      <c r="G177" s="16">
        <f>SUM(F177:F$187)-F$187</f>
        <v>1.6629987274496594E-2</v>
      </c>
    </row>
    <row r="178" spans="1:7">
      <c r="A178" s="15">
        <v>44044</v>
      </c>
      <c r="B178" s="17">
        <v>5.0000000000000001E-3</v>
      </c>
      <c r="C178" s="16">
        <f t="shared" si="11"/>
        <v>0.02</v>
      </c>
      <c r="D178" s="47">
        <f t="shared" si="15"/>
        <v>5.4644808743169399E-5</v>
      </c>
      <c r="E178" s="50">
        <f t="shared" si="12"/>
        <v>31</v>
      </c>
      <c r="F178" s="16">
        <f t="shared" si="13"/>
        <v>1.6939890710382514E-3</v>
      </c>
      <c r="G178" s="16">
        <f>SUM(F178:F$187)-F$187</f>
        <v>1.4935998203458345E-2</v>
      </c>
    </row>
    <row r="179" spans="1:7">
      <c r="A179" s="15">
        <v>44075</v>
      </c>
      <c r="B179" s="17">
        <v>5.0000000000000001E-3</v>
      </c>
      <c r="C179" s="16">
        <f t="shared" si="11"/>
        <v>0.02</v>
      </c>
      <c r="D179" s="47">
        <f t="shared" si="15"/>
        <v>5.4644808743169399E-5</v>
      </c>
      <c r="E179" s="50">
        <f t="shared" si="12"/>
        <v>30</v>
      </c>
      <c r="F179" s="16">
        <f t="shared" si="13"/>
        <v>1.639344262295082E-3</v>
      </c>
      <c r="G179" s="16">
        <f>SUM(F179:F$187)-F$187</f>
        <v>1.3242009132420093E-2</v>
      </c>
    </row>
    <row r="180" spans="1:7">
      <c r="A180" s="15">
        <v>44105</v>
      </c>
      <c r="B180" s="17">
        <v>5.0000000000000001E-3</v>
      </c>
      <c r="C180" s="16">
        <f t="shared" si="11"/>
        <v>0.02</v>
      </c>
      <c r="D180" s="47">
        <f t="shared" si="15"/>
        <v>5.4644808743169399E-5</v>
      </c>
      <c r="E180" s="50">
        <f t="shared" si="12"/>
        <v>31</v>
      </c>
      <c r="F180" s="16">
        <f t="shared" si="13"/>
        <v>1.6939890710382514E-3</v>
      </c>
      <c r="G180" s="16">
        <f>SUM(F180:F$187)-F$187</f>
        <v>1.1602664870125011E-2</v>
      </c>
    </row>
    <row r="181" spans="1:7">
      <c r="A181" s="15">
        <v>44136</v>
      </c>
      <c r="B181" s="17">
        <v>5.0000000000000001E-3</v>
      </c>
      <c r="C181" s="16">
        <f t="shared" si="11"/>
        <v>0.02</v>
      </c>
      <c r="D181" s="47">
        <f t="shared" si="15"/>
        <v>5.4644808743169399E-5</v>
      </c>
      <c r="E181" s="50">
        <f t="shared" si="12"/>
        <v>30</v>
      </c>
      <c r="F181" s="16">
        <f t="shared" si="13"/>
        <v>1.639344262295082E-3</v>
      </c>
      <c r="G181" s="16">
        <f>SUM(F181:F$187)-F$187</f>
        <v>9.908675799086759E-3</v>
      </c>
    </row>
    <row r="182" spans="1:7">
      <c r="A182" s="15">
        <v>44166</v>
      </c>
      <c r="B182" s="17">
        <v>5.0000000000000001E-3</v>
      </c>
      <c r="C182" s="16">
        <f t="shared" si="11"/>
        <v>0.02</v>
      </c>
      <c r="D182" s="47">
        <f t="shared" si="15"/>
        <v>5.4644808743169399E-5</v>
      </c>
      <c r="E182" s="50">
        <f t="shared" si="12"/>
        <v>31</v>
      </c>
      <c r="F182" s="16">
        <f t="shared" si="13"/>
        <v>1.6939890710382514E-3</v>
      </c>
      <c r="G182" s="16">
        <f>SUM(F182:F$187)-F$187</f>
        <v>8.2693315367916766E-3</v>
      </c>
    </row>
    <row r="183" spans="1:7">
      <c r="A183" s="15">
        <v>44197</v>
      </c>
      <c r="B183" s="18">
        <f t="shared" ref="B183:B187" si="16">B182</f>
        <v>5.0000000000000001E-3</v>
      </c>
      <c r="C183" s="16">
        <f t="shared" si="11"/>
        <v>0.02</v>
      </c>
      <c r="D183" s="47">
        <f t="shared" ref="D183:D187" si="17">C183/365</f>
        <v>5.4794520547945207E-5</v>
      </c>
      <c r="E183" s="50">
        <f t="shared" si="12"/>
        <v>31</v>
      </c>
      <c r="F183" s="16">
        <f t="shared" si="13"/>
        <v>1.6986301369863014E-3</v>
      </c>
      <c r="G183" s="16">
        <f>SUM(F183:F$187)-F$187</f>
        <v>6.5753424657534259E-3</v>
      </c>
    </row>
    <row r="184" spans="1:7">
      <c r="A184" s="15">
        <v>44228</v>
      </c>
      <c r="B184" s="18">
        <f t="shared" si="16"/>
        <v>5.0000000000000001E-3</v>
      </c>
      <c r="C184" s="16">
        <f t="shared" si="11"/>
        <v>0.02</v>
      </c>
      <c r="D184" s="47">
        <f t="shared" si="17"/>
        <v>5.4794520547945207E-5</v>
      </c>
      <c r="E184" s="50">
        <f t="shared" si="12"/>
        <v>28</v>
      </c>
      <c r="F184" s="16">
        <f t="shared" si="13"/>
        <v>1.5342465753424659E-3</v>
      </c>
      <c r="G184" s="16">
        <f>SUM(F184:F$187)-F$187</f>
        <v>4.876712328767123E-3</v>
      </c>
    </row>
    <row r="185" spans="1:7">
      <c r="A185" s="15">
        <v>44256</v>
      </c>
      <c r="B185" s="18">
        <f t="shared" si="16"/>
        <v>5.0000000000000001E-3</v>
      </c>
      <c r="C185" s="16">
        <f t="shared" si="11"/>
        <v>0.02</v>
      </c>
      <c r="D185" s="47">
        <f t="shared" si="17"/>
        <v>5.4794520547945207E-5</v>
      </c>
      <c r="E185" s="50">
        <f t="shared" si="12"/>
        <v>31</v>
      </c>
      <c r="F185" s="16">
        <f t="shared" si="13"/>
        <v>1.6986301369863014E-3</v>
      </c>
      <c r="G185" s="16">
        <f>SUM(F185:F$187)-F$187</f>
        <v>3.3424657534246579E-3</v>
      </c>
    </row>
    <row r="186" spans="1:7">
      <c r="A186" s="15">
        <v>44287</v>
      </c>
      <c r="B186" s="18">
        <f t="shared" si="16"/>
        <v>5.0000000000000001E-3</v>
      </c>
      <c r="C186" s="16">
        <f t="shared" si="11"/>
        <v>0.02</v>
      </c>
      <c r="D186" s="47">
        <f t="shared" si="17"/>
        <v>5.4794520547945207E-5</v>
      </c>
      <c r="E186" s="50">
        <f t="shared" si="12"/>
        <v>30</v>
      </c>
      <c r="F186" s="16">
        <f t="shared" si="13"/>
        <v>1.6438356164383563E-3</v>
      </c>
      <c r="G186" s="16">
        <f>SUM(F186:F$187)-F$187</f>
        <v>1.6438356164383565E-3</v>
      </c>
    </row>
    <row r="187" spans="1:7">
      <c r="A187" s="15">
        <v>44317</v>
      </c>
      <c r="B187" s="18">
        <f t="shared" si="16"/>
        <v>5.0000000000000001E-3</v>
      </c>
      <c r="C187" s="16">
        <f t="shared" si="11"/>
        <v>0.02</v>
      </c>
      <c r="D187" s="47">
        <f t="shared" si="17"/>
        <v>5.4794520547945207E-5</v>
      </c>
      <c r="E187" s="50">
        <f t="shared" si="12"/>
        <v>31</v>
      </c>
      <c r="F187" s="16">
        <f t="shared" si="13"/>
        <v>1.6986301369863014E-3</v>
      </c>
      <c r="G187" s="16">
        <f>SUM(F187:F$187)-F$187</f>
        <v>0</v>
      </c>
    </row>
    <row r="189" spans="1:7">
      <c r="A189" s="19" t="s">
        <v>535</v>
      </c>
    </row>
    <row r="190" spans="1:7">
      <c r="A190" s="19"/>
    </row>
    <row r="191" spans="1:7">
      <c r="A191" s="19" t="s">
        <v>419</v>
      </c>
    </row>
    <row r="192" spans="1:7">
      <c r="A192" s="27" t="s">
        <v>418</v>
      </c>
    </row>
    <row r="193" spans="1:1">
      <c r="A193" s="26"/>
    </row>
    <row r="194" spans="1:1">
      <c r="A194" s="19" t="s">
        <v>172</v>
      </c>
    </row>
    <row r="195" spans="1:1">
      <c r="A195" s="19" t="s">
        <v>173</v>
      </c>
    </row>
    <row r="196" spans="1:1">
      <c r="A196" s="19" t="s">
        <v>174</v>
      </c>
    </row>
  </sheetData>
  <hyperlinks>
    <hyperlink ref="A192" r:id="rId1" xr:uid="{00000000-0004-0000-0200-000000000000}"/>
  </hyperlinks>
  <pageMargins left="0.511811023622047" right="0.511811023622047" top="0.74803149606299202" bottom="0.511811023622047" header="0.511811023622047" footer="0.23622047244094499"/>
  <pageSetup paperSize="17" orientation="landscape" r:id="rId2"/>
  <headerFooter>
    <oddHeader>&amp;C&amp;"-,Bold"&amp;12&amp;F[&amp;A]</oddHeader>
    <oddFooter>&amp;L&amp;9Posted: 26 Jan 2021&amp;C&amp;9Page &amp;P of &amp;N&amp;R&amp;9Public</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304"/>
  <sheetViews>
    <sheetView workbookViewId="0">
      <pane ySplit="1" topLeftCell="A2" activePane="bottomLeft" state="frozen"/>
      <selection activeCell="A2" sqref="A2"/>
      <selection pane="bottomLeft" activeCell="A2" sqref="A2"/>
    </sheetView>
  </sheetViews>
  <sheetFormatPr defaultRowHeight="15"/>
  <cols>
    <col min="1" max="1" width="16.85546875" style="1" bestFit="1" customWidth="1"/>
    <col min="2" max="2" width="15.140625" style="1" bestFit="1" customWidth="1"/>
    <col min="4" max="4" width="15.28515625" style="1" bestFit="1" customWidth="1"/>
    <col min="5" max="5" width="47.140625" bestFit="1" customWidth="1"/>
    <col min="6" max="6" width="15.28515625" style="3" bestFit="1" customWidth="1"/>
    <col min="8" max="8" width="15.28515625" bestFit="1" customWidth="1"/>
    <col min="9" max="9" width="47.140625" bestFit="1" customWidth="1"/>
  </cols>
  <sheetData>
    <row r="1" spans="1:9">
      <c r="A1" s="20" t="s">
        <v>175</v>
      </c>
      <c r="B1" s="20" t="s">
        <v>9</v>
      </c>
      <c r="D1" s="20" t="s">
        <v>9</v>
      </c>
      <c r="E1" s="20" t="s">
        <v>10</v>
      </c>
      <c r="F1" s="21" t="s">
        <v>176</v>
      </c>
      <c r="H1" s="20" t="s">
        <v>9</v>
      </c>
      <c r="I1" s="20" t="s">
        <v>10</v>
      </c>
    </row>
    <row r="2" spans="1:9">
      <c r="A2" s="1" t="s">
        <v>148</v>
      </c>
      <c r="B2" s="1" t="s">
        <v>148</v>
      </c>
      <c r="D2" s="1" t="s">
        <v>156</v>
      </c>
      <c r="E2" s="1" t="s">
        <v>178</v>
      </c>
      <c r="F2" s="28">
        <v>-3.4000000000000002E-2</v>
      </c>
      <c r="H2" s="1" t="s">
        <v>516</v>
      </c>
      <c r="I2" s="1" t="s">
        <v>517</v>
      </c>
    </row>
    <row r="3" spans="1:9">
      <c r="A3" s="1" t="s">
        <v>177</v>
      </c>
      <c r="B3" s="1" t="s">
        <v>177</v>
      </c>
      <c r="D3" s="1" t="s">
        <v>516</v>
      </c>
      <c r="E3" s="1" t="s">
        <v>517</v>
      </c>
      <c r="F3" s="28">
        <v>9.8799999999999999E-2</v>
      </c>
      <c r="H3" s="1" t="s">
        <v>190</v>
      </c>
      <c r="I3" s="1" t="s">
        <v>191</v>
      </c>
    </row>
    <row r="4" spans="1:9">
      <c r="A4" s="1" t="s">
        <v>156</v>
      </c>
      <c r="B4" s="1" t="s">
        <v>156</v>
      </c>
      <c r="D4" s="1" t="s">
        <v>149</v>
      </c>
      <c r="E4" s="1" t="s">
        <v>179</v>
      </c>
      <c r="F4" s="28">
        <v>2.0000000000000001E-4</v>
      </c>
      <c r="H4" s="1" t="s">
        <v>194</v>
      </c>
      <c r="I4" s="1" t="s">
        <v>195</v>
      </c>
    </row>
    <row r="5" spans="1:9">
      <c r="A5" s="1" t="s">
        <v>180</v>
      </c>
      <c r="B5" s="1" t="s">
        <v>180</v>
      </c>
      <c r="D5" s="1" t="s">
        <v>193</v>
      </c>
      <c r="E5" s="1" t="s">
        <v>524</v>
      </c>
      <c r="F5" s="28">
        <v>1.52E-2</v>
      </c>
      <c r="H5" t="s">
        <v>506</v>
      </c>
      <c r="I5" t="s">
        <v>507</v>
      </c>
    </row>
    <row r="6" spans="1:9">
      <c r="A6" s="1" t="s">
        <v>181</v>
      </c>
      <c r="B6" s="1" t="s">
        <v>181</v>
      </c>
      <c r="D6" s="1" t="s">
        <v>153</v>
      </c>
      <c r="E6" s="1" t="s">
        <v>184</v>
      </c>
      <c r="F6" s="28">
        <v>4.87E-2</v>
      </c>
      <c r="H6" t="s">
        <v>525</v>
      </c>
      <c r="I6" t="s">
        <v>526</v>
      </c>
    </row>
    <row r="7" spans="1:9">
      <c r="A7" s="1" t="s">
        <v>182</v>
      </c>
      <c r="B7" s="1" t="s">
        <v>182</v>
      </c>
      <c r="D7" s="1" t="s">
        <v>154</v>
      </c>
      <c r="E7" s="1" t="s">
        <v>185</v>
      </c>
      <c r="F7" s="28">
        <v>2.7400000000000001E-2</v>
      </c>
      <c r="G7" s="72"/>
    </row>
    <row r="8" spans="1:9">
      <c r="A8" s="1" t="s">
        <v>516</v>
      </c>
      <c r="B8" s="1" t="s">
        <v>516</v>
      </c>
      <c r="D8" s="1" t="s">
        <v>187</v>
      </c>
      <c r="E8" s="1" t="s">
        <v>188</v>
      </c>
      <c r="F8" s="28">
        <v>3.2899999999999999E-2</v>
      </c>
    </row>
    <row r="9" spans="1:9">
      <c r="A9" s="1" t="s">
        <v>183</v>
      </c>
      <c r="B9" s="1" t="s">
        <v>183</v>
      </c>
      <c r="D9" s="1" t="s">
        <v>190</v>
      </c>
      <c r="E9" s="1" t="s">
        <v>191</v>
      </c>
      <c r="F9" s="28">
        <v>9.8799999999999999E-2</v>
      </c>
    </row>
    <row r="10" spans="1:9">
      <c r="A10" s="1" t="s">
        <v>149</v>
      </c>
      <c r="B10" s="1" t="s">
        <v>149</v>
      </c>
      <c r="D10" s="1" t="s">
        <v>506</v>
      </c>
      <c r="E10" s="1" t="s">
        <v>507</v>
      </c>
      <c r="F10" s="28">
        <v>-2.93E-2</v>
      </c>
      <c r="G10" s="72"/>
    </row>
    <row r="11" spans="1:9">
      <c r="A11" s="1" t="s">
        <v>186</v>
      </c>
      <c r="B11" s="1" t="s">
        <v>186</v>
      </c>
      <c r="D11" s="1" t="s">
        <v>62</v>
      </c>
      <c r="E11" s="1" t="s">
        <v>197</v>
      </c>
      <c r="F11" s="28">
        <v>-1.1900000000000001E-2</v>
      </c>
    </row>
    <row r="12" spans="1:9">
      <c r="A12" s="1" t="s">
        <v>150</v>
      </c>
      <c r="B12" s="1" t="s">
        <v>150</v>
      </c>
      <c r="D12" s="1" t="s">
        <v>122</v>
      </c>
      <c r="E12" s="1" t="s">
        <v>199</v>
      </c>
      <c r="F12" s="28">
        <v>-4.9399999999999999E-2</v>
      </c>
    </row>
    <row r="13" spans="1:9">
      <c r="A13" s="1" t="s">
        <v>189</v>
      </c>
      <c r="B13" s="1" t="s">
        <v>189</v>
      </c>
      <c r="D13" s="1" t="s">
        <v>138</v>
      </c>
      <c r="E13" s="1" t="s">
        <v>200</v>
      </c>
      <c r="F13" s="28">
        <v>-4.9399999999999999E-2</v>
      </c>
    </row>
    <row r="14" spans="1:9">
      <c r="A14" s="1" t="s">
        <v>151</v>
      </c>
      <c r="B14" s="1" t="s">
        <v>151</v>
      </c>
      <c r="D14" s="1" t="s">
        <v>139</v>
      </c>
      <c r="E14" s="1" t="s">
        <v>201</v>
      </c>
      <c r="F14" s="28">
        <v>-4.9399999999999999E-2</v>
      </c>
    </row>
    <row r="15" spans="1:9">
      <c r="A15" s="1" t="s">
        <v>152</v>
      </c>
      <c r="B15" s="1" t="s">
        <v>152</v>
      </c>
      <c r="D15" s="1" t="s">
        <v>123</v>
      </c>
      <c r="E15" s="1" t="s">
        <v>202</v>
      </c>
      <c r="F15" s="28">
        <v>-3.7699999999999997E-2</v>
      </c>
    </row>
    <row r="16" spans="1:9">
      <c r="A16" s="1" t="s">
        <v>193</v>
      </c>
      <c r="B16" s="1" t="s">
        <v>193</v>
      </c>
      <c r="D16" s="1" t="s">
        <v>124</v>
      </c>
      <c r="E16" s="1" t="s">
        <v>203</v>
      </c>
      <c r="F16" s="28">
        <v>-4.9399999999999999E-2</v>
      </c>
    </row>
    <row r="17" spans="1:6">
      <c r="A17" s="1" t="s">
        <v>153</v>
      </c>
      <c r="B17" s="1" t="s">
        <v>153</v>
      </c>
      <c r="D17" s="1" t="s">
        <v>12</v>
      </c>
      <c r="E17" s="1" t="s">
        <v>204</v>
      </c>
      <c r="F17" s="28">
        <v>4.7800000000000002E-2</v>
      </c>
    </row>
    <row r="18" spans="1:6">
      <c r="A18" s="1" t="s">
        <v>154</v>
      </c>
      <c r="B18" s="1" t="s">
        <v>154</v>
      </c>
      <c r="D18" s="1" t="s">
        <v>13</v>
      </c>
      <c r="E18" s="1" t="s">
        <v>205</v>
      </c>
      <c r="F18" s="28">
        <v>4.7500000000000001E-2</v>
      </c>
    </row>
    <row r="19" spans="1:6">
      <c r="A19" s="1" t="s">
        <v>196</v>
      </c>
      <c r="B19" s="1" t="s">
        <v>196</v>
      </c>
      <c r="D19" s="1" t="s">
        <v>25</v>
      </c>
      <c r="E19" s="1" t="s">
        <v>206</v>
      </c>
      <c r="F19" s="28">
        <v>2.5600000000000001E-2</v>
      </c>
    </row>
    <row r="20" spans="1:6">
      <c r="A20" s="1" t="s">
        <v>187</v>
      </c>
      <c r="B20" s="1" t="s">
        <v>187</v>
      </c>
      <c r="D20" s="1" t="s">
        <v>125</v>
      </c>
      <c r="E20" s="1" t="s">
        <v>207</v>
      </c>
      <c r="F20" s="28">
        <v>2.7799999999999998E-2</v>
      </c>
    </row>
    <row r="21" spans="1:6">
      <c r="A21" s="1" t="s">
        <v>155</v>
      </c>
      <c r="B21" s="1" t="s">
        <v>155</v>
      </c>
      <c r="D21" s="1" t="s">
        <v>126</v>
      </c>
      <c r="E21" s="1" t="s">
        <v>208</v>
      </c>
      <c r="F21" s="28">
        <v>-4.9399999999999999E-2</v>
      </c>
    </row>
    <row r="22" spans="1:6">
      <c r="A22" s="1" t="s">
        <v>190</v>
      </c>
      <c r="B22" s="1" t="s">
        <v>190</v>
      </c>
      <c r="D22" s="1" t="s">
        <v>209</v>
      </c>
      <c r="E22" s="1" t="s">
        <v>544</v>
      </c>
      <c r="F22" s="28">
        <v>-4.5100000000000001E-2</v>
      </c>
    </row>
    <row r="23" spans="1:6">
      <c r="A23" s="1" t="s">
        <v>192</v>
      </c>
      <c r="B23" s="1" t="s">
        <v>192</v>
      </c>
      <c r="D23" s="1" t="s">
        <v>44</v>
      </c>
      <c r="E23" s="1" t="s">
        <v>210</v>
      </c>
      <c r="F23" s="28">
        <v>-4.9399999999999999E-2</v>
      </c>
    </row>
    <row r="24" spans="1:6">
      <c r="A24" s="1" t="s">
        <v>18</v>
      </c>
      <c r="B24" s="1" t="s">
        <v>18</v>
      </c>
      <c r="D24" s="1" t="s">
        <v>159</v>
      </c>
      <c r="E24" s="1" t="s">
        <v>211</v>
      </c>
      <c r="F24" s="28">
        <v>4.4000000000000003E-3</v>
      </c>
    </row>
    <row r="25" spans="1:6">
      <c r="A25" s="1" t="s">
        <v>198</v>
      </c>
      <c r="B25" s="1" t="s">
        <v>198</v>
      </c>
      <c r="D25" s="1" t="s">
        <v>218</v>
      </c>
      <c r="E25" s="1" t="s">
        <v>454</v>
      </c>
      <c r="F25" s="28">
        <v>9.8799999999999999E-2</v>
      </c>
    </row>
    <row r="26" spans="1:6">
      <c r="A26" s="1" t="s">
        <v>19</v>
      </c>
      <c r="B26" s="1" t="s">
        <v>19</v>
      </c>
      <c r="D26" s="1" t="s">
        <v>220</v>
      </c>
      <c r="E26" s="1" t="s">
        <v>455</v>
      </c>
      <c r="F26" s="28">
        <v>8.5000000000000006E-2</v>
      </c>
    </row>
    <row r="27" spans="1:6">
      <c r="A27" s="1" t="s">
        <v>194</v>
      </c>
      <c r="B27" s="1" t="s">
        <v>194</v>
      </c>
      <c r="D27" s="1" t="s">
        <v>160</v>
      </c>
      <c r="E27" s="1" t="s">
        <v>456</v>
      </c>
      <c r="F27" s="28">
        <v>6.13E-2</v>
      </c>
    </row>
    <row r="28" spans="1:6">
      <c r="A28" s="1" t="s">
        <v>20</v>
      </c>
      <c r="B28" s="1" t="s">
        <v>20</v>
      </c>
      <c r="D28" s="1" t="s">
        <v>57</v>
      </c>
      <c r="E28" s="1" t="s">
        <v>212</v>
      </c>
      <c r="F28" s="28">
        <v>-4.9399999999999999E-2</v>
      </c>
    </row>
    <row r="29" spans="1:6">
      <c r="A29" s="1" t="s">
        <v>506</v>
      </c>
      <c r="B29" s="1" t="s">
        <v>506</v>
      </c>
      <c r="D29" s="1" t="s">
        <v>58</v>
      </c>
      <c r="E29" s="1" t="s">
        <v>213</v>
      </c>
      <c r="F29" s="28">
        <v>5.6899999999999999E-2</v>
      </c>
    </row>
    <row r="30" spans="1:6">
      <c r="A30" s="1" t="s">
        <v>21</v>
      </c>
      <c r="B30" s="1" t="s">
        <v>21</v>
      </c>
      <c r="D30" s="1" t="s">
        <v>525</v>
      </c>
      <c r="E30" s="1" t="s">
        <v>526</v>
      </c>
      <c r="F30" s="28">
        <v>4.87E-2</v>
      </c>
    </row>
    <row r="31" spans="1:6">
      <c r="A31" s="1" t="s">
        <v>17</v>
      </c>
      <c r="B31" s="1" t="s">
        <v>17</v>
      </c>
      <c r="D31" s="1" t="s">
        <v>32</v>
      </c>
      <c r="E31" s="1" t="s">
        <v>214</v>
      </c>
      <c r="F31" s="28">
        <v>-1.84E-2</v>
      </c>
    </row>
    <row r="32" spans="1:6">
      <c r="A32" s="1" t="s">
        <v>62</v>
      </c>
      <c r="B32" s="1" t="s">
        <v>62</v>
      </c>
      <c r="D32" s="1" t="s">
        <v>78</v>
      </c>
      <c r="E32" s="1" t="s">
        <v>215</v>
      </c>
      <c r="F32" s="28">
        <v>-4.9399999999999999E-2</v>
      </c>
    </row>
    <row r="33" spans="1:6">
      <c r="A33" s="1" t="s">
        <v>14</v>
      </c>
      <c r="B33" s="1" t="s">
        <v>14</v>
      </c>
      <c r="D33" s="1" t="s">
        <v>73</v>
      </c>
      <c r="E33" s="1" t="s">
        <v>216</v>
      </c>
      <c r="F33" s="28">
        <v>8.2000000000000003E-2</v>
      </c>
    </row>
    <row r="34" spans="1:6">
      <c r="A34" s="1" t="s">
        <v>157</v>
      </c>
      <c r="B34" s="1" t="s">
        <v>157</v>
      </c>
      <c r="D34" s="1" t="s">
        <v>59</v>
      </c>
      <c r="E34" s="1" t="s">
        <v>217</v>
      </c>
      <c r="F34" s="28">
        <v>4.9599999999999998E-2</v>
      </c>
    </row>
    <row r="35" spans="1:6">
      <c r="A35" s="1" t="s">
        <v>138</v>
      </c>
      <c r="B35" s="1" t="s">
        <v>138</v>
      </c>
      <c r="D35" s="1" t="s">
        <v>106</v>
      </c>
      <c r="E35" s="1" t="s">
        <v>219</v>
      </c>
      <c r="F35" s="28">
        <v>-4.9399999999999999E-2</v>
      </c>
    </row>
    <row r="36" spans="1:6">
      <c r="A36" s="1" t="s">
        <v>139</v>
      </c>
      <c r="B36" s="1" t="s">
        <v>139</v>
      </c>
      <c r="D36" s="1" t="s">
        <v>127</v>
      </c>
      <c r="E36" s="1" t="s">
        <v>221</v>
      </c>
      <c r="F36" s="28">
        <v>-4.9399999999999999E-2</v>
      </c>
    </row>
    <row r="37" spans="1:6">
      <c r="A37" s="1" t="s">
        <v>123</v>
      </c>
      <c r="B37" s="1" t="s">
        <v>123</v>
      </c>
      <c r="D37" s="1" t="s">
        <v>46</v>
      </c>
      <c r="E37" s="1" t="s">
        <v>222</v>
      </c>
      <c r="F37" s="28">
        <v>8.2100000000000006E-2</v>
      </c>
    </row>
    <row r="38" spans="1:6">
      <c r="A38" s="1" t="s">
        <v>122</v>
      </c>
      <c r="B38" s="1" t="s">
        <v>122</v>
      </c>
      <c r="D38" s="1" t="s">
        <v>47</v>
      </c>
      <c r="E38" s="1" t="s">
        <v>223</v>
      </c>
      <c r="F38" s="28">
        <v>8.1799999999999998E-2</v>
      </c>
    </row>
    <row r="39" spans="1:6">
      <c r="A39" s="1" t="s">
        <v>124</v>
      </c>
      <c r="B39" s="1" t="s">
        <v>124</v>
      </c>
      <c r="D39" s="1" t="s">
        <v>79</v>
      </c>
      <c r="E39" s="1" t="s">
        <v>225</v>
      </c>
      <c r="F39" s="28">
        <v>8.1699999999999995E-2</v>
      </c>
    </row>
    <row r="40" spans="1:6">
      <c r="A40" s="1" t="s">
        <v>126</v>
      </c>
      <c r="B40" s="1" t="s">
        <v>126</v>
      </c>
      <c r="D40" s="1" t="s">
        <v>43</v>
      </c>
      <c r="E40" s="1" t="s">
        <v>479</v>
      </c>
      <c r="F40" s="28">
        <v>-4.9399999999999999E-2</v>
      </c>
    </row>
    <row r="41" spans="1:6">
      <c r="A41" s="1" t="s">
        <v>127</v>
      </c>
      <c r="B41" s="1" t="s">
        <v>127</v>
      </c>
      <c r="D41" s="1" t="s">
        <v>119</v>
      </c>
      <c r="E41" s="1" t="s">
        <v>226</v>
      </c>
      <c r="F41" s="28">
        <v>-8.3999999999999995E-3</v>
      </c>
    </row>
    <row r="42" spans="1:6">
      <c r="A42" s="1" t="s">
        <v>128</v>
      </c>
      <c r="B42" s="1" t="s">
        <v>128</v>
      </c>
      <c r="D42" s="1" t="s">
        <v>92</v>
      </c>
      <c r="E42" s="1" t="s">
        <v>227</v>
      </c>
      <c r="F42" s="28">
        <v>-4.9399999999999999E-2</v>
      </c>
    </row>
    <row r="43" spans="1:6">
      <c r="A43" s="1" t="s">
        <v>129</v>
      </c>
      <c r="B43" s="1" t="s">
        <v>129</v>
      </c>
      <c r="D43" s="1" t="s">
        <v>128</v>
      </c>
      <c r="E43" s="1" t="s">
        <v>228</v>
      </c>
      <c r="F43" s="28">
        <v>-4.9399999999999999E-2</v>
      </c>
    </row>
    <row r="44" spans="1:6">
      <c r="A44" s="1" t="s">
        <v>130</v>
      </c>
      <c r="B44" s="1" t="s">
        <v>130</v>
      </c>
      <c r="D44" s="1" t="s">
        <v>161</v>
      </c>
      <c r="E44" s="1" t="s">
        <v>229</v>
      </c>
      <c r="F44" s="28">
        <v>1.3899999999999999E-2</v>
      </c>
    </row>
    <row r="45" spans="1:6">
      <c r="A45" s="1" t="s">
        <v>131</v>
      </c>
      <c r="B45" s="1" t="s">
        <v>131</v>
      </c>
      <c r="D45" s="1" t="s">
        <v>129</v>
      </c>
      <c r="E45" s="1" t="s">
        <v>230</v>
      </c>
      <c r="F45" s="28">
        <v>-4.4600000000000001E-2</v>
      </c>
    </row>
    <row r="46" spans="1:6">
      <c r="A46" s="1" t="s">
        <v>132</v>
      </c>
      <c r="B46" s="1" t="s">
        <v>132</v>
      </c>
      <c r="D46" s="1" t="s">
        <v>81</v>
      </c>
      <c r="E46" s="1" t="s">
        <v>231</v>
      </c>
      <c r="F46" s="28">
        <v>6.5799999999999997E-2</v>
      </c>
    </row>
    <row r="47" spans="1:6">
      <c r="A47" s="1" t="s">
        <v>133</v>
      </c>
      <c r="B47" s="1" t="s">
        <v>133</v>
      </c>
      <c r="D47" s="1" t="s">
        <v>130</v>
      </c>
      <c r="E47" s="1" t="s">
        <v>233</v>
      </c>
      <c r="F47" s="28">
        <v>-4.9399999999999999E-2</v>
      </c>
    </row>
    <row r="48" spans="1:6">
      <c r="A48" s="1" t="s">
        <v>134</v>
      </c>
      <c r="B48" s="1" t="s">
        <v>134</v>
      </c>
      <c r="D48" s="1" t="s">
        <v>63</v>
      </c>
      <c r="E48" s="1" t="s">
        <v>234</v>
      </c>
      <c r="F48" s="28">
        <v>7.9699999999999993E-2</v>
      </c>
    </row>
    <row r="49" spans="1:6">
      <c r="A49" s="1" t="s">
        <v>12</v>
      </c>
      <c r="B49" s="1" t="s">
        <v>12</v>
      </c>
      <c r="D49" s="1" t="s">
        <v>64</v>
      </c>
      <c r="E49" s="1" t="s">
        <v>235</v>
      </c>
      <c r="F49" s="28">
        <v>7.9899999999999999E-2</v>
      </c>
    </row>
    <row r="50" spans="1:6">
      <c r="A50" s="1" t="s">
        <v>13</v>
      </c>
      <c r="B50" s="1" t="s">
        <v>13</v>
      </c>
      <c r="D50" s="1" t="s">
        <v>88</v>
      </c>
      <c r="E50" s="1" t="s">
        <v>237</v>
      </c>
      <c r="F50" s="28">
        <v>9.4000000000000004E-3</v>
      </c>
    </row>
    <row r="51" spans="1:6">
      <c r="A51" s="1" t="s">
        <v>25</v>
      </c>
      <c r="B51" s="1" t="s">
        <v>25</v>
      </c>
      <c r="D51" s="1" t="s">
        <v>111</v>
      </c>
      <c r="E51" s="1" t="s">
        <v>238</v>
      </c>
      <c r="F51" s="28">
        <v>7.7899999999999997E-2</v>
      </c>
    </row>
    <row r="52" spans="1:6">
      <c r="A52" s="1" t="s">
        <v>125</v>
      </c>
      <c r="B52" s="1" t="s">
        <v>125</v>
      </c>
      <c r="D52" s="1" t="s">
        <v>140</v>
      </c>
      <c r="E52" s="1" t="s">
        <v>239</v>
      </c>
      <c r="F52" s="28">
        <v>7.2400000000000006E-2</v>
      </c>
    </row>
    <row r="53" spans="1:6">
      <c r="A53" s="1" t="s">
        <v>33</v>
      </c>
      <c r="B53" s="1" t="s">
        <v>33</v>
      </c>
      <c r="D53" s="1" t="s">
        <v>22</v>
      </c>
      <c r="E53" s="1" t="s">
        <v>240</v>
      </c>
      <c r="F53" s="28">
        <v>-1.04E-2</v>
      </c>
    </row>
    <row r="54" spans="1:6">
      <c r="A54" s="1" t="s">
        <v>158</v>
      </c>
      <c r="B54" s="1" t="s">
        <v>158</v>
      </c>
      <c r="D54" s="1" t="s">
        <v>101</v>
      </c>
      <c r="E54" s="1" t="s">
        <v>457</v>
      </c>
      <c r="F54" s="28">
        <v>-4.9399999999999999E-2</v>
      </c>
    </row>
    <row r="55" spans="1:6">
      <c r="A55" s="1" t="s">
        <v>34</v>
      </c>
      <c r="B55" s="1" t="s">
        <v>209</v>
      </c>
      <c r="D55" s="1" t="s">
        <v>103</v>
      </c>
      <c r="E55" s="1" t="s">
        <v>241</v>
      </c>
      <c r="F55" s="28">
        <v>-4.9399999999999999E-2</v>
      </c>
    </row>
    <row r="56" spans="1:6">
      <c r="A56" s="1" t="s">
        <v>35</v>
      </c>
      <c r="B56" s="1" t="s">
        <v>209</v>
      </c>
      <c r="D56" s="1" t="s">
        <v>104</v>
      </c>
      <c r="E56" s="1" t="s">
        <v>242</v>
      </c>
      <c r="F56" s="28">
        <v>7.4700000000000003E-2</v>
      </c>
    </row>
    <row r="57" spans="1:6">
      <c r="A57" s="1" t="s">
        <v>85</v>
      </c>
      <c r="B57" s="1" t="s">
        <v>85</v>
      </c>
      <c r="D57" s="1" t="s">
        <v>49</v>
      </c>
      <c r="E57" s="1" t="s">
        <v>243</v>
      </c>
      <c r="F57" s="28">
        <v>-2.3400000000000001E-2</v>
      </c>
    </row>
    <row r="58" spans="1:6">
      <c r="A58" s="1" t="s">
        <v>72</v>
      </c>
      <c r="B58" s="1" t="s">
        <v>72</v>
      </c>
      <c r="D58" s="1" t="s">
        <v>50</v>
      </c>
      <c r="E58" s="1" t="s">
        <v>244</v>
      </c>
      <c r="F58" s="28">
        <v>-4.9399999999999999E-2</v>
      </c>
    </row>
    <row r="59" spans="1:6">
      <c r="A59" s="1" t="s">
        <v>45</v>
      </c>
      <c r="B59" s="1" t="s">
        <v>45</v>
      </c>
      <c r="D59" s="1" t="s">
        <v>131</v>
      </c>
      <c r="E59" s="1" t="s">
        <v>245</v>
      </c>
      <c r="F59" s="28">
        <v>-4.9399999999999999E-2</v>
      </c>
    </row>
    <row r="60" spans="1:6">
      <c r="A60" s="1" t="s">
        <v>159</v>
      </c>
      <c r="B60" s="1" t="s">
        <v>159</v>
      </c>
      <c r="D60" s="1" t="s">
        <v>11</v>
      </c>
      <c r="E60" s="1" t="s">
        <v>458</v>
      </c>
      <c r="F60" s="28">
        <v>7.17E-2</v>
      </c>
    </row>
    <row r="61" spans="1:6">
      <c r="A61" s="1" t="s">
        <v>218</v>
      </c>
      <c r="B61" s="1" t="s">
        <v>218</v>
      </c>
      <c r="D61" s="1" t="s">
        <v>259</v>
      </c>
      <c r="E61" s="1" t="s">
        <v>459</v>
      </c>
      <c r="F61" s="28">
        <v>4.87E-2</v>
      </c>
    </row>
    <row r="62" spans="1:6">
      <c r="A62" s="1" t="s">
        <v>463</v>
      </c>
      <c r="B62" s="1" t="s">
        <v>218</v>
      </c>
      <c r="D62" s="1" t="s">
        <v>261</v>
      </c>
      <c r="E62" s="1" t="s">
        <v>460</v>
      </c>
      <c r="F62" s="28">
        <v>-4.9399999999999999E-2</v>
      </c>
    </row>
    <row r="63" spans="1:6">
      <c r="A63" s="1" t="s">
        <v>220</v>
      </c>
      <c r="B63" s="1" t="s">
        <v>220</v>
      </c>
      <c r="D63" s="1" t="s">
        <v>263</v>
      </c>
      <c r="E63" s="1" t="s">
        <v>461</v>
      </c>
      <c r="F63" s="28">
        <v>4.87E-2</v>
      </c>
    </row>
    <row r="64" spans="1:6">
      <c r="A64" s="1" t="s">
        <v>160</v>
      </c>
      <c r="B64" s="1" t="s">
        <v>160</v>
      </c>
      <c r="D64" s="1" t="s">
        <v>51</v>
      </c>
      <c r="E64" s="1" t="s">
        <v>246</v>
      </c>
      <c r="F64" s="28">
        <v>-4.9399999999999999E-2</v>
      </c>
    </row>
    <row r="65" spans="1:6">
      <c r="A65" s="1" t="s">
        <v>48</v>
      </c>
      <c r="B65" s="1" t="s">
        <v>48</v>
      </c>
      <c r="D65" s="1" t="s">
        <v>527</v>
      </c>
      <c r="E65" s="1" t="s">
        <v>528</v>
      </c>
      <c r="F65" s="28">
        <v>4.87E-2</v>
      </c>
    </row>
    <row r="66" spans="1:6">
      <c r="A66" s="1" t="s">
        <v>224</v>
      </c>
      <c r="B66" s="1" t="s">
        <v>224</v>
      </c>
      <c r="D66" s="1" t="s">
        <v>529</v>
      </c>
      <c r="E66" s="1" t="s">
        <v>530</v>
      </c>
      <c r="F66" s="28">
        <v>4.87E-2</v>
      </c>
    </row>
    <row r="67" spans="1:6">
      <c r="A67" s="1" t="s">
        <v>69</v>
      </c>
      <c r="B67" s="1" t="s">
        <v>69</v>
      </c>
      <c r="D67" s="1" t="s">
        <v>531</v>
      </c>
      <c r="E67" s="1" t="s">
        <v>532</v>
      </c>
      <c r="F67" s="28">
        <v>4.87E-2</v>
      </c>
    </row>
    <row r="68" spans="1:6">
      <c r="A68" s="1" t="s">
        <v>70</v>
      </c>
      <c r="B68" s="1" t="s">
        <v>70</v>
      </c>
      <c r="D68" s="1" t="s">
        <v>52</v>
      </c>
      <c r="E68" s="1" t="s">
        <v>462</v>
      </c>
      <c r="F68" s="28">
        <v>-4.9399999999999999E-2</v>
      </c>
    </row>
    <row r="69" spans="1:6">
      <c r="A69" s="1" t="s">
        <v>71</v>
      </c>
      <c r="B69" s="1" t="s">
        <v>71</v>
      </c>
      <c r="D69" s="1" t="s">
        <v>132</v>
      </c>
      <c r="E69" s="1" t="s">
        <v>247</v>
      </c>
      <c r="F69" s="28">
        <v>-4.9399999999999999E-2</v>
      </c>
    </row>
    <row r="70" spans="1:6">
      <c r="A70" s="1" t="s">
        <v>55</v>
      </c>
      <c r="B70" s="1" t="s">
        <v>55</v>
      </c>
      <c r="D70" s="1" t="s">
        <v>112</v>
      </c>
      <c r="E70" s="1" t="s">
        <v>248</v>
      </c>
      <c r="F70" s="28">
        <v>8.1299999999999997E-2</v>
      </c>
    </row>
    <row r="71" spans="1:6">
      <c r="A71" s="1" t="s">
        <v>57</v>
      </c>
      <c r="B71" s="1" t="s">
        <v>57</v>
      </c>
      <c r="D71" s="1" t="s">
        <v>113</v>
      </c>
      <c r="E71" s="1" t="s">
        <v>249</v>
      </c>
      <c r="F71" s="28">
        <v>6.7199999999999996E-2</v>
      </c>
    </row>
    <row r="72" spans="1:6">
      <c r="A72" s="1" t="s">
        <v>58</v>
      </c>
      <c r="B72" s="1" t="s">
        <v>58</v>
      </c>
      <c r="D72" s="1" t="s">
        <v>114</v>
      </c>
      <c r="E72" s="1" t="s">
        <v>250</v>
      </c>
      <c r="F72" s="28">
        <v>-4.4499999999999998E-2</v>
      </c>
    </row>
    <row r="73" spans="1:6">
      <c r="A73" s="1" t="s">
        <v>525</v>
      </c>
      <c r="B73" s="1" t="s">
        <v>525</v>
      </c>
      <c r="D73" s="1" t="s">
        <v>115</v>
      </c>
      <c r="E73" s="1" t="s">
        <v>251</v>
      </c>
      <c r="F73" s="28">
        <v>-4.9399999999999999E-2</v>
      </c>
    </row>
    <row r="74" spans="1:6">
      <c r="A74" s="1" t="s">
        <v>32</v>
      </c>
      <c r="B74" s="1" t="s">
        <v>32</v>
      </c>
      <c r="D74" s="1" t="s">
        <v>116</v>
      </c>
      <c r="E74" s="1" t="s">
        <v>252</v>
      </c>
      <c r="F74" s="28">
        <v>5.5800000000000002E-2</v>
      </c>
    </row>
    <row r="75" spans="1:6">
      <c r="A75" s="1" t="s">
        <v>80</v>
      </c>
      <c r="B75" s="1" t="s">
        <v>80</v>
      </c>
      <c r="D75" s="1" t="s">
        <v>26</v>
      </c>
      <c r="E75" s="1" t="s">
        <v>253</v>
      </c>
      <c r="F75" s="28">
        <v>7.4999999999999997E-2</v>
      </c>
    </row>
    <row r="76" spans="1:6">
      <c r="A76" s="1" t="s">
        <v>78</v>
      </c>
      <c r="B76" s="1" t="s">
        <v>78</v>
      </c>
      <c r="D76" s="1" t="s">
        <v>27</v>
      </c>
      <c r="E76" s="1" t="s">
        <v>254</v>
      </c>
      <c r="F76" s="28">
        <v>7.4700000000000003E-2</v>
      </c>
    </row>
    <row r="77" spans="1:6">
      <c r="A77" s="1" t="s">
        <v>73</v>
      </c>
      <c r="B77" s="1" t="s">
        <v>73</v>
      </c>
      <c r="D77" s="1" t="s">
        <v>23</v>
      </c>
      <c r="E77" s="1" t="s">
        <v>255</v>
      </c>
      <c r="F77" s="28">
        <v>7.46E-2</v>
      </c>
    </row>
    <row r="78" spans="1:6">
      <c r="A78" s="1" t="s">
        <v>68</v>
      </c>
      <c r="B78" s="1" t="s">
        <v>68</v>
      </c>
      <c r="D78" s="1" t="s">
        <v>24</v>
      </c>
      <c r="E78" s="1" t="s">
        <v>256</v>
      </c>
      <c r="F78" s="28">
        <v>7.7799999999999994E-2</v>
      </c>
    </row>
    <row r="79" spans="1:6">
      <c r="A79" s="1" t="s">
        <v>59</v>
      </c>
      <c r="B79" s="1" t="s">
        <v>59</v>
      </c>
      <c r="D79" s="1" t="s">
        <v>28</v>
      </c>
      <c r="E79" s="1" t="s">
        <v>257</v>
      </c>
      <c r="F79" s="28">
        <v>7.5600000000000001E-2</v>
      </c>
    </row>
    <row r="80" spans="1:6">
      <c r="A80" s="1" t="s">
        <v>60</v>
      </c>
      <c r="B80" s="1" t="s">
        <v>60</v>
      </c>
      <c r="D80" s="1" t="s">
        <v>29</v>
      </c>
      <c r="E80" s="1" t="s">
        <v>258</v>
      </c>
      <c r="F80" s="28">
        <v>7.3899999999999993E-2</v>
      </c>
    </row>
    <row r="81" spans="1:6">
      <c r="A81" s="1" t="s">
        <v>61</v>
      </c>
      <c r="B81" s="1" t="s">
        <v>61</v>
      </c>
      <c r="D81" s="1" t="s">
        <v>30</v>
      </c>
      <c r="E81" s="1" t="s">
        <v>260</v>
      </c>
      <c r="F81" s="28">
        <v>7.0000000000000001E-3</v>
      </c>
    </row>
    <row r="82" spans="1:6">
      <c r="A82" s="1" t="s">
        <v>236</v>
      </c>
      <c r="B82" s="1" t="s">
        <v>236</v>
      </c>
      <c r="D82" s="1" t="s">
        <v>31</v>
      </c>
      <c r="E82" s="1" t="s">
        <v>262</v>
      </c>
      <c r="F82" s="28">
        <v>1.06E-2</v>
      </c>
    </row>
    <row r="83" spans="1:6">
      <c r="A83" s="1" t="s">
        <v>106</v>
      </c>
      <c r="B83" s="1" t="s">
        <v>106</v>
      </c>
      <c r="D83" s="1" t="s">
        <v>117</v>
      </c>
      <c r="E83" s="1" t="s">
        <v>264</v>
      </c>
      <c r="F83" s="28">
        <v>-4.8099999999999997E-2</v>
      </c>
    </row>
    <row r="84" spans="1:6">
      <c r="A84" s="1" t="s">
        <v>46</v>
      </c>
      <c r="B84" s="1" t="s">
        <v>46</v>
      </c>
      <c r="D84" s="1" t="s">
        <v>133</v>
      </c>
      <c r="E84" s="1" t="s">
        <v>266</v>
      </c>
      <c r="F84" s="28">
        <v>-4.9399999999999999E-2</v>
      </c>
    </row>
    <row r="85" spans="1:6">
      <c r="A85" s="1" t="s">
        <v>47</v>
      </c>
      <c r="B85" s="1" t="s">
        <v>47</v>
      </c>
      <c r="D85" s="1" t="s">
        <v>284</v>
      </c>
      <c r="E85" s="1" t="s">
        <v>480</v>
      </c>
      <c r="F85" s="28">
        <v>-3.1E-2</v>
      </c>
    </row>
    <row r="86" spans="1:6">
      <c r="A86" s="1" t="s">
        <v>79</v>
      </c>
      <c r="B86" s="1" t="s">
        <v>79</v>
      </c>
      <c r="D86" s="1" t="s">
        <v>285</v>
      </c>
      <c r="E86" s="1" t="s">
        <v>481</v>
      </c>
      <c r="F86" s="28">
        <v>-3.4200000000000001E-2</v>
      </c>
    </row>
    <row r="87" spans="1:6">
      <c r="A87" s="1" t="s">
        <v>43</v>
      </c>
      <c r="B87" s="1" t="s">
        <v>43</v>
      </c>
      <c r="D87" s="1" t="s">
        <v>65</v>
      </c>
      <c r="E87" s="1" t="s">
        <v>267</v>
      </c>
      <c r="F87" s="28">
        <v>-4.9399999999999999E-2</v>
      </c>
    </row>
    <row r="88" spans="1:6">
      <c r="A88" s="1" t="s">
        <v>119</v>
      </c>
      <c r="B88" s="1" t="s">
        <v>119</v>
      </c>
      <c r="D88" s="1" t="s">
        <v>118</v>
      </c>
      <c r="E88" s="1" t="s">
        <v>268</v>
      </c>
      <c r="F88" s="28">
        <v>-2.7300000000000001E-2</v>
      </c>
    </row>
    <row r="89" spans="1:6">
      <c r="A89" s="1" t="s">
        <v>84</v>
      </c>
      <c r="B89" s="1" t="s">
        <v>84</v>
      </c>
      <c r="D89" s="1" t="s">
        <v>286</v>
      </c>
      <c r="E89" s="1" t="s">
        <v>510</v>
      </c>
      <c r="F89" s="28">
        <v>-3.9699999999999999E-2</v>
      </c>
    </row>
    <row r="90" spans="1:6">
      <c r="A90" s="1" t="s">
        <v>92</v>
      </c>
      <c r="B90" s="1" t="s">
        <v>92</v>
      </c>
      <c r="D90" s="1" t="s">
        <v>141</v>
      </c>
      <c r="E90" s="1" t="s">
        <v>269</v>
      </c>
      <c r="F90" s="28">
        <v>-4.9399999999999999E-2</v>
      </c>
    </row>
    <row r="91" spans="1:6">
      <c r="A91" s="1" t="s">
        <v>161</v>
      </c>
      <c r="B91" s="1" t="s">
        <v>161</v>
      </c>
      <c r="D91" s="1" t="s">
        <v>142</v>
      </c>
      <c r="E91" s="1" t="s">
        <v>270</v>
      </c>
      <c r="F91" s="28">
        <v>4.6699999999999998E-2</v>
      </c>
    </row>
    <row r="92" spans="1:6">
      <c r="A92" s="1" t="s">
        <v>162</v>
      </c>
      <c r="B92" s="1" t="s">
        <v>162</v>
      </c>
      <c r="D92" s="1" t="s">
        <v>134</v>
      </c>
      <c r="E92" s="1" t="s">
        <v>271</v>
      </c>
      <c r="F92" s="28">
        <v>-4.9399999999999999E-2</v>
      </c>
    </row>
    <row r="93" spans="1:6">
      <c r="A93" s="1" t="s">
        <v>81</v>
      </c>
      <c r="B93" s="1" t="s">
        <v>81</v>
      </c>
      <c r="D93" s="1" t="s">
        <v>53</v>
      </c>
      <c r="E93" s="1" t="s">
        <v>272</v>
      </c>
      <c r="F93" s="28">
        <v>-2.3199999999999998E-2</v>
      </c>
    </row>
    <row r="94" spans="1:6">
      <c r="A94" s="1" t="s">
        <v>232</v>
      </c>
      <c r="B94" s="1" t="s">
        <v>232</v>
      </c>
      <c r="D94" s="1" t="s">
        <v>287</v>
      </c>
      <c r="E94" s="1" t="s">
        <v>514</v>
      </c>
      <c r="F94" s="28">
        <v>6.8500000000000005E-2</v>
      </c>
    </row>
    <row r="95" spans="1:6">
      <c r="A95" s="1" t="s">
        <v>22</v>
      </c>
      <c r="B95" s="1" t="s">
        <v>22</v>
      </c>
      <c r="D95" s="1" t="s">
        <v>87</v>
      </c>
      <c r="E95" s="1" t="s">
        <v>273</v>
      </c>
      <c r="F95" s="28">
        <v>-4.9399999999999999E-2</v>
      </c>
    </row>
    <row r="96" spans="1:6">
      <c r="A96" s="1" t="s">
        <v>63</v>
      </c>
      <c r="B96" s="1" t="s">
        <v>63</v>
      </c>
      <c r="D96" s="1" t="s">
        <v>274</v>
      </c>
      <c r="E96" s="1" t="s">
        <v>275</v>
      </c>
      <c r="F96" s="28">
        <v>6.3E-3</v>
      </c>
    </row>
    <row r="97" spans="1:6">
      <c r="A97" s="1" t="s">
        <v>64</v>
      </c>
      <c r="B97" s="1" t="s">
        <v>64</v>
      </c>
      <c r="D97" s="1" t="s">
        <v>276</v>
      </c>
      <c r="E97" s="1" t="s">
        <v>277</v>
      </c>
      <c r="F97" s="28">
        <v>-2.81E-2</v>
      </c>
    </row>
    <row r="98" spans="1:6">
      <c r="A98" s="1" t="s">
        <v>121</v>
      </c>
      <c r="B98" s="1" t="s">
        <v>121</v>
      </c>
      <c r="D98" s="1" t="s">
        <v>280</v>
      </c>
      <c r="E98" s="1" t="s">
        <v>281</v>
      </c>
      <c r="F98" s="28">
        <v>0.02</v>
      </c>
    </row>
    <row r="99" spans="1:6">
      <c r="A99" s="1" t="s">
        <v>88</v>
      </c>
      <c r="B99" s="1" t="s">
        <v>88</v>
      </c>
      <c r="D99" s="1" t="s">
        <v>282</v>
      </c>
      <c r="E99" s="1" t="s">
        <v>283</v>
      </c>
      <c r="F99" s="28">
        <v>-4.5999999999999999E-3</v>
      </c>
    </row>
    <row r="100" spans="1:6">
      <c r="A100" s="1" t="s">
        <v>44</v>
      </c>
      <c r="B100" s="1" t="s">
        <v>44</v>
      </c>
    </row>
    <row r="101" spans="1:6">
      <c r="A101" s="1" t="s">
        <v>91</v>
      </c>
      <c r="B101" s="1" t="s">
        <v>91</v>
      </c>
      <c r="D101" s="71"/>
    </row>
    <row r="102" spans="1:6">
      <c r="A102" s="1" t="s">
        <v>111</v>
      </c>
      <c r="B102" s="1" t="s">
        <v>111</v>
      </c>
    </row>
    <row r="103" spans="1:6">
      <c r="A103" s="1" t="s">
        <v>140</v>
      </c>
      <c r="B103" s="1" t="s">
        <v>140</v>
      </c>
    </row>
    <row r="104" spans="1:6">
      <c r="A104" s="1" t="s">
        <v>83</v>
      </c>
      <c r="B104" s="1" t="s">
        <v>83</v>
      </c>
    </row>
    <row r="105" spans="1:6">
      <c r="A105" s="1" t="s">
        <v>101</v>
      </c>
      <c r="B105" s="1" t="s">
        <v>101</v>
      </c>
    </row>
    <row r="106" spans="1:6">
      <c r="A106" s="1" t="s">
        <v>82</v>
      </c>
      <c r="B106" s="1" t="s">
        <v>82</v>
      </c>
    </row>
    <row r="107" spans="1:6">
      <c r="A107" s="1" t="s">
        <v>102</v>
      </c>
      <c r="B107" s="1" t="s">
        <v>102</v>
      </c>
    </row>
    <row r="108" spans="1:6">
      <c r="A108" s="1" t="s">
        <v>103</v>
      </c>
      <c r="B108" s="1" t="s">
        <v>103</v>
      </c>
    </row>
    <row r="109" spans="1:6">
      <c r="A109" s="1" t="s">
        <v>104</v>
      </c>
      <c r="B109" s="1" t="s">
        <v>104</v>
      </c>
    </row>
    <row r="110" spans="1:6">
      <c r="A110" s="1" t="s">
        <v>49</v>
      </c>
      <c r="B110" s="1" t="s">
        <v>49</v>
      </c>
    </row>
    <row r="111" spans="1:6">
      <c r="A111" s="1" t="s">
        <v>105</v>
      </c>
      <c r="B111" s="1" t="s">
        <v>105</v>
      </c>
    </row>
    <row r="112" spans="1:6">
      <c r="A112" s="1" t="s">
        <v>50</v>
      </c>
      <c r="B112" s="1" t="s">
        <v>50</v>
      </c>
    </row>
    <row r="113" spans="1:2">
      <c r="A113" s="1" t="s">
        <v>56</v>
      </c>
      <c r="B113" s="1" t="s">
        <v>56</v>
      </c>
    </row>
    <row r="114" spans="1:2">
      <c r="A114" s="1" t="s">
        <v>11</v>
      </c>
      <c r="B114" s="1" t="s">
        <v>11</v>
      </c>
    </row>
    <row r="115" spans="1:2">
      <c r="A115" s="1" t="s">
        <v>259</v>
      </c>
      <c r="B115" s="1" t="s">
        <v>259</v>
      </c>
    </row>
    <row r="116" spans="1:2">
      <c r="A116" s="1" t="s">
        <v>261</v>
      </c>
      <c r="B116" s="1" t="s">
        <v>261</v>
      </c>
    </row>
    <row r="117" spans="1:2">
      <c r="A117" s="1" t="s">
        <v>263</v>
      </c>
      <c r="B117" s="1" t="s">
        <v>263</v>
      </c>
    </row>
    <row r="118" spans="1:2">
      <c r="A118" s="1" t="s">
        <v>51</v>
      </c>
      <c r="B118" s="1" t="s">
        <v>51</v>
      </c>
    </row>
    <row r="119" spans="1:2">
      <c r="A119" s="1" t="s">
        <v>527</v>
      </c>
      <c r="B119" s="1" t="s">
        <v>527</v>
      </c>
    </row>
    <row r="120" spans="1:2">
      <c r="A120" s="1" t="s">
        <v>529</v>
      </c>
      <c r="B120" s="1" t="s">
        <v>529</v>
      </c>
    </row>
    <row r="121" spans="1:2">
      <c r="A121" s="1" t="s">
        <v>531</v>
      </c>
      <c r="B121" s="1" t="s">
        <v>531</v>
      </c>
    </row>
    <row r="122" spans="1:2">
      <c r="A122" s="1" t="s">
        <v>265</v>
      </c>
      <c r="B122" s="1" t="s">
        <v>265</v>
      </c>
    </row>
    <row r="123" spans="1:2">
      <c r="A123" s="1" t="s">
        <v>52</v>
      </c>
      <c r="B123" s="1" t="s">
        <v>52</v>
      </c>
    </row>
    <row r="124" spans="1:2">
      <c r="A124" s="1" t="s">
        <v>86</v>
      </c>
      <c r="B124" s="1" t="s">
        <v>86</v>
      </c>
    </row>
    <row r="125" spans="1:2">
      <c r="A125" s="1" t="s">
        <v>112</v>
      </c>
      <c r="B125" s="1" t="s">
        <v>112</v>
      </c>
    </row>
    <row r="126" spans="1:2">
      <c r="A126" s="1" t="s">
        <v>114</v>
      </c>
      <c r="B126" s="1" t="s">
        <v>114</v>
      </c>
    </row>
    <row r="127" spans="1:2">
      <c r="A127" s="1" t="s">
        <v>115</v>
      </c>
      <c r="B127" s="1" t="s">
        <v>115</v>
      </c>
    </row>
    <row r="128" spans="1:2">
      <c r="A128" s="1" t="s">
        <v>120</v>
      </c>
      <c r="B128" s="1" t="s">
        <v>120</v>
      </c>
    </row>
    <row r="129" spans="1:2">
      <c r="A129" s="1" t="s">
        <v>26</v>
      </c>
      <c r="B129" s="1" t="s">
        <v>26</v>
      </c>
    </row>
    <row r="130" spans="1:2">
      <c r="A130" s="1" t="s">
        <v>27</v>
      </c>
      <c r="B130" s="1" t="s">
        <v>27</v>
      </c>
    </row>
    <row r="131" spans="1:2">
      <c r="A131" s="1" t="s">
        <v>23</v>
      </c>
      <c r="B131" s="1" t="s">
        <v>23</v>
      </c>
    </row>
    <row r="132" spans="1:2">
      <c r="A132" s="1" t="s">
        <v>24</v>
      </c>
      <c r="B132" s="1" t="s">
        <v>24</v>
      </c>
    </row>
    <row r="133" spans="1:2">
      <c r="A133" s="1" t="s">
        <v>28</v>
      </c>
      <c r="B133" s="1" t="s">
        <v>28</v>
      </c>
    </row>
    <row r="134" spans="1:2">
      <c r="A134" s="1" t="s">
        <v>29</v>
      </c>
      <c r="B134" s="1" t="s">
        <v>29</v>
      </c>
    </row>
    <row r="135" spans="1:2">
      <c r="A135" s="1" t="s">
        <v>30</v>
      </c>
      <c r="B135" s="1" t="s">
        <v>30</v>
      </c>
    </row>
    <row r="136" spans="1:2">
      <c r="A136" s="1" t="s">
        <v>31</v>
      </c>
      <c r="B136" s="1" t="s">
        <v>31</v>
      </c>
    </row>
    <row r="137" spans="1:2">
      <c r="A137" s="1" t="s">
        <v>117</v>
      </c>
      <c r="B137" s="1" t="s">
        <v>117</v>
      </c>
    </row>
    <row r="138" spans="1:2">
      <c r="A138" s="1" t="s">
        <v>116</v>
      </c>
      <c r="B138" s="1" t="s">
        <v>116</v>
      </c>
    </row>
    <row r="139" spans="1:2">
      <c r="A139" s="1" t="s">
        <v>163</v>
      </c>
      <c r="B139" s="1" t="s">
        <v>163</v>
      </c>
    </row>
    <row r="140" spans="1:2">
      <c r="A140" s="1" t="s">
        <v>284</v>
      </c>
      <c r="B140" s="1" t="s">
        <v>284</v>
      </c>
    </row>
    <row r="141" spans="1:2">
      <c r="A141" s="1" t="s">
        <v>285</v>
      </c>
      <c r="B141" s="1" t="s">
        <v>285</v>
      </c>
    </row>
    <row r="142" spans="1:2">
      <c r="A142" s="1" t="s">
        <v>113</v>
      </c>
      <c r="B142" s="1" t="s">
        <v>113</v>
      </c>
    </row>
    <row r="143" spans="1:2">
      <c r="A143" s="1" t="s">
        <v>65</v>
      </c>
      <c r="B143" s="1" t="s">
        <v>65</v>
      </c>
    </row>
    <row r="144" spans="1:2">
      <c r="A144" s="1" t="s">
        <v>118</v>
      </c>
      <c r="B144" s="1" t="s">
        <v>118</v>
      </c>
    </row>
    <row r="145" spans="1:2">
      <c r="A145" s="1" t="s">
        <v>286</v>
      </c>
      <c r="B145" s="1" t="s">
        <v>286</v>
      </c>
    </row>
    <row r="146" spans="1:2">
      <c r="A146" s="1" t="s">
        <v>141</v>
      </c>
      <c r="B146" s="1" t="s">
        <v>141</v>
      </c>
    </row>
    <row r="147" spans="1:2">
      <c r="A147" s="1" t="s">
        <v>142</v>
      </c>
      <c r="B147" s="1" t="s">
        <v>142</v>
      </c>
    </row>
    <row r="148" spans="1:2">
      <c r="A148" s="1" t="s">
        <v>53</v>
      </c>
      <c r="B148" s="1" t="s">
        <v>53</v>
      </c>
    </row>
    <row r="149" spans="1:2">
      <c r="A149" s="1" t="s">
        <v>54</v>
      </c>
      <c r="B149" s="1" t="s">
        <v>54</v>
      </c>
    </row>
    <row r="150" spans="1:2">
      <c r="A150" s="1" t="s">
        <v>287</v>
      </c>
      <c r="B150" s="1" t="s">
        <v>287</v>
      </c>
    </row>
    <row r="151" spans="1:2">
      <c r="A151" s="1" t="s">
        <v>87</v>
      </c>
      <c r="B151" s="1" t="s">
        <v>87</v>
      </c>
    </row>
    <row r="152" spans="1:2">
      <c r="A152" s="1" t="s">
        <v>288</v>
      </c>
      <c r="B152" s="1" t="s">
        <v>288</v>
      </c>
    </row>
    <row r="153" spans="1:2">
      <c r="A153" s="1" t="s">
        <v>289</v>
      </c>
      <c r="B153" s="1" t="s">
        <v>289</v>
      </c>
    </row>
    <row r="154" spans="1:2">
      <c r="A154" s="1" t="s">
        <v>16</v>
      </c>
      <c r="B154" s="1" t="s">
        <v>274</v>
      </c>
    </row>
    <row r="155" spans="1:2">
      <c r="A155" s="1" t="s">
        <v>290</v>
      </c>
      <c r="B155" s="1" t="s">
        <v>278</v>
      </c>
    </row>
    <row r="156" spans="1:2">
      <c r="A156" s="1" t="s">
        <v>291</v>
      </c>
      <c r="B156" s="1" t="s">
        <v>274</v>
      </c>
    </row>
    <row r="157" spans="1:2">
      <c r="A157" s="1" t="s">
        <v>292</v>
      </c>
      <c r="B157" s="1" t="s">
        <v>274</v>
      </c>
    </row>
    <row r="158" spans="1:2">
      <c r="A158" s="1" t="s">
        <v>293</v>
      </c>
      <c r="B158" s="1" t="s">
        <v>280</v>
      </c>
    </row>
    <row r="159" spans="1:2">
      <c r="A159" s="1" t="s">
        <v>294</v>
      </c>
      <c r="B159" s="1" t="s">
        <v>274</v>
      </c>
    </row>
    <row r="160" spans="1:2">
      <c r="A160" s="1" t="s">
        <v>295</v>
      </c>
      <c r="B160" s="1" t="s">
        <v>274</v>
      </c>
    </row>
    <row r="161" spans="1:2">
      <c r="A161" s="1" t="s">
        <v>296</v>
      </c>
      <c r="B161" s="1" t="s">
        <v>278</v>
      </c>
    </row>
    <row r="162" spans="1:2">
      <c r="A162" s="1" t="s">
        <v>297</v>
      </c>
      <c r="B162" s="1" t="s">
        <v>280</v>
      </c>
    </row>
    <row r="163" spans="1:2">
      <c r="A163" s="1" t="s">
        <v>39</v>
      </c>
      <c r="B163" s="1" t="s">
        <v>274</v>
      </c>
    </row>
    <row r="164" spans="1:2">
      <c r="A164" s="1" t="s">
        <v>298</v>
      </c>
      <c r="B164" s="1" t="s">
        <v>278</v>
      </c>
    </row>
    <row r="165" spans="1:2">
      <c r="A165" s="1" t="s">
        <v>40</v>
      </c>
      <c r="B165" s="1" t="s">
        <v>280</v>
      </c>
    </row>
    <row r="166" spans="1:2">
      <c r="A166" s="1" t="s">
        <v>299</v>
      </c>
      <c r="B166" s="1" t="s">
        <v>274</v>
      </c>
    </row>
    <row r="167" spans="1:2">
      <c r="A167" s="1" t="s">
        <v>67</v>
      </c>
      <c r="B167" s="1" t="s">
        <v>274</v>
      </c>
    </row>
    <row r="168" spans="1:2">
      <c r="A168" s="1" t="s">
        <v>300</v>
      </c>
      <c r="B168" s="1" t="s">
        <v>278</v>
      </c>
    </row>
    <row r="169" spans="1:2">
      <c r="A169" s="1" t="s">
        <v>301</v>
      </c>
      <c r="B169" s="1" t="s">
        <v>280</v>
      </c>
    </row>
    <row r="170" spans="1:2">
      <c r="A170" s="1" t="s">
        <v>302</v>
      </c>
      <c r="B170" s="1" t="s">
        <v>274</v>
      </c>
    </row>
    <row r="171" spans="1:2">
      <c r="A171" s="1" t="s">
        <v>303</v>
      </c>
      <c r="B171" s="1" t="s">
        <v>278</v>
      </c>
    </row>
    <row r="172" spans="1:2">
      <c r="A172" s="1" t="s">
        <v>77</v>
      </c>
      <c r="B172" s="1" t="s">
        <v>274</v>
      </c>
    </row>
    <row r="173" spans="1:2">
      <c r="A173" s="1" t="s">
        <v>304</v>
      </c>
      <c r="B173" s="1" t="s">
        <v>278</v>
      </c>
    </row>
    <row r="174" spans="1:2">
      <c r="A174" s="1" t="s">
        <v>305</v>
      </c>
      <c r="B174" s="1" t="s">
        <v>280</v>
      </c>
    </row>
    <row r="175" spans="1:2">
      <c r="A175" s="1" t="s">
        <v>306</v>
      </c>
      <c r="B175" s="1" t="s">
        <v>278</v>
      </c>
    </row>
    <row r="176" spans="1:2">
      <c r="A176" s="1" t="s">
        <v>137</v>
      </c>
      <c r="B176" s="1" t="s">
        <v>274</v>
      </c>
    </row>
    <row r="177" spans="1:2">
      <c r="A177" s="1" t="s">
        <v>307</v>
      </c>
      <c r="B177" s="1" t="s">
        <v>278</v>
      </c>
    </row>
    <row r="178" spans="1:2">
      <c r="A178" s="1" t="s">
        <v>308</v>
      </c>
      <c r="B178" s="1" t="s">
        <v>280</v>
      </c>
    </row>
    <row r="179" spans="1:2">
      <c r="A179" s="1" t="s">
        <v>309</v>
      </c>
      <c r="B179" s="1" t="s">
        <v>274</v>
      </c>
    </row>
    <row r="180" spans="1:2">
      <c r="A180" s="1" t="s">
        <v>310</v>
      </c>
      <c r="B180" s="1" t="s">
        <v>280</v>
      </c>
    </row>
    <row r="181" spans="1:2">
      <c r="A181" s="1" t="s">
        <v>89</v>
      </c>
      <c r="B181" s="1" t="s">
        <v>274</v>
      </c>
    </row>
    <row r="182" spans="1:2">
      <c r="A182" s="1" t="s">
        <v>311</v>
      </c>
      <c r="B182" s="1" t="s">
        <v>278</v>
      </c>
    </row>
    <row r="183" spans="1:2">
      <c r="A183" s="1" t="s">
        <v>312</v>
      </c>
      <c r="B183" s="1" t="s">
        <v>280</v>
      </c>
    </row>
    <row r="184" spans="1:2">
      <c r="A184" s="1" t="s">
        <v>313</v>
      </c>
      <c r="B184" s="1" t="s">
        <v>274</v>
      </c>
    </row>
    <row r="185" spans="1:2">
      <c r="A185" s="1" t="s">
        <v>314</v>
      </c>
      <c r="B185" s="1" t="s">
        <v>280</v>
      </c>
    </row>
    <row r="186" spans="1:2">
      <c r="A186" s="1" t="s">
        <v>315</v>
      </c>
      <c r="B186" s="1" t="s">
        <v>274</v>
      </c>
    </row>
    <row r="187" spans="1:2">
      <c r="A187" s="1" t="s">
        <v>95</v>
      </c>
      <c r="B187" s="1" t="s">
        <v>274</v>
      </c>
    </row>
    <row r="188" spans="1:2">
      <c r="A188" s="1" t="s">
        <v>316</v>
      </c>
      <c r="B188" s="1" t="s">
        <v>278</v>
      </c>
    </row>
    <row r="189" spans="1:2">
      <c r="A189" s="1" t="s">
        <v>96</v>
      </c>
      <c r="B189" s="1" t="s">
        <v>280</v>
      </c>
    </row>
    <row r="190" spans="1:2">
      <c r="A190" s="1" t="s">
        <v>317</v>
      </c>
      <c r="B190" s="1" t="s">
        <v>274</v>
      </c>
    </row>
    <row r="191" spans="1:2">
      <c r="A191" s="1" t="s">
        <v>318</v>
      </c>
      <c r="B191" s="1" t="s">
        <v>278</v>
      </c>
    </row>
    <row r="192" spans="1:2">
      <c r="A192" s="1" t="s">
        <v>319</v>
      </c>
      <c r="B192" s="1" t="s">
        <v>280</v>
      </c>
    </row>
    <row r="193" spans="1:2">
      <c r="A193" s="1" t="s">
        <v>320</v>
      </c>
      <c r="B193" s="1" t="s">
        <v>274</v>
      </c>
    </row>
    <row r="194" spans="1:2">
      <c r="A194" s="1" t="s">
        <v>321</v>
      </c>
      <c r="B194" s="1" t="s">
        <v>274</v>
      </c>
    </row>
    <row r="195" spans="1:2">
      <c r="A195" s="1" t="s">
        <v>322</v>
      </c>
      <c r="B195" s="1" t="s">
        <v>278</v>
      </c>
    </row>
    <row r="196" spans="1:2">
      <c r="A196" s="1" t="s">
        <v>323</v>
      </c>
      <c r="B196" s="1" t="s">
        <v>280</v>
      </c>
    </row>
    <row r="197" spans="1:2">
      <c r="A197" s="1" t="s">
        <v>324</v>
      </c>
      <c r="B197" s="1" t="s">
        <v>274</v>
      </c>
    </row>
    <row r="198" spans="1:2">
      <c r="A198" s="1" t="s">
        <v>325</v>
      </c>
      <c r="B198" s="1" t="s">
        <v>280</v>
      </c>
    </row>
    <row r="199" spans="1:2">
      <c r="A199" s="1" t="s">
        <v>107</v>
      </c>
      <c r="B199" s="1" t="s">
        <v>274</v>
      </c>
    </row>
    <row r="200" spans="1:2">
      <c r="A200" s="1" t="s">
        <v>326</v>
      </c>
      <c r="B200" s="1" t="s">
        <v>280</v>
      </c>
    </row>
    <row r="201" spans="1:2">
      <c r="A201" s="1" t="s">
        <v>327</v>
      </c>
      <c r="B201" s="1" t="s">
        <v>278</v>
      </c>
    </row>
    <row r="202" spans="1:2">
      <c r="A202" s="1" t="s">
        <v>328</v>
      </c>
      <c r="B202" s="1" t="s">
        <v>274</v>
      </c>
    </row>
    <row r="203" spans="1:2">
      <c r="A203" s="1" t="s">
        <v>329</v>
      </c>
      <c r="B203" s="1" t="s">
        <v>278</v>
      </c>
    </row>
    <row r="204" spans="1:2">
      <c r="A204" s="1" t="s">
        <v>330</v>
      </c>
      <c r="B204" s="1" t="s">
        <v>280</v>
      </c>
    </row>
    <row r="205" spans="1:2">
      <c r="A205" s="1" t="s">
        <v>42</v>
      </c>
      <c r="B205" s="1" t="s">
        <v>274</v>
      </c>
    </row>
    <row r="206" spans="1:2">
      <c r="A206" s="1" t="s">
        <v>331</v>
      </c>
      <c r="B206" s="1" t="s">
        <v>278</v>
      </c>
    </row>
    <row r="207" spans="1:2">
      <c r="A207" s="1" t="s">
        <v>332</v>
      </c>
      <c r="B207" s="1" t="s">
        <v>280</v>
      </c>
    </row>
    <row r="208" spans="1:2">
      <c r="A208" s="1" t="s">
        <v>333</v>
      </c>
      <c r="B208" s="1" t="s">
        <v>274</v>
      </c>
    </row>
    <row r="209" spans="1:2">
      <c r="A209" s="1" t="s">
        <v>99</v>
      </c>
      <c r="B209" s="1" t="s">
        <v>274</v>
      </c>
    </row>
    <row r="210" spans="1:2">
      <c r="A210" s="1" t="s">
        <v>100</v>
      </c>
      <c r="B210" s="1" t="s">
        <v>280</v>
      </c>
    </row>
    <row r="211" spans="1:2">
      <c r="A211" s="1" t="s">
        <v>334</v>
      </c>
      <c r="B211" s="1" t="s">
        <v>278</v>
      </c>
    </row>
    <row r="212" spans="1:2">
      <c r="A212" s="1" t="s">
        <v>335</v>
      </c>
      <c r="B212" s="1" t="s">
        <v>274</v>
      </c>
    </row>
    <row r="213" spans="1:2">
      <c r="A213" s="1" t="s">
        <v>145</v>
      </c>
      <c r="B213" s="1" t="s">
        <v>274</v>
      </c>
    </row>
    <row r="214" spans="1:2">
      <c r="A214" s="1" t="s">
        <v>336</v>
      </c>
      <c r="B214" s="1" t="s">
        <v>280</v>
      </c>
    </row>
    <row r="215" spans="1:2">
      <c r="A215" s="1" t="s">
        <v>337</v>
      </c>
      <c r="B215" s="1" t="s">
        <v>278</v>
      </c>
    </row>
    <row r="216" spans="1:2">
      <c r="A216" s="1" t="s">
        <v>338</v>
      </c>
      <c r="B216" s="1" t="s">
        <v>274</v>
      </c>
    </row>
    <row r="217" spans="1:2">
      <c r="A217" s="1" t="s">
        <v>339</v>
      </c>
      <c r="B217" s="1" t="s">
        <v>278</v>
      </c>
    </row>
    <row r="218" spans="1:2">
      <c r="A218" s="1" t="s">
        <v>143</v>
      </c>
      <c r="B218" s="1" t="s">
        <v>280</v>
      </c>
    </row>
    <row r="219" spans="1:2">
      <c r="A219" s="1" t="s">
        <v>340</v>
      </c>
      <c r="B219" s="1" t="s">
        <v>274</v>
      </c>
    </row>
    <row r="220" spans="1:2">
      <c r="A220" s="1" t="s">
        <v>341</v>
      </c>
      <c r="B220" s="1" t="s">
        <v>278</v>
      </c>
    </row>
    <row r="221" spans="1:2">
      <c r="A221" s="1" t="s">
        <v>147</v>
      </c>
      <c r="B221" s="1" t="s">
        <v>280</v>
      </c>
    </row>
    <row r="222" spans="1:2">
      <c r="A222" s="1" t="s">
        <v>342</v>
      </c>
      <c r="B222" s="1" t="s">
        <v>274</v>
      </c>
    </row>
    <row r="223" spans="1:2">
      <c r="A223" s="1" t="s">
        <v>343</v>
      </c>
      <c r="B223" s="1" t="s">
        <v>274</v>
      </c>
    </row>
    <row r="224" spans="1:2">
      <c r="A224" s="1" t="s">
        <v>344</v>
      </c>
      <c r="B224" s="1" t="s">
        <v>280</v>
      </c>
    </row>
    <row r="225" spans="1:2">
      <c r="A225" s="1" t="s">
        <v>15</v>
      </c>
      <c r="B225" s="1" t="s">
        <v>276</v>
      </c>
    </row>
    <row r="226" spans="1:2">
      <c r="A226" s="1" t="s">
        <v>537</v>
      </c>
      <c r="B226" s="1" t="s">
        <v>276</v>
      </c>
    </row>
    <row r="227" spans="1:2">
      <c r="A227" s="1" t="s">
        <v>345</v>
      </c>
      <c r="B227" s="1" t="s">
        <v>279</v>
      </c>
    </row>
    <row r="228" spans="1:2">
      <c r="A228" s="1" t="s">
        <v>346</v>
      </c>
      <c r="B228" s="1" t="s">
        <v>276</v>
      </c>
    </row>
    <row r="229" spans="1:2">
      <c r="A229" s="1" t="s">
        <v>347</v>
      </c>
      <c r="B229" s="1" t="s">
        <v>276</v>
      </c>
    </row>
    <row r="230" spans="1:2">
      <c r="A230" s="1" t="s">
        <v>348</v>
      </c>
      <c r="B230" s="1" t="s">
        <v>276</v>
      </c>
    </row>
    <row r="231" spans="1:2">
      <c r="A231" s="1" t="s">
        <v>349</v>
      </c>
      <c r="B231" s="1" t="s">
        <v>282</v>
      </c>
    </row>
    <row r="232" spans="1:2">
      <c r="A232" s="1" t="s">
        <v>350</v>
      </c>
      <c r="B232" s="1" t="s">
        <v>276</v>
      </c>
    </row>
    <row r="233" spans="1:2">
      <c r="A233" s="1" t="s">
        <v>351</v>
      </c>
      <c r="B233" s="1" t="s">
        <v>276</v>
      </c>
    </row>
    <row r="234" spans="1:2">
      <c r="A234" s="1" t="s">
        <v>352</v>
      </c>
      <c r="B234" s="1" t="s">
        <v>276</v>
      </c>
    </row>
    <row r="235" spans="1:2">
      <c r="A235" s="1" t="s">
        <v>353</v>
      </c>
      <c r="B235" s="1" t="s">
        <v>279</v>
      </c>
    </row>
    <row r="236" spans="1:2">
      <c r="A236" s="1" t="s">
        <v>354</v>
      </c>
      <c r="B236" s="1" t="s">
        <v>282</v>
      </c>
    </row>
    <row r="237" spans="1:2">
      <c r="A237" s="1" t="s">
        <v>36</v>
      </c>
      <c r="B237" s="1" t="s">
        <v>276</v>
      </c>
    </row>
    <row r="238" spans="1:2">
      <c r="A238" s="1" t="s">
        <v>37</v>
      </c>
      <c r="B238" s="1" t="s">
        <v>279</v>
      </c>
    </row>
    <row r="239" spans="1:2">
      <c r="A239" s="1" t="s">
        <v>38</v>
      </c>
      <c r="B239" s="1" t="s">
        <v>282</v>
      </c>
    </row>
    <row r="240" spans="1:2">
      <c r="A240" s="1" t="s">
        <v>355</v>
      </c>
      <c r="B240" s="1" t="s">
        <v>276</v>
      </c>
    </row>
    <row r="241" spans="1:2">
      <c r="A241" s="1" t="s">
        <v>356</v>
      </c>
      <c r="B241" s="1" t="s">
        <v>279</v>
      </c>
    </row>
    <row r="242" spans="1:2">
      <c r="A242" s="1" t="s">
        <v>74</v>
      </c>
      <c r="B242" s="1" t="s">
        <v>276</v>
      </c>
    </row>
    <row r="243" spans="1:2">
      <c r="A243" s="1" t="s">
        <v>75</v>
      </c>
      <c r="B243" s="1" t="s">
        <v>279</v>
      </c>
    </row>
    <row r="244" spans="1:2">
      <c r="A244" s="1" t="s">
        <v>76</v>
      </c>
      <c r="B244" s="1" t="s">
        <v>282</v>
      </c>
    </row>
    <row r="245" spans="1:2">
      <c r="A245" s="1" t="s">
        <v>66</v>
      </c>
      <c r="B245" s="1" t="s">
        <v>276</v>
      </c>
    </row>
    <row r="246" spans="1:2">
      <c r="A246" s="1" t="s">
        <v>357</v>
      </c>
      <c r="B246" s="1" t="s">
        <v>279</v>
      </c>
    </row>
    <row r="247" spans="1:2">
      <c r="A247" s="1" t="s">
        <v>358</v>
      </c>
      <c r="B247" s="1" t="s">
        <v>282</v>
      </c>
    </row>
    <row r="248" spans="1:2">
      <c r="A248" s="1" t="s">
        <v>359</v>
      </c>
      <c r="B248" s="1" t="s">
        <v>276</v>
      </c>
    </row>
    <row r="249" spans="1:2">
      <c r="A249" s="1" t="s">
        <v>360</v>
      </c>
      <c r="B249" s="1" t="s">
        <v>279</v>
      </c>
    </row>
    <row r="250" spans="1:2">
      <c r="A250" s="1" t="s">
        <v>361</v>
      </c>
      <c r="B250" s="1" t="s">
        <v>279</v>
      </c>
    </row>
    <row r="251" spans="1:2">
      <c r="A251" s="1" t="s">
        <v>135</v>
      </c>
      <c r="B251" s="1" t="s">
        <v>276</v>
      </c>
    </row>
    <row r="252" spans="1:2">
      <c r="A252" s="1" t="s">
        <v>136</v>
      </c>
      <c r="B252" s="1" t="s">
        <v>279</v>
      </c>
    </row>
    <row r="253" spans="1:2">
      <c r="A253" s="1" t="s">
        <v>362</v>
      </c>
      <c r="B253" s="1" t="s">
        <v>282</v>
      </c>
    </row>
    <row r="254" spans="1:2">
      <c r="A254" s="1" t="s">
        <v>363</v>
      </c>
      <c r="B254" s="1" t="s">
        <v>276</v>
      </c>
    </row>
    <row r="255" spans="1:2">
      <c r="A255" s="1" t="s">
        <v>90</v>
      </c>
      <c r="B255" s="1" t="s">
        <v>282</v>
      </c>
    </row>
    <row r="256" spans="1:2">
      <c r="A256" s="1" t="s">
        <v>364</v>
      </c>
      <c r="B256" s="1" t="s">
        <v>276</v>
      </c>
    </row>
    <row r="257" spans="1:2">
      <c r="A257" s="1" t="s">
        <v>365</v>
      </c>
      <c r="B257" s="1" t="s">
        <v>279</v>
      </c>
    </row>
    <row r="258" spans="1:2">
      <c r="A258" s="1" t="s">
        <v>366</v>
      </c>
      <c r="B258" s="1" t="s">
        <v>282</v>
      </c>
    </row>
    <row r="259" spans="1:2">
      <c r="A259" s="1" t="s">
        <v>367</v>
      </c>
      <c r="B259" s="1" t="s">
        <v>276</v>
      </c>
    </row>
    <row r="260" spans="1:2">
      <c r="A260" s="1" t="s">
        <v>368</v>
      </c>
      <c r="B260" s="1" t="s">
        <v>282</v>
      </c>
    </row>
    <row r="261" spans="1:2">
      <c r="A261" s="1" t="s">
        <v>93</v>
      </c>
      <c r="B261" s="1" t="s">
        <v>276</v>
      </c>
    </row>
    <row r="262" spans="1:2">
      <c r="A262" s="1" t="s">
        <v>94</v>
      </c>
      <c r="B262" s="1" t="s">
        <v>279</v>
      </c>
    </row>
    <row r="263" spans="1:2">
      <c r="A263" s="1" t="s">
        <v>369</v>
      </c>
      <c r="B263" s="1" t="s">
        <v>282</v>
      </c>
    </row>
    <row r="264" spans="1:2">
      <c r="A264" s="1" t="s">
        <v>370</v>
      </c>
      <c r="B264" s="1" t="s">
        <v>276</v>
      </c>
    </row>
    <row r="265" spans="1:2">
      <c r="A265" s="1" t="s">
        <v>371</v>
      </c>
      <c r="B265" s="1" t="s">
        <v>279</v>
      </c>
    </row>
    <row r="266" spans="1:2">
      <c r="A266" s="1" t="s">
        <v>372</v>
      </c>
      <c r="B266" s="1" t="s">
        <v>282</v>
      </c>
    </row>
    <row r="267" spans="1:2">
      <c r="A267" s="1" t="s">
        <v>373</v>
      </c>
      <c r="B267" s="1" t="s">
        <v>279</v>
      </c>
    </row>
    <row r="268" spans="1:2">
      <c r="A268" s="1" t="s">
        <v>374</v>
      </c>
      <c r="B268" s="1" t="s">
        <v>276</v>
      </c>
    </row>
    <row r="269" spans="1:2">
      <c r="A269" s="1" t="s">
        <v>375</v>
      </c>
      <c r="B269" s="1" t="s">
        <v>276</v>
      </c>
    </row>
    <row r="270" spans="1:2">
      <c r="A270" s="1" t="s">
        <v>376</v>
      </c>
      <c r="B270" s="1" t="s">
        <v>279</v>
      </c>
    </row>
    <row r="271" spans="1:2">
      <c r="A271" s="1" t="s">
        <v>377</v>
      </c>
      <c r="B271" s="1" t="s">
        <v>282</v>
      </c>
    </row>
    <row r="272" spans="1:2">
      <c r="A272" s="1" t="s">
        <v>378</v>
      </c>
      <c r="B272" s="1" t="s">
        <v>276</v>
      </c>
    </row>
    <row r="273" spans="1:2">
      <c r="A273" s="1" t="s">
        <v>379</v>
      </c>
      <c r="B273" s="1" t="s">
        <v>282</v>
      </c>
    </row>
    <row r="274" spans="1:2">
      <c r="A274" s="1" t="s">
        <v>108</v>
      </c>
      <c r="B274" s="1" t="s">
        <v>276</v>
      </c>
    </row>
    <row r="275" spans="1:2">
      <c r="A275" s="1" t="s">
        <v>380</v>
      </c>
      <c r="B275" s="1" t="s">
        <v>279</v>
      </c>
    </row>
    <row r="276" spans="1:2">
      <c r="A276" s="1" t="s">
        <v>381</v>
      </c>
      <c r="B276" s="1" t="s">
        <v>282</v>
      </c>
    </row>
    <row r="277" spans="1:2">
      <c r="A277" s="1" t="s">
        <v>382</v>
      </c>
      <c r="B277" s="1" t="s">
        <v>276</v>
      </c>
    </row>
    <row r="278" spans="1:2">
      <c r="A278" s="1" t="s">
        <v>109</v>
      </c>
      <c r="B278" s="1" t="s">
        <v>276</v>
      </c>
    </row>
    <row r="279" spans="1:2">
      <c r="A279" s="1" t="s">
        <v>383</v>
      </c>
      <c r="B279" s="1" t="s">
        <v>279</v>
      </c>
    </row>
    <row r="280" spans="1:2">
      <c r="A280" s="1" t="s">
        <v>110</v>
      </c>
      <c r="B280" s="1" t="s">
        <v>282</v>
      </c>
    </row>
    <row r="281" spans="1:2">
      <c r="A281" s="1" t="s">
        <v>384</v>
      </c>
      <c r="B281" s="1" t="s">
        <v>276</v>
      </c>
    </row>
    <row r="282" spans="1:2">
      <c r="A282" s="1" t="s">
        <v>41</v>
      </c>
      <c r="B282" s="1" t="s">
        <v>276</v>
      </c>
    </row>
    <row r="283" spans="1:2">
      <c r="A283" s="1" t="s">
        <v>385</v>
      </c>
      <c r="B283" s="1" t="s">
        <v>279</v>
      </c>
    </row>
    <row r="284" spans="1:2">
      <c r="A284" s="1" t="s">
        <v>386</v>
      </c>
      <c r="B284" s="1" t="s">
        <v>282</v>
      </c>
    </row>
    <row r="285" spans="1:2">
      <c r="A285" s="1" t="s">
        <v>387</v>
      </c>
      <c r="B285" s="1" t="s">
        <v>282</v>
      </c>
    </row>
    <row r="286" spans="1:2">
      <c r="A286" s="1" t="s">
        <v>388</v>
      </c>
      <c r="B286" s="1" t="s">
        <v>276</v>
      </c>
    </row>
    <row r="287" spans="1:2">
      <c r="A287" s="1" t="s">
        <v>97</v>
      </c>
      <c r="B287" s="1" t="s">
        <v>276</v>
      </c>
    </row>
    <row r="288" spans="1:2">
      <c r="A288" s="1" t="s">
        <v>389</v>
      </c>
      <c r="B288" s="1" t="s">
        <v>279</v>
      </c>
    </row>
    <row r="289" spans="1:2">
      <c r="A289" s="1" t="s">
        <v>98</v>
      </c>
      <c r="B289" s="1" t="s">
        <v>282</v>
      </c>
    </row>
    <row r="290" spans="1:2">
      <c r="A290" s="1" t="s">
        <v>390</v>
      </c>
      <c r="B290" s="1" t="s">
        <v>276</v>
      </c>
    </row>
    <row r="291" spans="1:2">
      <c r="A291" s="1" t="s">
        <v>391</v>
      </c>
      <c r="B291" s="1" t="s">
        <v>276</v>
      </c>
    </row>
    <row r="292" spans="1:2">
      <c r="A292" s="1" t="s">
        <v>392</v>
      </c>
      <c r="B292" s="1" t="s">
        <v>282</v>
      </c>
    </row>
    <row r="293" spans="1:2">
      <c r="A293" s="1" t="s">
        <v>144</v>
      </c>
      <c r="B293" s="1" t="s">
        <v>276</v>
      </c>
    </row>
    <row r="294" spans="1:2">
      <c r="A294" s="1" t="s">
        <v>146</v>
      </c>
      <c r="B294" s="1" t="s">
        <v>279</v>
      </c>
    </row>
    <row r="295" spans="1:2">
      <c r="A295" s="1" t="s">
        <v>393</v>
      </c>
      <c r="B295" s="1" t="s">
        <v>282</v>
      </c>
    </row>
    <row r="296" spans="1:2">
      <c r="A296" s="1" t="s">
        <v>394</v>
      </c>
      <c r="B296" s="1" t="s">
        <v>276</v>
      </c>
    </row>
    <row r="297" spans="1:2">
      <c r="A297" s="1" t="s">
        <v>395</v>
      </c>
      <c r="B297" s="1" t="s">
        <v>279</v>
      </c>
    </row>
    <row r="298" spans="1:2">
      <c r="A298" s="1" t="s">
        <v>396</v>
      </c>
      <c r="B298" s="1" t="s">
        <v>282</v>
      </c>
    </row>
    <row r="299" spans="1:2">
      <c r="A299" s="1" t="s">
        <v>397</v>
      </c>
      <c r="B299" s="1" t="s">
        <v>276</v>
      </c>
    </row>
    <row r="300" spans="1:2">
      <c r="A300" s="1" t="s">
        <v>398</v>
      </c>
      <c r="B300" s="1" t="s">
        <v>279</v>
      </c>
    </row>
    <row r="301" spans="1:2">
      <c r="A301" s="1" t="s">
        <v>399</v>
      </c>
      <c r="B301" s="1" t="s">
        <v>282</v>
      </c>
    </row>
    <row r="302" spans="1:2">
      <c r="A302" s="1" t="s">
        <v>400</v>
      </c>
      <c r="B302" s="1" t="s">
        <v>276</v>
      </c>
    </row>
    <row r="303" spans="1:2">
      <c r="A303" s="1" t="s">
        <v>401</v>
      </c>
      <c r="B303" s="1" t="s">
        <v>276</v>
      </c>
    </row>
    <row r="304" spans="1:2">
      <c r="A304" s="1" t="s">
        <v>402</v>
      </c>
      <c r="B304" s="1" t="s">
        <v>282</v>
      </c>
    </row>
  </sheetData>
  <pageMargins left="0.511811023622047" right="0.511811023622047" top="0.74803149606299202" bottom="0.511811023622047" header="0.511811023622047" footer="0.23622047244094499"/>
  <pageSetup paperSize="17" orientation="landscape" r:id="rId1"/>
  <headerFooter>
    <oddHeader>&amp;C&amp;"-,Bold"&amp;12&amp;F[&amp;A]</oddHeader>
    <oddFooter>&amp;L&amp;9Posted: 26 Jan 2021&amp;C&amp;9Page &amp;P of &amp;N&amp;R&amp;9Public</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Module C Adjustments</vt:lpstr>
      <vt:lpstr>DOS Adjustments Detail</vt:lpstr>
      <vt:lpstr>Interest Rate</vt:lpstr>
      <vt:lpstr>Lookup Tables</vt:lpstr>
      <vt:lpstr>'DOS Adjustments Detail'!Print_Titles</vt:lpstr>
      <vt:lpstr>'Interest Rate'!Print_Titles</vt:lpstr>
      <vt:lpstr>'Lookup Tables'!Print_Titles</vt:lpstr>
      <vt:lpstr>'Module C Adjustments'!Print_Titles</vt:lpstr>
    </vt:vector>
  </TitlesOfParts>
  <Company>Alberta Electric System Operator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John Martin</dc:creator>
  <cp:lastModifiedBy>John Martin</cp:lastModifiedBy>
  <dcterms:created xsi:type="dcterms:W3CDTF">2020-06-25T17:47:30Z</dcterms:created>
  <dcterms:modified xsi:type="dcterms:W3CDTF">2021-01-26T17:57:45Z</dcterms:modified>
</cp:coreProperties>
</file>