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Third Period\"/>
    </mc:Choice>
  </mc:AlternateContent>
  <xr:revisionPtr revIDLastSave="0" documentId="8_{BBC0366A-55D4-48A7-BBDE-3C4B26C02094}" xr6:coauthVersionLast="44" xr6:coauthVersionMax="44" xr10:uidLastSave="{00000000-0000-0000-0000-000000000000}"/>
  <bookViews>
    <workbookView xWindow="-120" yWindow="-120" windowWidth="29040" windowHeight="15840" xr2:uid="{00000000-000D-0000-FFFF-FFFF00000000}"/>
  </bookViews>
  <sheets>
    <sheet name="Module C Adjustments" sheetId="1" r:id="rId1"/>
    <sheet name="DOS Adjustments Detail" sheetId="4" r:id="rId2"/>
    <sheet name="Interest Rate" sheetId="2" r:id="rId3"/>
    <sheet name="Lookup Tables" sheetId="3" r:id="rId4"/>
  </sheets>
  <definedNames>
    <definedName name="_xlnm._FilterDatabase" localSheetId="3" hidden="1">'Lookup Tables'!$B$1:$B$298</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Tables'!$D:$D)-7,3)</definedName>
    <definedName name="_xlnm.Print_Titles" localSheetId="1">'DOS Adjustments Detail'!$1:$4</definedName>
    <definedName name="_xlnm.Print_Titles" localSheetId="2">'Interest Rate'!$1:$2</definedName>
    <definedName name="_xlnm.Print_Titles" localSheetId="3">'Lookup Tables'!$1:$1</definedName>
    <definedName name="_xlnm.Print_Titles" localSheetId="0">'Module C Adjustments'!$1:$4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87" i="2" l="1"/>
  <c r="G186" i="2"/>
  <c r="G185" i="2"/>
  <c r="G184" i="2"/>
  <c r="F185" i="2"/>
  <c r="E185" i="2"/>
  <c r="D185" i="2"/>
  <c r="C185" i="2"/>
  <c r="B187" i="2"/>
  <c r="B186" i="2"/>
  <c r="B185" i="2"/>
  <c r="CV9" i="4" l="1"/>
  <c r="DH9" i="4" s="1"/>
  <c r="DT9" i="4" s="1"/>
  <c r="CU9" i="4"/>
  <c r="DG9" i="4" s="1"/>
  <c r="DS9" i="4" s="1"/>
  <c r="CT9" i="4"/>
  <c r="DF9" i="4" s="1"/>
  <c r="DR9" i="4" s="1"/>
  <c r="CS9" i="4"/>
  <c r="DE9" i="4" s="1"/>
  <c r="DQ9" i="4" s="1"/>
  <c r="CR9" i="4"/>
  <c r="DD9" i="4" s="1"/>
  <c r="DP9" i="4" s="1"/>
  <c r="CQ9" i="4"/>
  <c r="DC9" i="4" s="1"/>
  <c r="DO9" i="4" s="1"/>
  <c r="CP9" i="4"/>
  <c r="DB9" i="4" s="1"/>
  <c r="DN9" i="4" s="1"/>
  <c r="CO9" i="4"/>
  <c r="DA9" i="4" s="1"/>
  <c r="DM9" i="4" s="1"/>
  <c r="CN9" i="4"/>
  <c r="CZ9" i="4" s="1"/>
  <c r="DL9" i="4" s="1"/>
  <c r="CM9" i="4"/>
  <c r="CY9" i="4" s="1"/>
  <c r="DK9" i="4" s="1"/>
  <c r="CL9" i="4"/>
  <c r="CX9" i="4" s="1"/>
  <c r="DJ9" i="4" s="1"/>
  <c r="CK9" i="4"/>
  <c r="CW9" i="4" s="1"/>
  <c r="DI9" i="4" s="1"/>
  <c r="CJ9" i="4"/>
  <c r="CI9" i="4"/>
  <c r="CH9" i="4"/>
  <c r="CG9" i="4"/>
  <c r="CF9" i="4"/>
  <c r="CE9" i="4"/>
  <c r="CD9" i="4"/>
  <c r="CC9" i="4"/>
  <c r="CB9" i="4"/>
  <c r="CA9" i="4"/>
  <c r="BZ9" i="4"/>
  <c r="BY9" i="4"/>
  <c r="EF9" i="4" l="1"/>
  <c r="ER9" i="4" s="1"/>
  <c r="EE9" i="4"/>
  <c r="EQ9" i="4" s="1"/>
  <c r="ED9" i="4"/>
  <c r="EP9" i="4" s="1"/>
  <c r="EC9" i="4"/>
  <c r="EO9" i="4" s="1"/>
  <c r="EB9" i="4"/>
  <c r="EN9" i="4" s="1"/>
  <c r="EA9" i="4"/>
  <c r="EM9" i="4" s="1"/>
  <c r="DZ9" i="4"/>
  <c r="EL9" i="4" s="1"/>
  <c r="DY9" i="4"/>
  <c r="EK9" i="4" s="1"/>
  <c r="DX9" i="4"/>
  <c r="EJ9" i="4" s="1"/>
  <c r="DW9" i="4"/>
  <c r="EI9" i="4" s="1"/>
  <c r="DV9" i="4"/>
  <c r="EH9" i="4" s="1"/>
  <c r="DU9" i="4"/>
  <c r="EG9" i="4" s="1"/>
  <c r="C139" i="1" l="1"/>
  <c r="BO139" i="1" s="1"/>
  <c r="BA139" i="1"/>
  <c r="BB139" i="1"/>
  <c r="BC139" i="1"/>
  <c r="BD139" i="1"/>
  <c r="BE139" i="1"/>
  <c r="BF139" i="1"/>
  <c r="BG139" i="1"/>
  <c r="BH139" i="1"/>
  <c r="BI139" i="1"/>
  <c r="BJ139" i="1"/>
  <c r="BK139" i="1"/>
  <c r="BL139" i="1"/>
  <c r="C140" i="1"/>
  <c r="D140" i="1" s="1"/>
  <c r="BA140" i="1"/>
  <c r="BB140" i="1"/>
  <c r="BC140" i="1"/>
  <c r="BD140" i="1"/>
  <c r="BE140" i="1"/>
  <c r="BF140" i="1"/>
  <c r="BG140" i="1"/>
  <c r="BH140" i="1"/>
  <c r="BI140" i="1"/>
  <c r="BJ140" i="1"/>
  <c r="BK140" i="1"/>
  <c r="BL140" i="1"/>
  <c r="C141" i="1"/>
  <c r="BN141" i="1" s="1"/>
  <c r="BA141" i="1"/>
  <c r="BB141" i="1"/>
  <c r="BC141" i="1"/>
  <c r="BD141" i="1"/>
  <c r="BE141" i="1"/>
  <c r="BF141" i="1"/>
  <c r="BG141" i="1"/>
  <c r="BH141" i="1"/>
  <c r="BI141" i="1"/>
  <c r="BJ141" i="1"/>
  <c r="BK141" i="1"/>
  <c r="BL141" i="1"/>
  <c r="C142" i="1"/>
  <c r="BT142" i="1" s="1"/>
  <c r="BA142" i="1"/>
  <c r="BB142" i="1"/>
  <c r="BC142" i="1"/>
  <c r="BD142" i="1"/>
  <c r="BE142" i="1"/>
  <c r="BF142" i="1"/>
  <c r="BG142" i="1"/>
  <c r="BH142" i="1"/>
  <c r="BI142" i="1"/>
  <c r="BJ142" i="1"/>
  <c r="BK142" i="1"/>
  <c r="BL142" i="1"/>
  <c r="C143" i="1"/>
  <c r="BQ143" i="1" s="1"/>
  <c r="BA143" i="1"/>
  <c r="BB143" i="1"/>
  <c r="BC143" i="1"/>
  <c r="BD143" i="1"/>
  <c r="BE143" i="1"/>
  <c r="BF143" i="1"/>
  <c r="BG143" i="1"/>
  <c r="BH143" i="1"/>
  <c r="BI143" i="1"/>
  <c r="BJ143" i="1"/>
  <c r="BK143" i="1"/>
  <c r="BL143" i="1"/>
  <c r="C144" i="1"/>
  <c r="BW144" i="1" s="1"/>
  <c r="BA144" i="1"/>
  <c r="BB144" i="1"/>
  <c r="BC144" i="1"/>
  <c r="BD144" i="1"/>
  <c r="BE144" i="1"/>
  <c r="BF144" i="1"/>
  <c r="BG144" i="1"/>
  <c r="BH144" i="1"/>
  <c r="BI144" i="1"/>
  <c r="BJ144" i="1"/>
  <c r="BK144" i="1"/>
  <c r="BL144" i="1"/>
  <c r="BM141" i="1" l="1"/>
  <c r="BU140" i="1"/>
  <c r="BN140" i="1"/>
  <c r="BO140" i="1"/>
  <c r="BM140" i="1"/>
  <c r="BR142" i="1"/>
  <c r="BT141" i="1"/>
  <c r="BW140" i="1"/>
  <c r="BV140" i="1"/>
  <c r="BS142" i="1"/>
  <c r="BU141" i="1"/>
  <c r="BO143" i="1"/>
  <c r="BQ142" i="1"/>
  <c r="BS141" i="1"/>
  <c r="BO144" i="1"/>
  <c r="BN144" i="1"/>
  <c r="BM144" i="1"/>
  <c r="BU144" i="1"/>
  <c r="BX143" i="1"/>
  <c r="BW143" i="1"/>
  <c r="D143" i="1"/>
  <c r="D144" i="1"/>
  <c r="BP144" i="1"/>
  <c r="BX144" i="1"/>
  <c r="BQ144" i="1"/>
  <c r="BR144" i="1"/>
  <c r="BS144" i="1"/>
  <c r="BT144" i="1"/>
  <c r="BR143" i="1"/>
  <c r="BS143" i="1"/>
  <c r="BM143" i="1"/>
  <c r="BU143" i="1"/>
  <c r="BT143" i="1"/>
  <c r="BN143" i="1"/>
  <c r="BV143" i="1"/>
  <c r="BV144" i="1"/>
  <c r="BP143" i="1"/>
  <c r="BX142" i="1"/>
  <c r="BP142" i="1"/>
  <c r="D142" i="1"/>
  <c r="BR141" i="1"/>
  <c r="BT140" i="1"/>
  <c r="BV139" i="1"/>
  <c r="BN139" i="1"/>
  <c r="BQ141" i="1"/>
  <c r="BS140" i="1"/>
  <c r="BU139" i="1"/>
  <c r="BM139" i="1"/>
  <c r="BW142" i="1"/>
  <c r="BO142" i="1"/>
  <c r="BV142" i="1"/>
  <c r="BN142" i="1"/>
  <c r="BX141" i="1"/>
  <c r="BP141" i="1"/>
  <c r="D141" i="1"/>
  <c r="BR140" i="1"/>
  <c r="BT139" i="1"/>
  <c r="BU142" i="1"/>
  <c r="BM142" i="1"/>
  <c r="BW141" i="1"/>
  <c r="BO141" i="1"/>
  <c r="BS139" i="1"/>
  <c r="BQ140" i="1"/>
  <c r="BV141" i="1"/>
  <c r="BX140" i="1"/>
  <c r="BP140" i="1"/>
  <c r="BR139" i="1"/>
  <c r="BQ139" i="1"/>
  <c r="BX139" i="1"/>
  <c r="BP139" i="1"/>
  <c r="D139" i="1"/>
  <c r="BW139" i="1"/>
  <c r="D9" i="4"/>
  <c r="E187" i="2"/>
  <c r="E186" i="2"/>
  <c r="E184" i="2"/>
  <c r="C132" i="1" l="1"/>
  <c r="D132" i="1" s="1"/>
  <c r="BA132" i="1"/>
  <c r="BB132" i="1"/>
  <c r="BC132" i="1"/>
  <c r="BD132" i="1"/>
  <c r="BE132" i="1"/>
  <c r="BF132" i="1"/>
  <c r="BG132" i="1"/>
  <c r="BH132" i="1"/>
  <c r="BI132" i="1"/>
  <c r="BJ132" i="1"/>
  <c r="BK132" i="1"/>
  <c r="BL132" i="1"/>
  <c r="C133" i="1"/>
  <c r="BQ133" i="1" s="1"/>
  <c r="BA133" i="1"/>
  <c r="BB133" i="1"/>
  <c r="BC133" i="1"/>
  <c r="BD133" i="1"/>
  <c r="BE133" i="1"/>
  <c r="BF133" i="1"/>
  <c r="BG133" i="1"/>
  <c r="BH133" i="1"/>
  <c r="BI133" i="1"/>
  <c r="BJ133" i="1"/>
  <c r="BK133" i="1"/>
  <c r="BL133" i="1"/>
  <c r="C134" i="1"/>
  <c r="D134" i="1" s="1"/>
  <c r="BA134" i="1"/>
  <c r="BB134" i="1"/>
  <c r="BC134" i="1"/>
  <c r="BD134" i="1"/>
  <c r="BE134" i="1"/>
  <c r="BF134" i="1"/>
  <c r="BG134" i="1"/>
  <c r="BH134" i="1"/>
  <c r="BI134" i="1"/>
  <c r="BJ134" i="1"/>
  <c r="BK134" i="1"/>
  <c r="BL134" i="1"/>
  <c r="C135" i="1"/>
  <c r="D135" i="1" s="1"/>
  <c r="BA135" i="1"/>
  <c r="BB135" i="1"/>
  <c r="BC135" i="1"/>
  <c r="BD135" i="1"/>
  <c r="BE135" i="1"/>
  <c r="BF135" i="1"/>
  <c r="BG135" i="1"/>
  <c r="BH135" i="1"/>
  <c r="BI135" i="1"/>
  <c r="BJ135" i="1"/>
  <c r="BK135" i="1"/>
  <c r="BL135" i="1"/>
  <c r="C136" i="1"/>
  <c r="D136" i="1" s="1"/>
  <c r="BA136" i="1"/>
  <c r="BB136" i="1"/>
  <c r="BC136" i="1"/>
  <c r="BD136" i="1"/>
  <c r="BE136" i="1"/>
  <c r="BF136" i="1"/>
  <c r="BG136" i="1"/>
  <c r="BH136" i="1"/>
  <c r="BI136" i="1"/>
  <c r="BJ136" i="1"/>
  <c r="BK136" i="1"/>
  <c r="BL136" i="1"/>
  <c r="C137" i="1"/>
  <c r="BQ137" i="1" s="1"/>
  <c r="BA137" i="1"/>
  <c r="BB137" i="1"/>
  <c r="BC137" i="1"/>
  <c r="BD137" i="1"/>
  <c r="BE137" i="1"/>
  <c r="BF137" i="1"/>
  <c r="BG137" i="1"/>
  <c r="BH137" i="1"/>
  <c r="BI137" i="1"/>
  <c r="BJ137" i="1"/>
  <c r="BK137" i="1"/>
  <c r="BL137" i="1"/>
  <c r="C138" i="1"/>
  <c r="BR138" i="1" s="1"/>
  <c r="BA138" i="1"/>
  <c r="BB138" i="1"/>
  <c r="BC138" i="1"/>
  <c r="BD138" i="1"/>
  <c r="BE138" i="1"/>
  <c r="BF138" i="1"/>
  <c r="BG138" i="1"/>
  <c r="BH138" i="1"/>
  <c r="BI138" i="1"/>
  <c r="BJ138" i="1"/>
  <c r="BK138" i="1"/>
  <c r="BL138" i="1"/>
  <c r="C145" i="1"/>
  <c r="BQ145" i="1" s="1"/>
  <c r="BA145" i="1"/>
  <c r="BB145" i="1"/>
  <c r="BC145" i="1"/>
  <c r="BD145" i="1"/>
  <c r="BE145" i="1"/>
  <c r="BF145" i="1"/>
  <c r="BG145" i="1"/>
  <c r="BH145" i="1"/>
  <c r="BI145" i="1"/>
  <c r="BJ145" i="1"/>
  <c r="BK145" i="1"/>
  <c r="BL145" i="1"/>
  <c r="C116" i="1"/>
  <c r="BS116" i="1" s="1"/>
  <c r="BA116" i="1"/>
  <c r="BB116" i="1"/>
  <c r="BC116" i="1"/>
  <c r="BD116" i="1"/>
  <c r="BE116" i="1"/>
  <c r="BF116" i="1"/>
  <c r="BG116" i="1"/>
  <c r="BH116" i="1"/>
  <c r="BI116" i="1"/>
  <c r="BJ116" i="1"/>
  <c r="BK116" i="1"/>
  <c r="BL116" i="1"/>
  <c r="C117" i="1"/>
  <c r="BN117" i="1" s="1"/>
  <c r="BA117" i="1"/>
  <c r="BB117" i="1"/>
  <c r="BC117" i="1"/>
  <c r="BD117" i="1"/>
  <c r="BE117" i="1"/>
  <c r="BF117" i="1"/>
  <c r="BG117" i="1"/>
  <c r="BH117" i="1"/>
  <c r="BI117" i="1"/>
  <c r="BJ117" i="1"/>
  <c r="BK117" i="1"/>
  <c r="BL117" i="1"/>
  <c r="C118" i="1"/>
  <c r="D118" i="1" s="1"/>
  <c r="BA118" i="1"/>
  <c r="BB118" i="1"/>
  <c r="BC118" i="1"/>
  <c r="BD118" i="1"/>
  <c r="BE118" i="1"/>
  <c r="BF118" i="1"/>
  <c r="BG118" i="1"/>
  <c r="BH118" i="1"/>
  <c r="BI118" i="1"/>
  <c r="BJ118" i="1"/>
  <c r="BK118" i="1"/>
  <c r="BL118" i="1"/>
  <c r="C119" i="1"/>
  <c r="BR119" i="1" s="1"/>
  <c r="BA119" i="1"/>
  <c r="BB119" i="1"/>
  <c r="BC119" i="1"/>
  <c r="BD119" i="1"/>
  <c r="BE119" i="1"/>
  <c r="BF119" i="1"/>
  <c r="BG119" i="1"/>
  <c r="BH119" i="1"/>
  <c r="BI119" i="1"/>
  <c r="BJ119" i="1"/>
  <c r="BK119" i="1"/>
  <c r="BL119" i="1"/>
  <c r="C120" i="1"/>
  <c r="BN120" i="1" s="1"/>
  <c r="BA120" i="1"/>
  <c r="BB120" i="1"/>
  <c r="BC120" i="1"/>
  <c r="BD120" i="1"/>
  <c r="BE120" i="1"/>
  <c r="BF120" i="1"/>
  <c r="BG120" i="1"/>
  <c r="BH120" i="1"/>
  <c r="BI120" i="1"/>
  <c r="BJ120" i="1"/>
  <c r="BK120" i="1"/>
  <c r="BL120" i="1"/>
  <c r="C121" i="1"/>
  <c r="BQ121" i="1" s="1"/>
  <c r="BA121" i="1"/>
  <c r="BB121" i="1"/>
  <c r="BC121" i="1"/>
  <c r="BD121" i="1"/>
  <c r="BE121" i="1"/>
  <c r="BF121" i="1"/>
  <c r="BG121" i="1"/>
  <c r="BH121" i="1"/>
  <c r="BI121" i="1"/>
  <c r="BJ121" i="1"/>
  <c r="BK121" i="1"/>
  <c r="BL121" i="1"/>
  <c r="C122" i="1"/>
  <c r="D122" i="1" s="1"/>
  <c r="BA122" i="1"/>
  <c r="BB122" i="1"/>
  <c r="BC122" i="1"/>
  <c r="BD122" i="1"/>
  <c r="BE122" i="1"/>
  <c r="BF122" i="1"/>
  <c r="BG122" i="1"/>
  <c r="BH122" i="1"/>
  <c r="BI122" i="1"/>
  <c r="BJ122" i="1"/>
  <c r="BK122" i="1"/>
  <c r="BL122" i="1"/>
  <c r="C123" i="1"/>
  <c r="BS123" i="1" s="1"/>
  <c r="BA123" i="1"/>
  <c r="BB123" i="1"/>
  <c r="BC123" i="1"/>
  <c r="BD123" i="1"/>
  <c r="BE123" i="1"/>
  <c r="BF123" i="1"/>
  <c r="BG123" i="1"/>
  <c r="BH123" i="1"/>
  <c r="BI123" i="1"/>
  <c r="BJ123" i="1"/>
  <c r="BK123" i="1"/>
  <c r="BL123" i="1"/>
  <c r="C124" i="1"/>
  <c r="BT124" i="1" s="1"/>
  <c r="BA124" i="1"/>
  <c r="BB124" i="1"/>
  <c r="BC124" i="1"/>
  <c r="BD124" i="1"/>
  <c r="BE124" i="1"/>
  <c r="BF124" i="1"/>
  <c r="BG124" i="1"/>
  <c r="BH124" i="1"/>
  <c r="BI124" i="1"/>
  <c r="BJ124" i="1"/>
  <c r="BK124" i="1"/>
  <c r="BL124" i="1"/>
  <c r="C125" i="1"/>
  <c r="BM125" i="1" s="1"/>
  <c r="BA125" i="1"/>
  <c r="BB125" i="1"/>
  <c r="BC125" i="1"/>
  <c r="BD125" i="1"/>
  <c r="BE125" i="1"/>
  <c r="BF125" i="1"/>
  <c r="BG125" i="1"/>
  <c r="BH125" i="1"/>
  <c r="BI125" i="1"/>
  <c r="BJ125" i="1"/>
  <c r="BK125" i="1"/>
  <c r="BL125" i="1"/>
  <c r="C126" i="1"/>
  <c r="BS126" i="1" s="1"/>
  <c r="BA126" i="1"/>
  <c r="BB126" i="1"/>
  <c r="BC126" i="1"/>
  <c r="BD126" i="1"/>
  <c r="BE126" i="1"/>
  <c r="BF126" i="1"/>
  <c r="BG126" i="1"/>
  <c r="BH126" i="1"/>
  <c r="BI126" i="1"/>
  <c r="BJ126" i="1"/>
  <c r="BK126" i="1"/>
  <c r="BL126" i="1"/>
  <c r="C127" i="1"/>
  <c r="BT127" i="1" s="1"/>
  <c r="BA127" i="1"/>
  <c r="BB127" i="1"/>
  <c r="BC127" i="1"/>
  <c r="BD127" i="1"/>
  <c r="BE127" i="1"/>
  <c r="BF127" i="1"/>
  <c r="BG127" i="1"/>
  <c r="BH127" i="1"/>
  <c r="BI127" i="1"/>
  <c r="BJ127" i="1"/>
  <c r="BK127" i="1"/>
  <c r="BL127" i="1"/>
  <c r="C128" i="1"/>
  <c r="D128" i="1" s="1"/>
  <c r="BA128" i="1"/>
  <c r="BB128" i="1"/>
  <c r="BC128" i="1"/>
  <c r="BD128" i="1"/>
  <c r="BE128" i="1"/>
  <c r="BF128" i="1"/>
  <c r="BG128" i="1"/>
  <c r="BH128" i="1"/>
  <c r="BI128" i="1"/>
  <c r="BJ128" i="1"/>
  <c r="BK128" i="1"/>
  <c r="BL128" i="1"/>
  <c r="C129" i="1"/>
  <c r="BA129" i="1"/>
  <c r="BB129" i="1"/>
  <c r="BC129" i="1"/>
  <c r="BD129" i="1"/>
  <c r="BE129" i="1"/>
  <c r="BF129" i="1"/>
  <c r="BG129" i="1"/>
  <c r="BH129" i="1"/>
  <c r="BI129" i="1"/>
  <c r="BJ129" i="1"/>
  <c r="BK129" i="1"/>
  <c r="BL129" i="1"/>
  <c r="C130" i="1"/>
  <c r="BP130" i="1" s="1"/>
  <c r="BA130" i="1"/>
  <c r="BB130" i="1"/>
  <c r="BC130" i="1"/>
  <c r="BD130" i="1"/>
  <c r="BE130" i="1"/>
  <c r="BF130" i="1"/>
  <c r="BG130" i="1"/>
  <c r="BH130" i="1"/>
  <c r="BI130" i="1"/>
  <c r="BJ130" i="1"/>
  <c r="BK130" i="1"/>
  <c r="BL130" i="1"/>
  <c r="C131" i="1"/>
  <c r="D131" i="1" s="1"/>
  <c r="BA131" i="1"/>
  <c r="BB131" i="1"/>
  <c r="BC131" i="1"/>
  <c r="BD131" i="1"/>
  <c r="BE131" i="1"/>
  <c r="BF131" i="1"/>
  <c r="BG131" i="1"/>
  <c r="BH131" i="1"/>
  <c r="BI131" i="1"/>
  <c r="BJ131" i="1"/>
  <c r="BK131" i="1"/>
  <c r="BL131" i="1"/>
  <c r="BP132" i="1" l="1"/>
  <c r="BN132" i="1"/>
  <c r="BO132" i="1"/>
  <c r="BM132" i="1"/>
  <c r="D145" i="1"/>
  <c r="BX145" i="1"/>
  <c r="BP145" i="1"/>
  <c r="BX132" i="1"/>
  <c r="BP138" i="1"/>
  <c r="BS137" i="1"/>
  <c r="BN137" i="1"/>
  <c r="BV136" i="1"/>
  <c r="BN134" i="1"/>
  <c r="BM137" i="1"/>
  <c r="BT136" i="1"/>
  <c r="BM134" i="1"/>
  <c r="BX137" i="1"/>
  <c r="BW136" i="1"/>
  <c r="BO134" i="1"/>
  <c r="D138" i="1"/>
  <c r="BW134" i="1"/>
  <c r="BR134" i="1"/>
  <c r="BW145" i="1"/>
  <c r="BU134" i="1"/>
  <c r="BO145" i="1"/>
  <c r="BU145" i="1"/>
  <c r="BM145" i="1"/>
  <c r="BV138" i="1"/>
  <c r="BM138" i="1"/>
  <c r="BW137" i="1"/>
  <c r="BR136" i="1"/>
  <c r="BP135" i="1"/>
  <c r="BV134" i="1"/>
  <c r="BT145" i="1"/>
  <c r="BU138" i="1"/>
  <c r="BV137" i="1"/>
  <c r="BN136" i="1"/>
  <c r="BO135" i="1"/>
  <c r="BP117" i="1"/>
  <c r="BS145" i="1"/>
  <c r="BT138" i="1"/>
  <c r="BU137" i="1"/>
  <c r="BM136" i="1"/>
  <c r="BT134" i="1"/>
  <c r="BW132" i="1"/>
  <c r="BX138" i="1"/>
  <c r="BO138" i="1"/>
  <c r="BV145" i="1"/>
  <c r="BN145" i="1"/>
  <c r="BW138" i="1"/>
  <c r="BN138" i="1"/>
  <c r="BR145" i="1"/>
  <c r="BS138" i="1"/>
  <c r="BU132" i="1"/>
  <c r="BQ138" i="1"/>
  <c r="BO137" i="1"/>
  <c r="BX136" i="1"/>
  <c r="BX133" i="1"/>
  <c r="BV133" i="1"/>
  <c r="BM133" i="1"/>
  <c r="BT137" i="1"/>
  <c r="BU136" i="1"/>
  <c r="BS134" i="1"/>
  <c r="BU133" i="1"/>
  <c r="BV132" i="1"/>
  <c r="BO133" i="1"/>
  <c r="BT133" i="1"/>
  <c r="BR137" i="1"/>
  <c r="BQ134" i="1"/>
  <c r="BS133" i="1"/>
  <c r="BT132" i="1"/>
  <c r="BP137" i="1"/>
  <c r="D137" i="1"/>
  <c r="BO136" i="1"/>
  <c r="BT135" i="1"/>
  <c r="BX134" i="1"/>
  <c r="BP134" i="1"/>
  <c r="BR133" i="1"/>
  <c r="BR132" i="1"/>
  <c r="BW133" i="1"/>
  <c r="BN133" i="1"/>
  <c r="D127" i="1"/>
  <c r="BP133" i="1"/>
  <c r="D133" i="1"/>
  <c r="D116" i="1"/>
  <c r="BO116" i="1"/>
  <c r="BW116" i="1"/>
  <c r="BO117" i="1"/>
  <c r="BR116" i="1"/>
  <c r="BQ135" i="1"/>
  <c r="BR135" i="1"/>
  <c r="BS135" i="1"/>
  <c r="BM135" i="1"/>
  <c r="BU135" i="1"/>
  <c r="BV135" i="1"/>
  <c r="BW135" i="1"/>
  <c r="BX135" i="1"/>
  <c r="BN135" i="1"/>
  <c r="BS136" i="1"/>
  <c r="BS132" i="1"/>
  <c r="BQ136" i="1"/>
  <c r="BQ132" i="1"/>
  <c r="BP136" i="1"/>
  <c r="BQ117" i="1"/>
  <c r="BX126" i="1"/>
  <c r="D121" i="1"/>
  <c r="BP119" i="1"/>
  <c r="BW119" i="1"/>
  <c r="BO126" i="1"/>
  <c r="BN119" i="1"/>
  <c r="BP127" i="1"/>
  <c r="BW126" i="1"/>
  <c r="BO119" i="1"/>
  <c r="BS131" i="1"/>
  <c r="BV131" i="1"/>
  <c r="BX119" i="1"/>
  <c r="BR131" i="1"/>
  <c r="BW130" i="1"/>
  <c r="BS119" i="1"/>
  <c r="BR117" i="1"/>
  <c r="D117" i="1"/>
  <c r="BO131" i="1"/>
  <c r="BQ119" i="1"/>
  <c r="D119" i="1"/>
  <c r="BN131" i="1"/>
  <c r="BT130" i="1"/>
  <c r="BW124" i="1"/>
  <c r="BU117" i="1"/>
  <c r="BN116" i="1"/>
  <c r="BX131" i="1"/>
  <c r="BM131" i="1"/>
  <c r="BU126" i="1"/>
  <c r="BW131" i="1"/>
  <c r="BP126" i="1"/>
  <c r="BV125" i="1"/>
  <c r="BS124" i="1"/>
  <c r="BW121" i="1"/>
  <c r="BT117" i="1"/>
  <c r="BU125" i="1"/>
  <c r="BW118" i="1"/>
  <c r="BU131" i="1"/>
  <c r="BM126" i="1"/>
  <c r="BT125" i="1"/>
  <c r="BR130" i="1"/>
  <c r="BO128" i="1"/>
  <c r="BV127" i="1"/>
  <c r="BM127" i="1"/>
  <c r="BS125" i="1"/>
  <c r="BW122" i="1"/>
  <c r="BP121" i="1"/>
  <c r="BU120" i="1"/>
  <c r="BO122" i="1"/>
  <c r="BS130" i="1"/>
  <c r="BP128" i="1"/>
  <c r="BW127" i="1"/>
  <c r="BQ125" i="1"/>
  <c r="BU122" i="1"/>
  <c r="BO121" i="1"/>
  <c r="BS120" i="1"/>
  <c r="BQ131" i="1"/>
  <c r="BM130" i="1"/>
  <c r="BS127" i="1"/>
  <c r="BT126" i="1"/>
  <c r="BO124" i="1"/>
  <c r="BR122" i="1"/>
  <c r="BV119" i="1"/>
  <c r="BM119" i="1"/>
  <c r="BP118" i="1"/>
  <c r="BX117" i="1"/>
  <c r="BM117" i="1"/>
  <c r="BV116" i="1"/>
  <c r="BX128" i="1"/>
  <c r="BN127" i="1"/>
  <c r="BU127" i="1"/>
  <c r="BP131" i="1"/>
  <c r="BR127" i="1"/>
  <c r="BR126" i="1"/>
  <c r="D126" i="1"/>
  <c r="BN124" i="1"/>
  <c r="BQ122" i="1"/>
  <c r="BU119" i="1"/>
  <c r="BO118" i="1"/>
  <c r="BW117" i="1"/>
  <c r="BT116" i="1"/>
  <c r="BV128" i="1"/>
  <c r="BX127" i="1"/>
  <c r="BO127" i="1"/>
  <c r="BN122" i="1"/>
  <c r="BX122" i="1"/>
  <c r="BM122" i="1"/>
  <c r="BQ127" i="1"/>
  <c r="BP122" i="1"/>
  <c r="BT119" i="1"/>
  <c r="BM118" i="1"/>
  <c r="D129" i="1"/>
  <c r="BP129" i="1"/>
  <c r="BX129" i="1"/>
  <c r="BT129" i="1"/>
  <c r="BM129" i="1"/>
  <c r="BV129" i="1"/>
  <c r="BO129" i="1"/>
  <c r="BN129" i="1"/>
  <c r="BW129" i="1"/>
  <c r="BQ129" i="1"/>
  <c r="BR129" i="1"/>
  <c r="BS129" i="1"/>
  <c r="BU129" i="1"/>
  <c r="BN130" i="1"/>
  <c r="BV130" i="1"/>
  <c r="BU130" i="1"/>
  <c r="BO130" i="1"/>
  <c r="BX130" i="1"/>
  <c r="D130" i="1"/>
  <c r="BQ130" i="1"/>
  <c r="BM128" i="1"/>
  <c r="BX123" i="1"/>
  <c r="BT128" i="1"/>
  <c r="BQ128" i="1"/>
  <c r="BR128" i="1"/>
  <c r="BS128" i="1"/>
  <c r="BU128" i="1"/>
  <c r="BN128" i="1"/>
  <c r="BW128" i="1"/>
  <c r="BR123" i="1"/>
  <c r="BT123" i="1"/>
  <c r="BV123" i="1"/>
  <c r="BM123" i="1"/>
  <c r="BW123" i="1"/>
  <c r="D123" i="1"/>
  <c r="BP123" i="1"/>
  <c r="BN123" i="1"/>
  <c r="BO123" i="1"/>
  <c r="BQ123" i="1"/>
  <c r="BU123" i="1"/>
  <c r="D125" i="1"/>
  <c r="BP125" i="1"/>
  <c r="BX125" i="1"/>
  <c r="BN125" i="1"/>
  <c r="BW125" i="1"/>
  <c r="BR125" i="1"/>
  <c r="BX124" i="1"/>
  <c r="BN121" i="1"/>
  <c r="BV121" i="1"/>
  <c r="BS121" i="1"/>
  <c r="BR121" i="1"/>
  <c r="BT121" i="1"/>
  <c r="BU121" i="1"/>
  <c r="BM121" i="1"/>
  <c r="BX121" i="1"/>
  <c r="BT131" i="1"/>
  <c r="BO125" i="1"/>
  <c r="BR124" i="1"/>
  <c r="BU124" i="1"/>
  <c r="BM124" i="1"/>
  <c r="BV124" i="1"/>
  <c r="D124" i="1"/>
  <c r="BP124" i="1"/>
  <c r="D120" i="1"/>
  <c r="BP120" i="1"/>
  <c r="BX120" i="1"/>
  <c r="BO120" i="1"/>
  <c r="BR120" i="1"/>
  <c r="BV120" i="1"/>
  <c r="BW120" i="1"/>
  <c r="BM120" i="1"/>
  <c r="BQ120" i="1"/>
  <c r="BN126" i="1"/>
  <c r="BV126" i="1"/>
  <c r="BQ126" i="1"/>
  <c r="BQ124" i="1"/>
  <c r="BT120" i="1"/>
  <c r="BT122" i="1"/>
  <c r="BS122" i="1"/>
  <c r="BV122" i="1"/>
  <c r="BR118" i="1"/>
  <c r="BT118" i="1"/>
  <c r="BQ118" i="1"/>
  <c r="BS118" i="1"/>
  <c r="BU118" i="1"/>
  <c r="BV118" i="1"/>
  <c r="BN118" i="1"/>
  <c r="BX118" i="1"/>
  <c r="BS117" i="1"/>
  <c r="BU116" i="1"/>
  <c r="BM116" i="1"/>
  <c r="BQ116" i="1"/>
  <c r="BV117" i="1"/>
  <c r="BX116" i="1"/>
  <c r="BP116" i="1"/>
  <c r="CV12" i="4"/>
  <c r="CU12" i="4"/>
  <c r="CT12" i="4"/>
  <c r="CS12" i="4"/>
  <c r="CR12" i="4"/>
  <c r="CQ12" i="4"/>
  <c r="CP12" i="4"/>
  <c r="CO12" i="4"/>
  <c r="CN12" i="4"/>
  <c r="CM12" i="4"/>
  <c r="CL12" i="4"/>
  <c r="CK12" i="4"/>
  <c r="BL12" i="4"/>
  <c r="BK12" i="4"/>
  <c r="BJ12" i="4"/>
  <c r="BI12" i="4"/>
  <c r="BH12" i="4"/>
  <c r="BG12" i="4"/>
  <c r="BF12" i="4"/>
  <c r="BE12" i="4"/>
  <c r="BD12" i="4"/>
  <c r="BC12" i="4"/>
  <c r="BB12" i="4"/>
  <c r="BA12" i="4"/>
  <c r="AZ12" i="4"/>
  <c r="AY12" i="4"/>
  <c r="AX12" i="4"/>
  <c r="AW12" i="4"/>
  <c r="AV12" i="4"/>
  <c r="AU12" i="4"/>
  <c r="AT12" i="4"/>
  <c r="AS12" i="4"/>
  <c r="AR12" i="4"/>
  <c r="AQ12" i="4"/>
  <c r="AP12" i="4"/>
  <c r="AO12" i="4"/>
  <c r="AN12" i="4"/>
  <c r="AM12" i="4"/>
  <c r="AL12" i="4"/>
  <c r="AK12" i="4"/>
  <c r="AJ12" i="4"/>
  <c r="AI12" i="4"/>
  <c r="AH12" i="4"/>
  <c r="AG12" i="4"/>
  <c r="AF12" i="4"/>
  <c r="AE12" i="4"/>
  <c r="AD12" i="4"/>
  <c r="AC12" i="4"/>
  <c r="P12" i="4"/>
  <c r="O12" i="4"/>
  <c r="N12" i="4"/>
  <c r="M12" i="4"/>
  <c r="L12" i="4"/>
  <c r="K12" i="4"/>
  <c r="J12" i="4"/>
  <c r="I12" i="4"/>
  <c r="H12" i="4"/>
  <c r="G12" i="4"/>
  <c r="F12" i="4"/>
  <c r="E12" i="4"/>
  <c r="C12" i="4"/>
  <c r="CV11" i="4"/>
  <c r="DH11" i="4" s="1"/>
  <c r="DT11" i="4" s="1"/>
  <c r="EF11" i="4" s="1"/>
  <c r="ER11" i="4" s="1"/>
  <c r="CU11" i="4"/>
  <c r="DG11" i="4" s="1"/>
  <c r="DS11" i="4" s="1"/>
  <c r="EE11" i="4" s="1"/>
  <c r="EQ11" i="4" s="1"/>
  <c r="CT11" i="4"/>
  <c r="DF11" i="4" s="1"/>
  <c r="DR11" i="4" s="1"/>
  <c r="ED11" i="4" s="1"/>
  <c r="EP11" i="4" s="1"/>
  <c r="CS11" i="4"/>
  <c r="DE11" i="4" s="1"/>
  <c r="DQ11" i="4" s="1"/>
  <c r="EC11" i="4" s="1"/>
  <c r="EO11" i="4" s="1"/>
  <c r="CR11" i="4"/>
  <c r="DD11" i="4" s="1"/>
  <c r="DP11" i="4" s="1"/>
  <c r="EB11" i="4" s="1"/>
  <c r="EN11" i="4" s="1"/>
  <c r="CQ11" i="4"/>
  <c r="DC11" i="4" s="1"/>
  <c r="DO11" i="4" s="1"/>
  <c r="EA11" i="4" s="1"/>
  <c r="EM11" i="4" s="1"/>
  <c r="CP11" i="4"/>
  <c r="DB11" i="4" s="1"/>
  <c r="DN11" i="4" s="1"/>
  <c r="DZ11" i="4" s="1"/>
  <c r="EL11" i="4" s="1"/>
  <c r="CO11" i="4"/>
  <c r="DA11" i="4" s="1"/>
  <c r="DM11" i="4" s="1"/>
  <c r="DY11" i="4" s="1"/>
  <c r="EK11" i="4" s="1"/>
  <c r="CN11" i="4"/>
  <c r="CZ11" i="4" s="1"/>
  <c r="DL11" i="4" s="1"/>
  <c r="DX11" i="4" s="1"/>
  <c r="EJ11" i="4" s="1"/>
  <c r="CM11" i="4"/>
  <c r="CY11" i="4" s="1"/>
  <c r="DK11" i="4" s="1"/>
  <c r="DW11" i="4" s="1"/>
  <c r="EI11" i="4" s="1"/>
  <c r="CL11" i="4"/>
  <c r="CX11" i="4" s="1"/>
  <c r="DJ11" i="4" s="1"/>
  <c r="DV11" i="4" s="1"/>
  <c r="EH11" i="4" s="1"/>
  <c r="CK11" i="4"/>
  <c r="CW11" i="4" s="1"/>
  <c r="DI11" i="4" s="1"/>
  <c r="DU11" i="4" s="1"/>
  <c r="EG11" i="4" s="1"/>
  <c r="CJ11" i="4"/>
  <c r="CI11" i="4"/>
  <c r="CH11" i="4"/>
  <c r="CG11" i="4"/>
  <c r="CF11" i="4"/>
  <c r="CE11" i="4"/>
  <c r="CD11" i="4"/>
  <c r="CC11" i="4"/>
  <c r="CB11" i="4"/>
  <c r="CA11" i="4"/>
  <c r="BZ11" i="4"/>
  <c r="BY11" i="4"/>
  <c r="D11" i="4"/>
  <c r="CV10" i="4"/>
  <c r="DH10" i="4" s="1"/>
  <c r="DT10" i="4" s="1"/>
  <c r="EF10" i="4" s="1"/>
  <c r="ER10" i="4" s="1"/>
  <c r="CU10" i="4"/>
  <c r="DG10" i="4" s="1"/>
  <c r="DS10" i="4" s="1"/>
  <c r="EE10" i="4" s="1"/>
  <c r="EQ10" i="4" s="1"/>
  <c r="CT10" i="4"/>
  <c r="DF10" i="4" s="1"/>
  <c r="DR10" i="4" s="1"/>
  <c r="ED10" i="4" s="1"/>
  <c r="EP10" i="4" s="1"/>
  <c r="CS10" i="4"/>
  <c r="DE10" i="4" s="1"/>
  <c r="DQ10" i="4" s="1"/>
  <c r="EC10" i="4" s="1"/>
  <c r="EO10" i="4" s="1"/>
  <c r="CR10" i="4"/>
  <c r="DD10" i="4" s="1"/>
  <c r="DP10" i="4" s="1"/>
  <c r="EB10" i="4" s="1"/>
  <c r="EN10" i="4" s="1"/>
  <c r="CQ10" i="4"/>
  <c r="DC10" i="4" s="1"/>
  <c r="DO10" i="4" s="1"/>
  <c r="EA10" i="4" s="1"/>
  <c r="EM10" i="4" s="1"/>
  <c r="CP10" i="4"/>
  <c r="DB10" i="4" s="1"/>
  <c r="DN10" i="4" s="1"/>
  <c r="DZ10" i="4" s="1"/>
  <c r="EL10" i="4" s="1"/>
  <c r="CO10" i="4"/>
  <c r="DA10" i="4" s="1"/>
  <c r="DM10" i="4" s="1"/>
  <c r="DY10" i="4" s="1"/>
  <c r="EK10" i="4" s="1"/>
  <c r="CN10" i="4"/>
  <c r="CZ10" i="4" s="1"/>
  <c r="DL10" i="4" s="1"/>
  <c r="DX10" i="4" s="1"/>
  <c r="EJ10" i="4" s="1"/>
  <c r="CM10" i="4"/>
  <c r="CY10" i="4" s="1"/>
  <c r="DK10" i="4" s="1"/>
  <c r="DW10" i="4" s="1"/>
  <c r="EI10" i="4" s="1"/>
  <c r="CL10" i="4"/>
  <c r="CX10" i="4" s="1"/>
  <c r="DJ10" i="4" s="1"/>
  <c r="DV10" i="4" s="1"/>
  <c r="EH10" i="4" s="1"/>
  <c r="CK10" i="4"/>
  <c r="CW10" i="4" s="1"/>
  <c r="DI10" i="4" s="1"/>
  <c r="DU10" i="4" s="1"/>
  <c r="EG10" i="4" s="1"/>
  <c r="CJ10" i="4"/>
  <c r="CI10" i="4"/>
  <c r="CH10" i="4"/>
  <c r="CG10" i="4"/>
  <c r="CF10" i="4"/>
  <c r="CE10" i="4"/>
  <c r="CD10" i="4"/>
  <c r="CC10" i="4"/>
  <c r="CB10" i="4"/>
  <c r="CA10" i="4"/>
  <c r="BZ10" i="4"/>
  <c r="BY10" i="4"/>
  <c r="D10" i="4"/>
  <c r="CV8" i="4"/>
  <c r="DH8" i="4" s="1"/>
  <c r="DT8" i="4" s="1"/>
  <c r="EF8" i="4" s="1"/>
  <c r="ER8" i="4" s="1"/>
  <c r="CU8" i="4"/>
  <c r="DG8" i="4" s="1"/>
  <c r="DS8" i="4" s="1"/>
  <c r="EE8" i="4" s="1"/>
  <c r="EQ8" i="4" s="1"/>
  <c r="CT8" i="4"/>
  <c r="DF8" i="4" s="1"/>
  <c r="DR8" i="4" s="1"/>
  <c r="ED8" i="4" s="1"/>
  <c r="EP8" i="4" s="1"/>
  <c r="CS8" i="4"/>
  <c r="DE8" i="4" s="1"/>
  <c r="DQ8" i="4" s="1"/>
  <c r="EC8" i="4" s="1"/>
  <c r="EO8" i="4" s="1"/>
  <c r="CR8" i="4"/>
  <c r="DD8" i="4" s="1"/>
  <c r="DP8" i="4" s="1"/>
  <c r="EB8" i="4" s="1"/>
  <c r="EN8" i="4" s="1"/>
  <c r="CQ8" i="4"/>
  <c r="DC8" i="4" s="1"/>
  <c r="DO8" i="4" s="1"/>
  <c r="EA8" i="4" s="1"/>
  <c r="EM8" i="4" s="1"/>
  <c r="CP8" i="4"/>
  <c r="DB8" i="4" s="1"/>
  <c r="DN8" i="4" s="1"/>
  <c r="DZ8" i="4" s="1"/>
  <c r="EL8" i="4" s="1"/>
  <c r="CO8" i="4"/>
  <c r="DA8" i="4" s="1"/>
  <c r="DM8" i="4" s="1"/>
  <c r="DY8" i="4" s="1"/>
  <c r="EK8" i="4" s="1"/>
  <c r="CN8" i="4"/>
  <c r="CZ8" i="4" s="1"/>
  <c r="DL8" i="4" s="1"/>
  <c r="DX8" i="4" s="1"/>
  <c r="EJ8" i="4" s="1"/>
  <c r="CM8" i="4"/>
  <c r="CY8" i="4" s="1"/>
  <c r="DK8" i="4" s="1"/>
  <c r="DW8" i="4" s="1"/>
  <c r="EI8" i="4" s="1"/>
  <c r="CL8" i="4"/>
  <c r="CX8" i="4" s="1"/>
  <c r="DJ8" i="4" s="1"/>
  <c r="DV8" i="4" s="1"/>
  <c r="EH8" i="4" s="1"/>
  <c r="CK8" i="4"/>
  <c r="CW8" i="4" s="1"/>
  <c r="DI8" i="4" s="1"/>
  <c r="DU8" i="4" s="1"/>
  <c r="EG8" i="4" s="1"/>
  <c r="CJ8" i="4"/>
  <c r="CI8" i="4"/>
  <c r="CH8" i="4"/>
  <c r="CG8" i="4"/>
  <c r="CF8" i="4"/>
  <c r="CE8" i="4"/>
  <c r="CD8" i="4"/>
  <c r="CC8" i="4"/>
  <c r="CB8" i="4"/>
  <c r="CA8" i="4"/>
  <c r="BZ8" i="4"/>
  <c r="BY8" i="4"/>
  <c r="D8" i="4"/>
  <c r="CV7" i="4"/>
  <c r="DH7" i="4" s="1"/>
  <c r="DT7" i="4" s="1"/>
  <c r="EF7" i="4" s="1"/>
  <c r="CU7" i="4"/>
  <c r="DG7" i="4" s="1"/>
  <c r="DS7" i="4" s="1"/>
  <c r="EE7" i="4" s="1"/>
  <c r="CT7" i="4"/>
  <c r="DF7" i="4" s="1"/>
  <c r="DR7" i="4" s="1"/>
  <c r="ED7" i="4" s="1"/>
  <c r="CS7" i="4"/>
  <c r="DE7" i="4" s="1"/>
  <c r="DQ7" i="4" s="1"/>
  <c r="EC7" i="4" s="1"/>
  <c r="CR7" i="4"/>
  <c r="DD7" i="4" s="1"/>
  <c r="DP7" i="4" s="1"/>
  <c r="EB7" i="4" s="1"/>
  <c r="CQ7" i="4"/>
  <c r="DC7" i="4" s="1"/>
  <c r="DO7" i="4" s="1"/>
  <c r="EA7" i="4" s="1"/>
  <c r="CP7" i="4"/>
  <c r="DB7" i="4" s="1"/>
  <c r="DN7" i="4" s="1"/>
  <c r="DZ7" i="4" s="1"/>
  <c r="CO7" i="4"/>
  <c r="DA7" i="4" s="1"/>
  <c r="DM7" i="4" s="1"/>
  <c r="DY7" i="4" s="1"/>
  <c r="CN7" i="4"/>
  <c r="CZ7" i="4" s="1"/>
  <c r="DL7" i="4" s="1"/>
  <c r="DX7" i="4" s="1"/>
  <c r="CM7" i="4"/>
  <c r="CY7" i="4" s="1"/>
  <c r="DK7" i="4" s="1"/>
  <c r="DW7" i="4" s="1"/>
  <c r="CL7" i="4"/>
  <c r="CX7" i="4" s="1"/>
  <c r="DJ7" i="4" s="1"/>
  <c r="DV7" i="4" s="1"/>
  <c r="CK7" i="4"/>
  <c r="CW7" i="4" s="1"/>
  <c r="DI7" i="4" s="1"/>
  <c r="DU7" i="4" s="1"/>
  <c r="CJ7" i="4"/>
  <c r="CI7" i="4"/>
  <c r="CH7" i="4"/>
  <c r="CG7" i="4"/>
  <c r="CF7" i="4"/>
  <c r="CE7" i="4"/>
  <c r="CD7" i="4"/>
  <c r="CC7" i="4"/>
  <c r="CB7" i="4"/>
  <c r="CA7" i="4"/>
  <c r="BZ7" i="4"/>
  <c r="BY7" i="4"/>
  <c r="D7" i="4"/>
  <c r="CV6" i="4"/>
  <c r="DH6" i="4" s="1"/>
  <c r="DT6" i="4" s="1"/>
  <c r="EF6" i="4" s="1"/>
  <c r="CU6" i="4"/>
  <c r="DG6" i="4" s="1"/>
  <c r="DS6" i="4" s="1"/>
  <c r="EE6" i="4" s="1"/>
  <c r="CT6" i="4"/>
  <c r="DF6" i="4" s="1"/>
  <c r="DR6" i="4" s="1"/>
  <c r="ED6" i="4" s="1"/>
  <c r="CS6" i="4"/>
  <c r="DE6" i="4" s="1"/>
  <c r="DQ6" i="4" s="1"/>
  <c r="EC6" i="4" s="1"/>
  <c r="CR6" i="4"/>
  <c r="DD6" i="4" s="1"/>
  <c r="DP6" i="4" s="1"/>
  <c r="EB6" i="4" s="1"/>
  <c r="CQ6" i="4"/>
  <c r="DC6" i="4" s="1"/>
  <c r="DO6" i="4" s="1"/>
  <c r="EA6" i="4" s="1"/>
  <c r="CP6" i="4"/>
  <c r="DB6" i="4" s="1"/>
  <c r="DN6" i="4" s="1"/>
  <c r="DZ6" i="4" s="1"/>
  <c r="CO6" i="4"/>
  <c r="DA6" i="4" s="1"/>
  <c r="DM6" i="4" s="1"/>
  <c r="DY6" i="4" s="1"/>
  <c r="CN6" i="4"/>
  <c r="CZ6" i="4" s="1"/>
  <c r="DL6" i="4" s="1"/>
  <c r="DX6" i="4" s="1"/>
  <c r="CM6" i="4"/>
  <c r="CY6" i="4" s="1"/>
  <c r="DK6" i="4" s="1"/>
  <c r="DW6" i="4" s="1"/>
  <c r="CL6" i="4"/>
  <c r="CX6" i="4" s="1"/>
  <c r="DJ6" i="4" s="1"/>
  <c r="DV6" i="4" s="1"/>
  <c r="CK6" i="4"/>
  <c r="CW6" i="4" s="1"/>
  <c r="DI6" i="4" s="1"/>
  <c r="DU6" i="4" s="1"/>
  <c r="CJ6" i="4"/>
  <c r="CI6" i="4"/>
  <c r="CH6" i="4"/>
  <c r="CG6" i="4"/>
  <c r="CF6" i="4"/>
  <c r="CE6" i="4"/>
  <c r="CD6" i="4"/>
  <c r="CC6" i="4"/>
  <c r="CB6" i="4"/>
  <c r="CA6" i="4"/>
  <c r="BZ6" i="4"/>
  <c r="BY6" i="4"/>
  <c r="D6" i="4"/>
  <c r="CV5" i="4"/>
  <c r="DH5" i="4" s="1"/>
  <c r="CU5" i="4"/>
  <c r="DG5" i="4" s="1"/>
  <c r="CT5" i="4"/>
  <c r="DF5" i="4" s="1"/>
  <c r="CS5" i="4"/>
  <c r="DE5" i="4" s="1"/>
  <c r="CR5" i="4"/>
  <c r="DD5" i="4" s="1"/>
  <c r="CQ5" i="4"/>
  <c r="DC5" i="4" s="1"/>
  <c r="DO5" i="4" s="1"/>
  <c r="EA5" i="4" s="1"/>
  <c r="CP5" i="4"/>
  <c r="DB5" i="4" s="1"/>
  <c r="DN5" i="4" s="1"/>
  <c r="DZ5" i="4" s="1"/>
  <c r="CO5" i="4"/>
  <c r="DA5" i="4" s="1"/>
  <c r="DM5" i="4" s="1"/>
  <c r="DY5" i="4" s="1"/>
  <c r="CN5" i="4"/>
  <c r="CZ5" i="4" s="1"/>
  <c r="CM5" i="4"/>
  <c r="CY5" i="4" s="1"/>
  <c r="CL5" i="4"/>
  <c r="CX5" i="4" s="1"/>
  <c r="CK5" i="4"/>
  <c r="CW5" i="4" s="1"/>
  <c r="CJ5" i="4"/>
  <c r="CI5" i="4"/>
  <c r="CH5" i="4"/>
  <c r="CG5" i="4"/>
  <c r="CF5" i="4"/>
  <c r="CE5" i="4"/>
  <c r="CD5" i="4"/>
  <c r="CC5" i="4"/>
  <c r="CB5" i="4"/>
  <c r="CA5" i="4"/>
  <c r="BZ5" i="4"/>
  <c r="BY5" i="4"/>
  <c r="D5" i="4"/>
  <c r="CF12" i="4" l="1"/>
  <c r="EI6" i="4"/>
  <c r="EQ6" i="4"/>
  <c r="EH7" i="4"/>
  <c r="EG7" i="4"/>
  <c r="EO7" i="4"/>
  <c r="D12" i="4"/>
  <c r="EJ6" i="4"/>
  <c r="ER6" i="4"/>
  <c r="EI7" i="4"/>
  <c r="EQ7" i="4"/>
  <c r="EJ7" i="4"/>
  <c r="ER7" i="4"/>
  <c r="EK6" i="4"/>
  <c r="EK7" i="4"/>
  <c r="EL6" i="4"/>
  <c r="EL7" i="4"/>
  <c r="CC12" i="4"/>
  <c r="CD12" i="4"/>
  <c r="EG6" i="4"/>
  <c r="EO6" i="4"/>
  <c r="CE12" i="4"/>
  <c r="BY12" i="4"/>
  <c r="CG12" i="4"/>
  <c r="BZ12" i="4"/>
  <c r="CA12" i="4"/>
  <c r="EM7" i="4"/>
  <c r="EN7" i="4"/>
  <c r="CI12" i="4"/>
  <c r="EN6" i="4"/>
  <c r="EP7" i="4"/>
  <c r="CH12" i="4"/>
  <c r="EM6" i="4"/>
  <c r="CB12" i="4"/>
  <c r="CJ12" i="4"/>
  <c r="DD12" i="4"/>
  <c r="EH6" i="4"/>
  <c r="EP6" i="4"/>
  <c r="DO12" i="4"/>
  <c r="DI5" i="4"/>
  <c r="CW12" i="4"/>
  <c r="DQ5" i="4"/>
  <c r="EC5" i="4" s="1"/>
  <c r="DE12" i="4"/>
  <c r="DT5" i="4"/>
  <c r="EF5" i="4" s="1"/>
  <c r="DH12" i="4"/>
  <c r="DJ5" i="4"/>
  <c r="DV5" i="4" s="1"/>
  <c r="CX12" i="4"/>
  <c r="DR5" i="4"/>
  <c r="ED5" i="4" s="1"/>
  <c r="DF12" i="4"/>
  <c r="DP5" i="4"/>
  <c r="EB5" i="4" s="1"/>
  <c r="DM12" i="4"/>
  <c r="DN12" i="4"/>
  <c r="DS5" i="4"/>
  <c r="EE5" i="4" s="1"/>
  <c r="DG12" i="4"/>
  <c r="DK5" i="4"/>
  <c r="DW5" i="4" s="1"/>
  <c r="CY12" i="4"/>
  <c r="DL5" i="4"/>
  <c r="DX5" i="4" s="1"/>
  <c r="CZ12" i="4"/>
  <c r="DA12" i="4"/>
  <c r="DB12" i="4"/>
  <c r="DC12" i="4"/>
  <c r="EK5" i="4" l="1"/>
  <c r="EK12" i="4" s="1"/>
  <c r="DY12" i="4"/>
  <c r="DP12" i="4"/>
  <c r="DQ12" i="4"/>
  <c r="DK12" i="4"/>
  <c r="DR12" i="4"/>
  <c r="DT12" i="4"/>
  <c r="DU5" i="4"/>
  <c r="DI12" i="4"/>
  <c r="DS12" i="4"/>
  <c r="EM5" i="4"/>
  <c r="EM12" i="4" s="1"/>
  <c r="EA12" i="4"/>
  <c r="DL12" i="4"/>
  <c r="EL5" i="4"/>
  <c r="EL12" i="4" s="1"/>
  <c r="DZ12" i="4"/>
  <c r="DJ12" i="4"/>
  <c r="CJ18" i="4"/>
  <c r="CI18" i="4"/>
  <c r="CH18" i="4"/>
  <c r="CG18" i="4"/>
  <c r="CF18" i="4"/>
  <c r="CE18" i="4"/>
  <c r="CD18" i="4"/>
  <c r="CC18" i="4"/>
  <c r="CB18" i="4"/>
  <c r="CA18" i="4"/>
  <c r="BZ18" i="4"/>
  <c r="BY18" i="4"/>
  <c r="CJ17" i="4"/>
  <c r="CI17" i="4"/>
  <c r="CH17" i="4"/>
  <c r="CG17" i="4"/>
  <c r="CF17" i="4"/>
  <c r="CE17" i="4"/>
  <c r="CD17" i="4"/>
  <c r="CC17" i="4"/>
  <c r="CB17" i="4"/>
  <c r="CA17" i="4"/>
  <c r="BZ17" i="4"/>
  <c r="BY17" i="4"/>
  <c r="CJ16" i="4"/>
  <c r="CI16" i="4"/>
  <c r="CH16" i="4"/>
  <c r="CG16" i="4"/>
  <c r="CF16" i="4"/>
  <c r="CE16" i="4"/>
  <c r="CD16" i="4"/>
  <c r="CC16" i="4"/>
  <c r="CB16" i="4"/>
  <c r="CA16" i="4"/>
  <c r="BZ16" i="4"/>
  <c r="BY16" i="4"/>
  <c r="CJ15" i="4"/>
  <c r="CI15" i="4"/>
  <c r="CH15" i="4"/>
  <c r="CG15" i="4"/>
  <c r="CF15" i="4"/>
  <c r="CE15" i="4"/>
  <c r="CD15" i="4"/>
  <c r="CC15" i="4"/>
  <c r="CB15" i="4"/>
  <c r="CA15" i="4"/>
  <c r="BZ15" i="4"/>
  <c r="CV19" i="4"/>
  <c r="CU19" i="4"/>
  <c r="CT19" i="4"/>
  <c r="CS19" i="4"/>
  <c r="CR19" i="4"/>
  <c r="CQ19" i="4"/>
  <c r="CP19" i="4"/>
  <c r="CO19" i="4"/>
  <c r="CN19" i="4"/>
  <c r="CM19" i="4"/>
  <c r="CL19" i="4"/>
  <c r="CK19" i="4"/>
  <c r="CV18" i="4"/>
  <c r="DH18" i="4" s="1"/>
  <c r="DT18" i="4" s="1"/>
  <c r="EF18" i="4" s="1"/>
  <c r="ER18" i="4" s="1"/>
  <c r="CU18" i="4"/>
  <c r="DG18" i="4" s="1"/>
  <c r="DS18" i="4" s="1"/>
  <c r="EE18" i="4" s="1"/>
  <c r="EQ18" i="4" s="1"/>
  <c r="CT18" i="4"/>
  <c r="DF18" i="4" s="1"/>
  <c r="DR18" i="4" s="1"/>
  <c r="ED18" i="4" s="1"/>
  <c r="EP18" i="4" s="1"/>
  <c r="CS18" i="4"/>
  <c r="DE18" i="4" s="1"/>
  <c r="DQ18" i="4" s="1"/>
  <c r="EC18" i="4" s="1"/>
  <c r="EO18" i="4" s="1"/>
  <c r="CR18" i="4"/>
  <c r="DD18" i="4" s="1"/>
  <c r="DP18" i="4" s="1"/>
  <c r="EB18" i="4" s="1"/>
  <c r="EN18" i="4" s="1"/>
  <c r="CQ18" i="4"/>
  <c r="DC18" i="4" s="1"/>
  <c r="DO18" i="4" s="1"/>
  <c r="EA18" i="4" s="1"/>
  <c r="EM18" i="4" s="1"/>
  <c r="CP18" i="4"/>
  <c r="DB18" i="4" s="1"/>
  <c r="DN18" i="4" s="1"/>
  <c r="DZ18" i="4" s="1"/>
  <c r="EL18" i="4" s="1"/>
  <c r="CO18" i="4"/>
  <c r="DA18" i="4" s="1"/>
  <c r="DM18" i="4" s="1"/>
  <c r="DY18" i="4" s="1"/>
  <c r="EK18" i="4" s="1"/>
  <c r="CN18" i="4"/>
  <c r="CZ18" i="4" s="1"/>
  <c r="DL18" i="4" s="1"/>
  <c r="DX18" i="4" s="1"/>
  <c r="EJ18" i="4" s="1"/>
  <c r="CM18" i="4"/>
  <c r="CY18" i="4" s="1"/>
  <c r="DK18" i="4" s="1"/>
  <c r="DW18" i="4" s="1"/>
  <c r="EI18" i="4" s="1"/>
  <c r="CL18" i="4"/>
  <c r="CX18" i="4" s="1"/>
  <c r="DJ18" i="4" s="1"/>
  <c r="DV18" i="4" s="1"/>
  <c r="EH18" i="4" s="1"/>
  <c r="CK18" i="4"/>
  <c r="CW18" i="4" s="1"/>
  <c r="DI18" i="4" s="1"/>
  <c r="DU18" i="4" s="1"/>
  <c r="EG18" i="4" s="1"/>
  <c r="CV17" i="4"/>
  <c r="DH17" i="4" s="1"/>
  <c r="DT17" i="4" s="1"/>
  <c r="EF17" i="4" s="1"/>
  <c r="ER17" i="4" s="1"/>
  <c r="CU17" i="4"/>
  <c r="DG17" i="4" s="1"/>
  <c r="DS17" i="4" s="1"/>
  <c r="EE17" i="4" s="1"/>
  <c r="EQ17" i="4" s="1"/>
  <c r="CT17" i="4"/>
  <c r="DF17" i="4" s="1"/>
  <c r="DR17" i="4" s="1"/>
  <c r="ED17" i="4" s="1"/>
  <c r="EP17" i="4" s="1"/>
  <c r="CS17" i="4"/>
  <c r="DE17" i="4" s="1"/>
  <c r="DQ17" i="4" s="1"/>
  <c r="EC17" i="4" s="1"/>
  <c r="EO17" i="4" s="1"/>
  <c r="CR17" i="4"/>
  <c r="DD17" i="4" s="1"/>
  <c r="DP17" i="4" s="1"/>
  <c r="EB17" i="4" s="1"/>
  <c r="EN17" i="4" s="1"/>
  <c r="CQ17" i="4"/>
  <c r="DC17" i="4" s="1"/>
  <c r="DO17" i="4" s="1"/>
  <c r="EA17" i="4" s="1"/>
  <c r="EM17" i="4" s="1"/>
  <c r="CP17" i="4"/>
  <c r="DB17" i="4" s="1"/>
  <c r="DN17" i="4" s="1"/>
  <c r="DZ17" i="4" s="1"/>
  <c r="EL17" i="4" s="1"/>
  <c r="CO17" i="4"/>
  <c r="DA17" i="4" s="1"/>
  <c r="DM17" i="4" s="1"/>
  <c r="DY17" i="4" s="1"/>
  <c r="EK17" i="4" s="1"/>
  <c r="CN17" i="4"/>
  <c r="CZ17" i="4" s="1"/>
  <c r="DL17" i="4" s="1"/>
  <c r="DX17" i="4" s="1"/>
  <c r="EJ17" i="4" s="1"/>
  <c r="CM17" i="4"/>
  <c r="CY17" i="4" s="1"/>
  <c r="DK17" i="4" s="1"/>
  <c r="DW17" i="4" s="1"/>
  <c r="EI17" i="4" s="1"/>
  <c r="CL17" i="4"/>
  <c r="CX17" i="4" s="1"/>
  <c r="DJ17" i="4" s="1"/>
  <c r="DV17" i="4" s="1"/>
  <c r="EH17" i="4" s="1"/>
  <c r="CK17" i="4"/>
  <c r="CW17" i="4" s="1"/>
  <c r="DI17" i="4" s="1"/>
  <c r="DU17" i="4" s="1"/>
  <c r="EG17" i="4" s="1"/>
  <c r="CV16" i="4"/>
  <c r="DH16" i="4" s="1"/>
  <c r="DT16" i="4" s="1"/>
  <c r="EF16" i="4" s="1"/>
  <c r="ER16" i="4" s="1"/>
  <c r="CU16" i="4"/>
  <c r="DG16" i="4" s="1"/>
  <c r="DS16" i="4" s="1"/>
  <c r="EE16" i="4" s="1"/>
  <c r="EQ16" i="4" s="1"/>
  <c r="CT16" i="4"/>
  <c r="DF16" i="4" s="1"/>
  <c r="DR16" i="4" s="1"/>
  <c r="ED16" i="4" s="1"/>
  <c r="EP16" i="4" s="1"/>
  <c r="CS16" i="4"/>
  <c r="DE16" i="4" s="1"/>
  <c r="DQ16" i="4" s="1"/>
  <c r="EC16" i="4" s="1"/>
  <c r="EO16" i="4" s="1"/>
  <c r="CR16" i="4"/>
  <c r="DD16" i="4" s="1"/>
  <c r="DP16" i="4" s="1"/>
  <c r="EB16" i="4" s="1"/>
  <c r="EN16" i="4" s="1"/>
  <c r="CQ16" i="4"/>
  <c r="DC16" i="4" s="1"/>
  <c r="DO16" i="4" s="1"/>
  <c r="EA16" i="4" s="1"/>
  <c r="EM16" i="4" s="1"/>
  <c r="CP16" i="4"/>
  <c r="DB16" i="4" s="1"/>
  <c r="DN16" i="4" s="1"/>
  <c r="DZ16" i="4" s="1"/>
  <c r="EL16" i="4" s="1"/>
  <c r="CO16" i="4"/>
  <c r="DA16" i="4" s="1"/>
  <c r="DM16" i="4" s="1"/>
  <c r="DY16" i="4" s="1"/>
  <c r="EK16" i="4" s="1"/>
  <c r="CN16" i="4"/>
  <c r="CZ16" i="4" s="1"/>
  <c r="DL16" i="4" s="1"/>
  <c r="DX16" i="4" s="1"/>
  <c r="EJ16" i="4" s="1"/>
  <c r="CM16" i="4"/>
  <c r="CY16" i="4" s="1"/>
  <c r="DK16" i="4" s="1"/>
  <c r="DW16" i="4" s="1"/>
  <c r="EI16" i="4" s="1"/>
  <c r="CL16" i="4"/>
  <c r="CX16" i="4" s="1"/>
  <c r="DJ16" i="4" s="1"/>
  <c r="DV16" i="4" s="1"/>
  <c r="EH16" i="4" s="1"/>
  <c r="CK16" i="4"/>
  <c r="CV15" i="4"/>
  <c r="CU15" i="4"/>
  <c r="CT15" i="4"/>
  <c r="CS15" i="4"/>
  <c r="CR15" i="4"/>
  <c r="CQ15" i="4"/>
  <c r="CP15" i="4"/>
  <c r="CO15" i="4"/>
  <c r="CN15" i="4"/>
  <c r="CM15" i="4"/>
  <c r="CL15" i="4"/>
  <c r="AZ19" i="4"/>
  <c r="AY19" i="4"/>
  <c r="AX19" i="4"/>
  <c r="AW19" i="4"/>
  <c r="AV19" i="4"/>
  <c r="AU19" i="4"/>
  <c r="AT19" i="4"/>
  <c r="AS19" i="4"/>
  <c r="AR19" i="4"/>
  <c r="AQ19" i="4"/>
  <c r="AP19" i="4"/>
  <c r="AO19" i="4"/>
  <c r="DW12" i="4" l="1"/>
  <c r="EI5" i="4"/>
  <c r="EI12" i="4" s="1"/>
  <c r="DU12" i="4"/>
  <c r="EG5" i="4"/>
  <c r="EG12" i="4" s="1"/>
  <c r="EO5" i="4"/>
  <c r="EO12" i="4" s="1"/>
  <c r="EC12" i="4"/>
  <c r="EJ5" i="4"/>
  <c r="EJ12" i="4" s="1"/>
  <c r="DX12" i="4"/>
  <c r="ER5" i="4"/>
  <c r="ER12" i="4" s="1"/>
  <c r="EF12" i="4"/>
  <c r="EQ5" i="4"/>
  <c r="EQ12" i="4" s="1"/>
  <c r="EE12" i="4"/>
  <c r="EB12" i="4"/>
  <c r="EN5" i="4"/>
  <c r="EN12" i="4" s="1"/>
  <c r="EH5" i="4"/>
  <c r="EH12" i="4" s="1"/>
  <c r="DV12" i="4"/>
  <c r="ED12" i="4"/>
  <c r="EP5" i="4"/>
  <c r="EP12" i="4" s="1"/>
  <c r="CQ13" i="4"/>
  <c r="D17" i="4"/>
  <c r="E183" i="2" l="1"/>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CK15" i="4" l="1"/>
  <c r="CV14" i="4"/>
  <c r="CU14" i="4"/>
  <c r="CT14" i="4"/>
  <c r="CS14" i="4"/>
  <c r="CR14" i="4"/>
  <c r="CQ14" i="4"/>
  <c r="CP14" i="4"/>
  <c r="CO14" i="4"/>
  <c r="CN14" i="4"/>
  <c r="CM14" i="4"/>
  <c r="CL14" i="4"/>
  <c r="CK14" i="4"/>
  <c r="CW16" i="4" l="1"/>
  <c r="DI16" i="4" s="1"/>
  <c r="DU16" i="4" s="1"/>
  <c r="DH15" i="4"/>
  <c r="DT15" i="4" s="1"/>
  <c r="EF15" i="4" s="1"/>
  <c r="DG15" i="4"/>
  <c r="DS15" i="4" s="1"/>
  <c r="EE15" i="4" s="1"/>
  <c r="DF15" i="4"/>
  <c r="DR15" i="4" s="1"/>
  <c r="ED15" i="4" s="1"/>
  <c r="DE15" i="4"/>
  <c r="DQ15" i="4" s="1"/>
  <c r="EC15" i="4" s="1"/>
  <c r="DD15" i="4"/>
  <c r="DP15" i="4" s="1"/>
  <c r="EB15" i="4" s="1"/>
  <c r="DC15" i="4"/>
  <c r="DO15" i="4" s="1"/>
  <c r="EA15" i="4" s="1"/>
  <c r="DB15" i="4"/>
  <c r="DN15" i="4" s="1"/>
  <c r="DZ15" i="4" s="1"/>
  <c r="DA15" i="4"/>
  <c r="DM15" i="4" s="1"/>
  <c r="DY15" i="4" s="1"/>
  <c r="CZ15" i="4"/>
  <c r="DL15" i="4" s="1"/>
  <c r="DX15" i="4" s="1"/>
  <c r="CY15" i="4"/>
  <c r="DK15" i="4" s="1"/>
  <c r="DW15" i="4" s="1"/>
  <c r="CX15" i="4"/>
  <c r="DJ15" i="4" s="1"/>
  <c r="DV15" i="4" s="1"/>
  <c r="CW15" i="4"/>
  <c r="DI15" i="4" s="1"/>
  <c r="DU15" i="4" s="1"/>
  <c r="DH14" i="4"/>
  <c r="DT14" i="4" s="1"/>
  <c r="EF14" i="4" s="1"/>
  <c r="DG14" i="4"/>
  <c r="DS14" i="4" s="1"/>
  <c r="EE14" i="4" s="1"/>
  <c r="DF14" i="4"/>
  <c r="DR14" i="4" s="1"/>
  <c r="ED14" i="4" s="1"/>
  <c r="DE14" i="4"/>
  <c r="DQ14" i="4" s="1"/>
  <c r="EC14" i="4" s="1"/>
  <c r="DD14" i="4"/>
  <c r="DP14" i="4" s="1"/>
  <c r="EB14" i="4" s="1"/>
  <c r="DC14" i="4"/>
  <c r="DO14" i="4" s="1"/>
  <c r="EA14" i="4" s="1"/>
  <c r="DB14" i="4"/>
  <c r="DN14" i="4" s="1"/>
  <c r="DZ14" i="4" s="1"/>
  <c r="DA14" i="4"/>
  <c r="DM14" i="4" s="1"/>
  <c r="DY14" i="4" s="1"/>
  <c r="CZ14" i="4"/>
  <c r="DL14" i="4" s="1"/>
  <c r="DX14" i="4" s="1"/>
  <c r="CY14" i="4"/>
  <c r="DK14" i="4" s="1"/>
  <c r="DW14" i="4" s="1"/>
  <c r="CX14" i="4"/>
  <c r="DJ14" i="4" s="1"/>
  <c r="DV14" i="4" s="1"/>
  <c r="CW14" i="4"/>
  <c r="DI14" i="4" s="1"/>
  <c r="DU14" i="4" s="1"/>
  <c r="BY15" i="4"/>
  <c r="CJ14" i="4"/>
  <c r="CI14" i="4"/>
  <c r="CH14" i="4"/>
  <c r="CG14" i="4"/>
  <c r="CF14" i="4"/>
  <c r="CE14" i="4"/>
  <c r="CD14" i="4"/>
  <c r="CC14" i="4"/>
  <c r="CB14" i="4"/>
  <c r="CA14" i="4"/>
  <c r="BZ14" i="4"/>
  <c r="BY14" i="4"/>
  <c r="D14" i="4"/>
  <c r="D15" i="4"/>
  <c r="D16" i="4"/>
  <c r="EO14" i="4" l="1"/>
  <c r="EG16" i="4"/>
  <c r="EH14" i="4"/>
  <c r="EP14" i="4"/>
  <c r="EL15" i="4"/>
  <c r="EG14" i="4"/>
  <c r="EI14" i="4"/>
  <c r="EQ14" i="4"/>
  <c r="EM15" i="4"/>
  <c r="EK15" i="4"/>
  <c r="EJ14" i="4"/>
  <c r="ER14" i="4"/>
  <c r="EN15" i="4"/>
  <c r="EK14" i="4"/>
  <c r="EG15" i="4"/>
  <c r="EO15" i="4"/>
  <c r="EL14" i="4"/>
  <c r="EH15" i="4"/>
  <c r="EP15" i="4"/>
  <c r="EM14" i="4"/>
  <c r="EI15" i="4"/>
  <c r="EQ15" i="4"/>
  <c r="EN14" i="4"/>
  <c r="EJ15" i="4"/>
  <c r="ER15" i="4"/>
  <c r="BA19" i="1"/>
  <c r="BB19" i="1"/>
  <c r="BC19" i="1"/>
  <c r="BD19" i="1"/>
  <c r="BE19" i="1"/>
  <c r="BF19" i="1"/>
  <c r="BG19" i="1"/>
  <c r="BH19" i="1"/>
  <c r="BI19" i="1"/>
  <c r="BJ19" i="1"/>
  <c r="BK19" i="1"/>
  <c r="BL19" i="1"/>
  <c r="C19" i="1"/>
  <c r="A2" i="4"/>
  <c r="C15" i="1"/>
  <c r="BL19" i="4"/>
  <c r="BK19" i="4"/>
  <c r="BJ19" i="4"/>
  <c r="BI19" i="4"/>
  <c r="BH19" i="4"/>
  <c r="BG19" i="4"/>
  <c r="BE19" i="4"/>
  <c r="BD19" i="4"/>
  <c r="BC19" i="4"/>
  <c r="BB19" i="4"/>
  <c r="BA19" i="4"/>
  <c r="BF19" i="4"/>
  <c r="D19" i="1" l="1"/>
  <c r="BT19" i="1"/>
  <c r="BS19" i="1"/>
  <c r="BQ19" i="1"/>
  <c r="BR19" i="1"/>
  <c r="BX19" i="1"/>
  <c r="BP19" i="1"/>
  <c r="BW19" i="1"/>
  <c r="BO19" i="1"/>
  <c r="BV19" i="1"/>
  <c r="BN19" i="1"/>
  <c r="BU19" i="1"/>
  <c r="BM19" i="1"/>
  <c r="BA15" i="1"/>
  <c r="BB15" i="1"/>
  <c r="BC15" i="1"/>
  <c r="BD15" i="1"/>
  <c r="BE15" i="1"/>
  <c r="BF15" i="1"/>
  <c r="BG15" i="1"/>
  <c r="BH15" i="1"/>
  <c r="BI15" i="1"/>
  <c r="BJ15" i="1"/>
  <c r="BK15" i="1"/>
  <c r="BL15" i="1"/>
  <c r="AN19" i="4"/>
  <c r="AM19" i="4"/>
  <c r="AL19" i="4"/>
  <c r="AK19" i="4"/>
  <c r="AJ19" i="4"/>
  <c r="AI19" i="4"/>
  <c r="AG19" i="4"/>
  <c r="AF19" i="4"/>
  <c r="AE19" i="4"/>
  <c r="AD19" i="4"/>
  <c r="AC19" i="4"/>
  <c r="AH19" i="4"/>
  <c r="CH13" i="4"/>
  <c r="CG13" i="4"/>
  <c r="CG19" i="4" s="1"/>
  <c r="BY13" i="4"/>
  <c r="BY19" i="4" s="1"/>
  <c r="CD13" i="4"/>
  <c r="P19" i="4"/>
  <c r="O19" i="4"/>
  <c r="N19" i="4"/>
  <c r="M19" i="4"/>
  <c r="L19" i="4"/>
  <c r="K19" i="4"/>
  <c r="J19" i="4"/>
  <c r="I19" i="4"/>
  <c r="H19" i="4"/>
  <c r="G19" i="4"/>
  <c r="F19" i="4"/>
  <c r="E19" i="4"/>
  <c r="CJ13" i="4"/>
  <c r="CJ19" i="4" s="1"/>
  <c r="CI13" i="4"/>
  <c r="CF13" i="4"/>
  <c r="CF19" i="4" s="1"/>
  <c r="CE13" i="4"/>
  <c r="CE19" i="4" s="1"/>
  <c r="CC13" i="4"/>
  <c r="CB13" i="4"/>
  <c r="CA13" i="4"/>
  <c r="CA19" i="4" s="1"/>
  <c r="BZ13" i="4"/>
  <c r="BZ19" i="4" s="1"/>
  <c r="CV13" i="4"/>
  <c r="CU13" i="4"/>
  <c r="CT13" i="4"/>
  <c r="CS13" i="4"/>
  <c r="CR13" i="4"/>
  <c r="CP13" i="4"/>
  <c r="CO13" i="4"/>
  <c r="CN13" i="4"/>
  <c r="CM13" i="4"/>
  <c r="CL13" i="4"/>
  <c r="CK13" i="4"/>
  <c r="D18" i="4"/>
  <c r="D13" i="4"/>
  <c r="C19" i="4"/>
  <c r="CC140" i="1" l="1"/>
  <c r="CC141" i="1"/>
  <c r="CF144" i="1"/>
  <c r="BY144" i="1"/>
  <c r="CG141" i="1"/>
  <c r="CF140" i="1"/>
  <c r="CF142" i="1"/>
  <c r="CJ143" i="1"/>
  <c r="CJ142" i="1"/>
  <c r="CB143" i="1"/>
  <c r="CA141" i="1"/>
  <c r="CI142" i="1"/>
  <c r="CC143" i="1"/>
  <c r="CI143" i="1"/>
  <c r="CI139" i="1"/>
  <c r="BY140" i="1"/>
  <c r="CB140" i="1"/>
  <c r="CA140" i="1"/>
  <c r="BZ139" i="1"/>
  <c r="CC144" i="1"/>
  <c r="CI141" i="1"/>
  <c r="CJ141" i="1"/>
  <c r="CC139" i="1"/>
  <c r="CH141" i="1"/>
  <c r="BY139" i="1"/>
  <c r="CF139" i="1"/>
  <c r="CI140" i="1"/>
  <c r="CD142" i="1"/>
  <c r="CB142" i="1"/>
  <c r="CH142" i="1"/>
  <c r="CE140" i="1"/>
  <c r="CD140" i="1"/>
  <c r="CD141" i="1"/>
  <c r="CE143" i="1"/>
  <c r="CE142" i="1"/>
  <c r="CJ140" i="1"/>
  <c r="CH140" i="1"/>
  <c r="BZ140" i="1"/>
  <c r="CE139" i="1"/>
  <c r="BY141" i="1"/>
  <c r="CG139" i="1"/>
  <c r="CA142" i="1"/>
  <c r="CG143" i="1"/>
  <c r="CF143" i="1"/>
  <c r="CG144" i="1"/>
  <c r="CC142" i="1"/>
  <c r="CE144" i="1"/>
  <c r="CJ139" i="1"/>
  <c r="CE141" i="1"/>
  <c r="CF141" i="1"/>
  <c r="BZ141" i="1"/>
  <c r="CD139" i="1"/>
  <c r="CG142" i="1"/>
  <c r="BY142" i="1"/>
  <c r="CI144" i="1"/>
  <c r="CB144" i="1"/>
  <c r="CA144" i="1"/>
  <c r="BZ144" i="1"/>
  <c r="BY143" i="1"/>
  <c r="CA139" i="1"/>
  <c r="CB139" i="1"/>
  <c r="CD144" i="1"/>
  <c r="CB141" i="1"/>
  <c r="BZ142" i="1"/>
  <c r="CA143" i="1"/>
  <c r="CD143" i="1"/>
  <c r="CJ144" i="1"/>
  <c r="BZ143" i="1"/>
  <c r="CH144" i="1"/>
  <c r="CH139" i="1"/>
  <c r="CG140" i="1"/>
  <c r="CH143" i="1"/>
  <c r="CE132" i="1"/>
  <c r="CE133" i="1"/>
  <c r="CB138" i="1"/>
  <c r="BY134" i="1"/>
  <c r="BZ137" i="1"/>
  <c r="CG134" i="1"/>
  <c r="BZ145" i="1"/>
  <c r="CH138" i="1"/>
  <c r="CE135" i="1"/>
  <c r="BY133" i="1"/>
  <c r="BY136" i="1"/>
  <c r="CI134" i="1"/>
  <c r="BZ134" i="1"/>
  <c r="CD137" i="1"/>
  <c r="CC136" i="1"/>
  <c r="CG145" i="1"/>
  <c r="CB135" i="1"/>
  <c r="CC133" i="1"/>
  <c r="CC134" i="1"/>
  <c r="CE145" i="1"/>
  <c r="CF136" i="1"/>
  <c r="CI137" i="1"/>
  <c r="CC137" i="1"/>
  <c r="CB133" i="1"/>
  <c r="CF145" i="1"/>
  <c r="BY137" i="1"/>
  <c r="CA136" i="1"/>
  <c r="CI133" i="1"/>
  <c r="CJ137" i="1"/>
  <c r="CG133" i="1"/>
  <c r="CJ133" i="1"/>
  <c r="BY145" i="1"/>
  <c r="CA134" i="1"/>
  <c r="CE134" i="1"/>
  <c r="CC132" i="1"/>
  <c r="CF137" i="1"/>
  <c r="CG138" i="1"/>
  <c r="BZ138" i="1"/>
  <c r="BZ136" i="1"/>
  <c r="CD145" i="1"/>
  <c r="CF133" i="1"/>
  <c r="CF135" i="1"/>
  <c r="CJ145" i="1"/>
  <c r="CI138" i="1"/>
  <c r="CF134" i="1"/>
  <c r="BY135" i="1"/>
  <c r="CE138" i="1"/>
  <c r="CD138" i="1"/>
  <c r="CA133" i="1"/>
  <c r="CC135" i="1"/>
  <c r="CJ136" i="1"/>
  <c r="CB136" i="1"/>
  <c r="CF132" i="1"/>
  <c r="CB132" i="1"/>
  <c r="CE136" i="1"/>
  <c r="CJ132" i="1"/>
  <c r="CH134" i="1"/>
  <c r="CC138" i="1"/>
  <c r="CB137" i="1"/>
  <c r="CJ138" i="1"/>
  <c r="BZ135" i="1"/>
  <c r="BY132" i="1"/>
  <c r="CH135" i="1"/>
  <c r="CA132" i="1"/>
  <c r="CD133" i="1"/>
  <c r="CH133" i="1"/>
  <c r="CE137" i="1"/>
  <c r="BZ133" i="1"/>
  <c r="CA145" i="1"/>
  <c r="CH137" i="1"/>
  <c r="CC145" i="1"/>
  <c r="BY138" i="1"/>
  <c r="CF138" i="1"/>
  <c r="CA137" i="1"/>
  <c r="CI132" i="1"/>
  <c r="CG132" i="1"/>
  <c r="CG136" i="1"/>
  <c r="CA135" i="1"/>
  <c r="CG137" i="1"/>
  <c r="CB134" i="1"/>
  <c r="CD136" i="1"/>
  <c r="CD132" i="1"/>
  <c r="CD134" i="1"/>
  <c r="CI145" i="1"/>
  <c r="CA138" i="1"/>
  <c r="CB145" i="1"/>
  <c r="CH145" i="1"/>
  <c r="CH136" i="1"/>
  <c r="BZ132" i="1"/>
  <c r="CI136" i="1"/>
  <c r="CD135" i="1"/>
  <c r="CJ134" i="1"/>
  <c r="CH132" i="1"/>
  <c r="CJ135" i="1"/>
  <c r="CG135" i="1"/>
  <c r="CI135" i="1"/>
  <c r="CG118" i="1"/>
  <c r="CA125" i="1"/>
  <c r="CF116" i="1"/>
  <c r="CC116" i="1"/>
  <c r="CE118" i="1"/>
  <c r="CA117" i="1"/>
  <c r="CF125" i="1"/>
  <c r="CB117" i="1"/>
  <c r="CG117" i="1"/>
  <c r="CJ119" i="1"/>
  <c r="BZ122" i="1"/>
  <c r="BZ118" i="1"/>
  <c r="BY117" i="1"/>
  <c r="CH122" i="1"/>
  <c r="CH127" i="1"/>
  <c r="CI125" i="1"/>
  <c r="CJ128" i="1"/>
  <c r="CD120" i="1"/>
  <c r="CD118" i="1"/>
  <c r="CA129" i="1"/>
  <c r="CH128" i="1"/>
  <c r="CB122" i="1"/>
  <c r="CD129" i="1"/>
  <c r="BY124" i="1"/>
  <c r="CB123" i="1"/>
  <c r="BY121" i="1"/>
  <c r="CC124" i="1"/>
  <c r="CJ127" i="1"/>
  <c r="BZ124" i="1"/>
  <c r="BZ130" i="1"/>
  <c r="CF118" i="1"/>
  <c r="CF122" i="1"/>
  <c r="CA123" i="1"/>
  <c r="BY118" i="1"/>
  <c r="CJ118" i="1"/>
  <c r="CB118" i="1"/>
  <c r="CG126" i="1"/>
  <c r="CF128" i="1"/>
  <c r="CJ116" i="1"/>
  <c r="CB119" i="1"/>
  <c r="BY122" i="1"/>
  <c r="CG124" i="1"/>
  <c r="CG119" i="1"/>
  <c r="CC118" i="1"/>
  <c r="CC125" i="1"/>
  <c r="CH130" i="1"/>
  <c r="BY128" i="1"/>
  <c r="CB124" i="1"/>
  <c r="CC127" i="1"/>
  <c r="CJ122" i="1"/>
  <c r="CA118" i="1"/>
  <c r="CE120" i="1"/>
  <c r="CJ129" i="1"/>
  <c r="CG125" i="1"/>
  <c r="BZ117" i="1"/>
  <c r="CA127" i="1"/>
  <c r="CH123" i="1"/>
  <c r="CD126" i="1"/>
  <c r="CC123" i="1"/>
  <c r="CB127" i="1"/>
  <c r="CF124" i="1"/>
  <c r="CC122" i="1"/>
  <c r="BZ120" i="1"/>
  <c r="BZ128" i="1"/>
  <c r="CC117" i="1"/>
  <c r="CE122" i="1"/>
  <c r="CI122" i="1"/>
  <c r="BZ125" i="1"/>
  <c r="CG122" i="1"/>
  <c r="CA119" i="1"/>
  <c r="CE126" i="1"/>
  <c r="CF131" i="1"/>
  <c r="CF130" i="1"/>
  <c r="CD116" i="1"/>
  <c r="CE128" i="1"/>
  <c r="CA130" i="1"/>
  <c r="CD117" i="1"/>
  <c r="BY126" i="1"/>
  <c r="CC120" i="1"/>
  <c r="CC121" i="1"/>
  <c r="CH129" i="1"/>
  <c r="CB130" i="1"/>
  <c r="BZ129" i="1"/>
  <c r="CI128" i="1"/>
  <c r="CI120" i="1"/>
  <c r="CD128" i="1"/>
  <c r="CB121" i="1"/>
  <c r="CA120" i="1"/>
  <c r="BY125" i="1"/>
  <c r="CH120" i="1"/>
  <c r="CA128" i="1"/>
  <c r="CE116" i="1"/>
  <c r="CF119" i="1"/>
  <c r="CH117" i="1"/>
  <c r="CA121" i="1"/>
  <c r="CI121" i="1"/>
  <c r="CD125" i="1"/>
  <c r="CD122" i="1"/>
  <c r="BY127" i="1"/>
  <c r="CI127" i="1"/>
  <c r="BY131" i="1"/>
  <c r="BZ121" i="1"/>
  <c r="CG120" i="1"/>
  <c r="CA131" i="1"/>
  <c r="CC131" i="1"/>
  <c r="CD131" i="1"/>
  <c r="CD124" i="1"/>
  <c r="BY120" i="1"/>
  <c r="CG123" i="1"/>
  <c r="CB120" i="1"/>
  <c r="CJ125" i="1"/>
  <c r="CF129" i="1"/>
  <c r="CG130" i="1"/>
  <c r="CF120" i="1"/>
  <c r="CG128" i="1"/>
  <c r="BY129" i="1"/>
  <c r="CB125" i="1"/>
  <c r="BZ123" i="1"/>
  <c r="CJ131" i="1"/>
  <c r="CE130" i="1"/>
  <c r="CB129" i="1"/>
  <c r="CH116" i="1"/>
  <c r="BZ116" i="1"/>
  <c r="CC119" i="1"/>
  <c r="CA126" i="1"/>
  <c r="CA122" i="1"/>
  <c r="CF126" i="1"/>
  <c r="CA124" i="1"/>
  <c r="CJ121" i="1"/>
  <c r="CI126" i="1"/>
  <c r="CC126" i="1"/>
  <c r="CE124" i="1"/>
  <c r="CI129" i="1"/>
  <c r="CE123" i="1"/>
  <c r="CH124" i="1"/>
  <c r="CC129" i="1"/>
  <c r="CF117" i="1"/>
  <c r="CJ117" i="1"/>
  <c r="CA116" i="1"/>
  <c r="CI131" i="1"/>
  <c r="CH125" i="1"/>
  <c r="CI118" i="1"/>
  <c r="CD130" i="1"/>
  <c r="CH121" i="1"/>
  <c r="CD119" i="1"/>
  <c r="CH118" i="1"/>
  <c r="CE129" i="1"/>
  <c r="CE121" i="1"/>
  <c r="CB116" i="1"/>
  <c r="BZ126" i="1"/>
  <c r="CG116" i="1"/>
  <c r="CE131" i="1"/>
  <c r="CB126" i="1"/>
  <c r="CC130" i="1"/>
  <c r="CJ120" i="1"/>
  <c r="CI123" i="1"/>
  <c r="CD127" i="1"/>
  <c r="CG127" i="1"/>
  <c r="CG129" i="1"/>
  <c r="CB131" i="1"/>
  <c r="CG131" i="1"/>
  <c r="CH131" i="1"/>
  <c r="CC128" i="1"/>
  <c r="CI130" i="1"/>
  <c r="CJ124" i="1"/>
  <c r="CG121" i="1"/>
  <c r="CE117" i="1"/>
  <c r="CE127" i="1"/>
  <c r="CD123" i="1"/>
  <c r="CB128" i="1"/>
  <c r="CH119" i="1"/>
  <c r="BY130" i="1"/>
  <c r="CF123" i="1"/>
  <c r="BY119" i="1"/>
  <c r="CH126" i="1"/>
  <c r="CD121" i="1"/>
  <c r="BZ119" i="1"/>
  <c r="CI119" i="1"/>
  <c r="CF127" i="1"/>
  <c r="BZ127" i="1"/>
  <c r="CJ126" i="1"/>
  <c r="CJ123" i="1"/>
  <c r="CE119" i="1"/>
  <c r="BZ131" i="1"/>
  <c r="BY123" i="1"/>
  <c r="CI124" i="1"/>
  <c r="BY116" i="1"/>
  <c r="CI117" i="1"/>
  <c r="CI116" i="1"/>
  <c r="CE125" i="1"/>
  <c r="CJ130" i="1"/>
  <c r="CF121" i="1"/>
  <c r="CD19" i="4"/>
  <c r="CI19" i="4"/>
  <c r="CH19" i="4"/>
  <c r="CB19" i="4"/>
  <c r="CC19" i="4"/>
  <c r="CE19" i="1"/>
  <c r="D15" i="1"/>
  <c r="BR15" i="1"/>
  <c r="BT15" i="1"/>
  <c r="BS15" i="1"/>
  <c r="BV15" i="1"/>
  <c r="BN15" i="1"/>
  <c r="BQ15" i="1"/>
  <c r="BX15" i="1"/>
  <c r="BP15" i="1"/>
  <c r="BW15" i="1"/>
  <c r="BO15" i="1"/>
  <c r="BU15" i="1"/>
  <c r="BM15" i="1"/>
  <c r="D19" i="4"/>
  <c r="DE13" i="4"/>
  <c r="CW13" i="4"/>
  <c r="DD13" i="4"/>
  <c r="DC13" i="4"/>
  <c r="DB13" i="4"/>
  <c r="DA13" i="4"/>
  <c r="DH13" i="4"/>
  <c r="CY13" i="4"/>
  <c r="DG13" i="4"/>
  <c r="CX13" i="4"/>
  <c r="CZ13" i="4"/>
  <c r="DF13" i="4"/>
  <c r="CD19" i="1" l="1"/>
  <c r="DR13" i="4"/>
  <c r="ED13" i="4" s="1"/>
  <c r="DF19" i="4"/>
  <c r="DO13" i="4"/>
  <c r="EA13" i="4" s="1"/>
  <c r="DC19" i="4"/>
  <c r="DL13" i="4"/>
  <c r="DX13" i="4" s="1"/>
  <c r="CZ19" i="4"/>
  <c r="DP13" i="4"/>
  <c r="EB13" i="4" s="1"/>
  <c r="DD19" i="4"/>
  <c r="DJ13" i="4"/>
  <c r="DV13" i="4" s="1"/>
  <c r="CX19" i="4"/>
  <c r="DI13" i="4"/>
  <c r="DU13" i="4" s="1"/>
  <c r="CW19" i="4"/>
  <c r="DQ13" i="4"/>
  <c r="EC13" i="4" s="1"/>
  <c r="DE19" i="4"/>
  <c r="DK13" i="4"/>
  <c r="DW13" i="4" s="1"/>
  <c r="CY19" i="4"/>
  <c r="DT13" i="4"/>
  <c r="EF13" i="4" s="1"/>
  <c r="DH19" i="4"/>
  <c r="DS13" i="4"/>
  <c r="EE13" i="4" s="1"/>
  <c r="DG19" i="4"/>
  <c r="DM13" i="4"/>
  <c r="DY13" i="4" s="1"/>
  <c r="DA19" i="4"/>
  <c r="DN13" i="4"/>
  <c r="DZ13" i="4" s="1"/>
  <c r="DB19" i="4"/>
  <c r="AY3" i="1"/>
  <c r="AA3" i="1"/>
  <c r="O3" i="1"/>
  <c r="BY19" i="1" l="1"/>
  <c r="CI19" i="1"/>
  <c r="CB19" i="1"/>
  <c r="CH19" i="1"/>
  <c r="CG19" i="1"/>
  <c r="CJ19" i="1"/>
  <c r="CF19" i="1"/>
  <c r="BZ19" i="1"/>
  <c r="CA19" i="1"/>
  <c r="CC19" i="1"/>
  <c r="EO13" i="4"/>
  <c r="EJ13" i="4"/>
  <c r="DS19" i="4"/>
  <c r="EQ13" i="4"/>
  <c r="ER13" i="4"/>
  <c r="EH13" i="4"/>
  <c r="EP13" i="4"/>
  <c r="EL13" i="4"/>
  <c r="EI13" i="4"/>
  <c r="EN13" i="4"/>
  <c r="EK13" i="4"/>
  <c r="EM13" i="4"/>
  <c r="EG13" i="4"/>
  <c r="DT19" i="4"/>
  <c r="DR19" i="4"/>
  <c r="DI19" i="4"/>
  <c r="DM19" i="4"/>
  <c r="DQ19" i="4"/>
  <c r="DP19" i="4"/>
  <c r="DL19" i="4"/>
  <c r="DN19" i="4"/>
  <c r="DK19" i="4"/>
  <c r="DO19" i="4"/>
  <c r="DJ19"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46" i="1"/>
  <c r="BB146" i="1"/>
  <c r="BC146" i="1"/>
  <c r="BD146" i="1"/>
  <c r="BE146" i="1"/>
  <c r="BF146" i="1"/>
  <c r="BG146" i="1"/>
  <c r="BH146" i="1"/>
  <c r="BI146" i="1"/>
  <c r="BJ146" i="1"/>
  <c r="BK146" i="1"/>
  <c r="BL146" i="1"/>
  <c r="DZ19" i="4" l="1"/>
  <c r="EL19" i="4"/>
  <c r="ED19" i="4"/>
  <c r="EP19" i="4"/>
  <c r="DV19" i="4"/>
  <c r="EH19" i="4"/>
  <c r="DU19" i="4"/>
  <c r="EG19" i="4"/>
  <c r="EF19" i="4"/>
  <c r="ER19" i="4"/>
  <c r="CJ15" i="1" s="1"/>
  <c r="EA19" i="4"/>
  <c r="EM19" i="4"/>
  <c r="CE15" i="1" s="1"/>
  <c r="EE19" i="4"/>
  <c r="EQ19" i="4"/>
  <c r="DY19" i="4"/>
  <c r="EK19" i="4"/>
  <c r="EB19" i="4"/>
  <c r="EN19" i="4"/>
  <c r="CF15" i="1" s="1"/>
  <c r="DX19" i="4"/>
  <c r="EJ19" i="4"/>
  <c r="CB15" i="1" s="1"/>
  <c r="DW19" i="4"/>
  <c r="EI19" i="4"/>
  <c r="EC19" i="4"/>
  <c r="EO19" i="4"/>
  <c r="C17" i="1"/>
  <c r="C16" i="1"/>
  <c r="C14" i="1"/>
  <c r="C13" i="1"/>
  <c r="C12" i="1"/>
  <c r="C11" i="1"/>
  <c r="C10" i="1"/>
  <c r="C9" i="1"/>
  <c r="C8" i="1"/>
  <c r="C7" i="1"/>
  <c r="C6" i="1"/>
  <c r="C5" i="1"/>
  <c r="CH15" i="1" l="1"/>
  <c r="BY15" i="1"/>
  <c r="CG15" i="1"/>
  <c r="CC15" i="1"/>
  <c r="CA15" i="1"/>
  <c r="CI15" i="1"/>
  <c r="BZ15" i="1"/>
  <c r="CD15" i="1"/>
  <c r="BT12" i="1"/>
  <c r="CF12" i="1" s="1"/>
  <c r="BS12" i="1"/>
  <c r="CE12" i="1" s="1"/>
  <c r="BP12" i="1"/>
  <c r="CB12" i="1" s="1"/>
  <c r="BQ12" i="1"/>
  <c r="CC12" i="1" s="1"/>
  <c r="BR12" i="1"/>
  <c r="CD12" i="1" s="1"/>
  <c r="BU12" i="1"/>
  <c r="CG12" i="1" s="1"/>
  <c r="BM12" i="1"/>
  <c r="BY12" i="1" s="1"/>
  <c r="BN12" i="1"/>
  <c r="BZ12" i="1" s="1"/>
  <c r="BO12" i="1"/>
  <c r="CA12" i="1" s="1"/>
  <c r="BV12" i="1"/>
  <c r="CH12" i="1" s="1"/>
  <c r="BX12" i="1"/>
  <c r="CJ12" i="1" s="1"/>
  <c r="BW12" i="1"/>
  <c r="CI12" i="1" s="1"/>
  <c r="BT14" i="1"/>
  <c r="CF14" i="1" s="1"/>
  <c r="BM14" i="1"/>
  <c r="BY14" i="1" s="1"/>
  <c r="BV14" i="1"/>
  <c r="CH14" i="1" s="1"/>
  <c r="BS14" i="1"/>
  <c r="CE14" i="1" s="1"/>
  <c r="BU14" i="1"/>
  <c r="CG14" i="1" s="1"/>
  <c r="BW14" i="1"/>
  <c r="CI14" i="1" s="1"/>
  <c r="BN14" i="1"/>
  <c r="BZ14" i="1" s="1"/>
  <c r="BX14" i="1"/>
  <c r="CJ14" i="1" s="1"/>
  <c r="BO14" i="1"/>
  <c r="CA14" i="1" s="1"/>
  <c r="BP14" i="1"/>
  <c r="CB14" i="1" s="1"/>
  <c r="BQ14" i="1"/>
  <c r="CC14" i="1" s="1"/>
  <c r="BR14" i="1"/>
  <c r="CD14" i="1" s="1"/>
  <c r="BP16" i="1"/>
  <c r="CB16" i="1" s="1"/>
  <c r="BX16" i="1"/>
  <c r="CJ16" i="1" s="1"/>
  <c r="BS16" i="1"/>
  <c r="CE16" i="1" s="1"/>
  <c r="BO16" i="1"/>
  <c r="CA16" i="1" s="1"/>
  <c r="BQ16" i="1"/>
  <c r="CC16" i="1" s="1"/>
  <c r="BR16" i="1"/>
  <c r="CD16" i="1" s="1"/>
  <c r="BT16" i="1"/>
  <c r="CF16" i="1" s="1"/>
  <c r="BM16" i="1"/>
  <c r="BY16" i="1" s="1"/>
  <c r="BV16" i="1"/>
  <c r="CH16" i="1" s="1"/>
  <c r="BU16" i="1"/>
  <c r="CG16" i="1" s="1"/>
  <c r="BW16" i="1"/>
  <c r="CI16" i="1" s="1"/>
  <c r="BN16" i="1"/>
  <c r="BZ16" i="1" s="1"/>
  <c r="BT8" i="1"/>
  <c r="CF8" i="1" s="1"/>
  <c r="BO8" i="1"/>
  <c r="CA8" i="1" s="1"/>
  <c r="BX8" i="1"/>
  <c r="CJ8" i="1" s="1"/>
  <c r="BM8" i="1"/>
  <c r="BY8" i="1" s="1"/>
  <c r="BW8" i="1"/>
  <c r="CI8" i="1" s="1"/>
  <c r="BN8" i="1"/>
  <c r="BZ8" i="1" s="1"/>
  <c r="BP8" i="1"/>
  <c r="CB8" i="1" s="1"/>
  <c r="BQ8" i="1"/>
  <c r="CC8" i="1" s="1"/>
  <c r="BS8" i="1"/>
  <c r="CE8" i="1" s="1"/>
  <c r="BR8" i="1"/>
  <c r="CD8" i="1" s="1"/>
  <c r="BU8" i="1"/>
  <c r="CG8" i="1" s="1"/>
  <c r="BV8" i="1"/>
  <c r="CH8" i="1" s="1"/>
  <c r="BP9" i="1"/>
  <c r="CB9" i="1" s="1"/>
  <c r="BX9" i="1"/>
  <c r="CJ9" i="1" s="1"/>
  <c r="BU9" i="1"/>
  <c r="CG9" i="1" s="1"/>
  <c r="BS9" i="1"/>
  <c r="CE9" i="1" s="1"/>
  <c r="BT9" i="1"/>
  <c r="CF9" i="1" s="1"/>
  <c r="BV9" i="1"/>
  <c r="CH9" i="1" s="1"/>
  <c r="BM9" i="1"/>
  <c r="BY9" i="1" s="1"/>
  <c r="BW9" i="1"/>
  <c r="CI9" i="1" s="1"/>
  <c r="BN9" i="1"/>
  <c r="BZ9" i="1" s="1"/>
  <c r="BO9" i="1"/>
  <c r="CA9" i="1" s="1"/>
  <c r="BQ9" i="1"/>
  <c r="CC9" i="1" s="1"/>
  <c r="BR9" i="1"/>
  <c r="CD9" i="1" s="1"/>
  <c r="BP11" i="1"/>
  <c r="CB11" i="1" s="1"/>
  <c r="BX11" i="1"/>
  <c r="CJ11" i="1" s="1"/>
  <c r="BN11" i="1"/>
  <c r="BZ11" i="1" s="1"/>
  <c r="BW11" i="1"/>
  <c r="CI11" i="1" s="1"/>
  <c r="BU11" i="1"/>
  <c r="CG11" i="1" s="1"/>
  <c r="BV11" i="1"/>
  <c r="CH11" i="1" s="1"/>
  <c r="BM11" i="1"/>
  <c r="BY11" i="1" s="1"/>
  <c r="BO11" i="1"/>
  <c r="CA11" i="1" s="1"/>
  <c r="BQ11" i="1"/>
  <c r="CC11" i="1" s="1"/>
  <c r="BT11" i="1"/>
  <c r="CF11" i="1" s="1"/>
  <c r="BR11" i="1"/>
  <c r="CD11" i="1" s="1"/>
  <c r="BS11" i="1"/>
  <c r="CE11" i="1" s="1"/>
  <c r="BP13" i="1"/>
  <c r="CB13" i="1" s="1"/>
  <c r="BX13" i="1"/>
  <c r="CJ13" i="1" s="1"/>
  <c r="BQ13" i="1"/>
  <c r="CC13" i="1" s="1"/>
  <c r="BM13" i="1"/>
  <c r="BY13" i="1" s="1"/>
  <c r="BW13" i="1"/>
  <c r="CI13" i="1" s="1"/>
  <c r="BN13" i="1"/>
  <c r="BZ13" i="1" s="1"/>
  <c r="BO13" i="1"/>
  <c r="CA13" i="1" s="1"/>
  <c r="BR13" i="1"/>
  <c r="CD13" i="1" s="1"/>
  <c r="BU13" i="1"/>
  <c r="CG13" i="1" s="1"/>
  <c r="BS13" i="1"/>
  <c r="CE13" i="1" s="1"/>
  <c r="BT13" i="1"/>
  <c r="CF13" i="1" s="1"/>
  <c r="BV13" i="1"/>
  <c r="CH13" i="1" s="1"/>
  <c r="BT6" i="1"/>
  <c r="CF6" i="1" s="1"/>
  <c r="BQ6" i="1"/>
  <c r="CC6" i="1" s="1"/>
  <c r="BR6" i="1"/>
  <c r="CD6" i="1" s="1"/>
  <c r="BM6" i="1"/>
  <c r="BY6" i="1" s="1"/>
  <c r="BV6" i="1"/>
  <c r="CH6" i="1" s="1"/>
  <c r="BU6" i="1"/>
  <c r="CG6" i="1" s="1"/>
  <c r="BW6" i="1"/>
  <c r="CI6" i="1" s="1"/>
  <c r="BX6" i="1"/>
  <c r="CJ6" i="1" s="1"/>
  <c r="BO6" i="1"/>
  <c r="CA6" i="1" s="1"/>
  <c r="BP6" i="1"/>
  <c r="CB6" i="1" s="1"/>
  <c r="BN6" i="1"/>
  <c r="BZ6" i="1" s="1"/>
  <c r="BS6" i="1"/>
  <c r="CE6" i="1" s="1"/>
  <c r="BP7" i="1"/>
  <c r="CB7" i="1" s="1"/>
  <c r="BX7" i="1"/>
  <c r="CJ7" i="1" s="1"/>
  <c r="BS7" i="1"/>
  <c r="CE7" i="1" s="1"/>
  <c r="BQ7" i="1"/>
  <c r="CC7" i="1" s="1"/>
  <c r="BR7" i="1"/>
  <c r="CD7" i="1" s="1"/>
  <c r="BT7" i="1"/>
  <c r="CF7" i="1" s="1"/>
  <c r="BU7" i="1"/>
  <c r="CG7" i="1" s="1"/>
  <c r="BM7" i="1"/>
  <c r="BY7" i="1" s="1"/>
  <c r="BV7" i="1"/>
  <c r="CH7" i="1" s="1"/>
  <c r="BN7" i="1"/>
  <c r="BZ7" i="1" s="1"/>
  <c r="BO7" i="1"/>
  <c r="CA7" i="1" s="1"/>
  <c r="BW7" i="1"/>
  <c r="CI7" i="1" s="1"/>
  <c r="BR17" i="1"/>
  <c r="CD17" i="1" s="1"/>
  <c r="BO17" i="1"/>
  <c r="CA17" i="1" s="1"/>
  <c r="BX17" i="1"/>
  <c r="CJ17" i="1" s="1"/>
  <c r="BP17" i="1"/>
  <c r="CB17" i="1" s="1"/>
  <c r="BQ17" i="1"/>
  <c r="CC17" i="1" s="1"/>
  <c r="BS17" i="1"/>
  <c r="CE17" i="1" s="1"/>
  <c r="BM17" i="1"/>
  <c r="BY17" i="1" s="1"/>
  <c r="BN17" i="1"/>
  <c r="BZ17" i="1" s="1"/>
  <c r="BT17" i="1"/>
  <c r="CF17" i="1" s="1"/>
  <c r="BU17" i="1"/>
  <c r="CG17" i="1" s="1"/>
  <c r="BW17" i="1"/>
  <c r="CI17" i="1" s="1"/>
  <c r="BV17" i="1"/>
  <c r="CH17" i="1" s="1"/>
  <c r="BT10" i="1"/>
  <c r="CF10" i="1" s="1"/>
  <c r="BQ10" i="1"/>
  <c r="CC10" i="1" s="1"/>
  <c r="BN10" i="1"/>
  <c r="BZ10" i="1" s="1"/>
  <c r="BX10" i="1"/>
  <c r="CJ10" i="1" s="1"/>
  <c r="BO10" i="1"/>
  <c r="CA10" i="1" s="1"/>
  <c r="BP10" i="1"/>
  <c r="CB10" i="1" s="1"/>
  <c r="BR10" i="1"/>
  <c r="CD10" i="1" s="1"/>
  <c r="BS10" i="1"/>
  <c r="CE10" i="1" s="1"/>
  <c r="BU10" i="1"/>
  <c r="CG10" i="1" s="1"/>
  <c r="BV10" i="1"/>
  <c r="CH10" i="1" s="1"/>
  <c r="BW10" i="1"/>
  <c r="CI10" i="1" s="1"/>
  <c r="BM10" i="1"/>
  <c r="BY10" i="1" s="1"/>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9" i="1"/>
  <c r="C88" i="1"/>
  <c r="C48" i="1"/>
  <c r="C47" i="1"/>
  <c r="C39" i="1"/>
  <c r="C27" i="1"/>
  <c r="BL5" i="1"/>
  <c r="BK5" i="1"/>
  <c r="BJ5" i="1"/>
  <c r="BI5" i="1"/>
  <c r="BH5" i="1"/>
  <c r="BG5" i="1"/>
  <c r="BF5" i="1"/>
  <c r="BE5" i="1"/>
  <c r="BD5" i="1"/>
  <c r="BC5" i="1"/>
  <c r="BB5" i="1"/>
  <c r="BA5" i="1"/>
  <c r="BP5" i="1"/>
  <c r="CB5" i="1" s="1"/>
  <c r="C101" i="1"/>
  <c r="C30" i="1"/>
  <c r="C29" i="1"/>
  <c r="C77" i="1"/>
  <c r="C76" i="1"/>
  <c r="C75" i="1"/>
  <c r="C92" i="1"/>
  <c r="C90" i="1"/>
  <c r="C87" i="1"/>
  <c r="C79" i="1"/>
  <c r="C40" i="1"/>
  <c r="C37" i="1"/>
  <c r="C32" i="1"/>
  <c r="C31" i="1"/>
  <c r="C28" i="1"/>
  <c r="C95" i="1"/>
  <c r="C84" i="1"/>
  <c r="C100" i="1"/>
  <c r="C78" i="1"/>
  <c r="C114" i="1"/>
  <c r="C112" i="1"/>
  <c r="C111" i="1"/>
  <c r="C110" i="1"/>
  <c r="C108" i="1"/>
  <c r="C105" i="1"/>
  <c r="C104" i="1"/>
  <c r="C103" i="1"/>
  <c r="C102" i="1"/>
  <c r="C86" i="1"/>
  <c r="C98" i="1"/>
  <c r="C97" i="1"/>
  <c r="C99" i="1"/>
  <c r="C96" i="1"/>
  <c r="C43" i="1"/>
  <c r="C85" i="1"/>
  <c r="C106" i="1"/>
  <c r="C109" i="1"/>
  <c r="C91" i="1"/>
  <c r="C62" i="1"/>
  <c r="C82" i="1"/>
  <c r="C36" i="1"/>
  <c r="C63" i="1"/>
  <c r="C71" i="1"/>
  <c r="C67" i="1"/>
  <c r="C66" i="1"/>
  <c r="C65" i="1"/>
  <c r="C64" i="1"/>
  <c r="C44" i="1"/>
  <c r="C52" i="1"/>
  <c r="C51" i="1"/>
  <c r="C50" i="1"/>
  <c r="C70" i="1"/>
  <c r="C69" i="1"/>
  <c r="C68" i="1"/>
  <c r="C94" i="1"/>
  <c r="C93" i="1"/>
  <c r="C24" i="1"/>
  <c r="C74" i="1"/>
  <c r="C73" i="1"/>
  <c r="C72" i="1"/>
  <c r="C60" i="1"/>
  <c r="C59" i="1"/>
  <c r="C53" i="1"/>
  <c r="C115" i="1"/>
  <c r="C113" i="1"/>
  <c r="C49" i="1"/>
  <c r="C81" i="1"/>
  <c r="C80" i="1"/>
  <c r="C46" i="1"/>
  <c r="C45" i="1"/>
  <c r="C83" i="1"/>
  <c r="C58" i="1"/>
  <c r="C57" i="1"/>
  <c r="C56" i="1"/>
  <c r="C55" i="1"/>
  <c r="C54" i="1"/>
  <c r="C42" i="1"/>
  <c r="C41" i="1"/>
  <c r="C38" i="1"/>
  <c r="C61" i="1"/>
  <c r="C146" i="1"/>
  <c r="C35" i="1"/>
  <c r="C107" i="1"/>
  <c r="C21" i="1"/>
  <c r="C20" i="1"/>
  <c r="C18" i="1"/>
  <c r="C23" i="1"/>
  <c r="C26" i="1"/>
  <c r="C22" i="1"/>
  <c r="C25" i="1"/>
  <c r="C34" i="1"/>
  <c r="C33" i="1"/>
  <c r="BK2" i="1" l="1"/>
  <c r="BT53" i="1"/>
  <c r="CF53" i="1" s="1"/>
  <c r="BQ53" i="1"/>
  <c r="CC53" i="1" s="1"/>
  <c r="BR53" i="1"/>
  <c r="CD53" i="1" s="1"/>
  <c r="BS53" i="1"/>
  <c r="CE53" i="1" s="1"/>
  <c r="BM53" i="1"/>
  <c r="BY53" i="1" s="1"/>
  <c r="BV53" i="1"/>
  <c r="CH53" i="1" s="1"/>
  <c r="BX53" i="1"/>
  <c r="CJ53" i="1" s="1"/>
  <c r="BO53" i="1"/>
  <c r="CA53" i="1" s="1"/>
  <c r="BU53" i="1"/>
  <c r="CG53" i="1" s="1"/>
  <c r="BN53" i="1"/>
  <c r="BZ53" i="1" s="1"/>
  <c r="BP53" i="1"/>
  <c r="CB53" i="1" s="1"/>
  <c r="BW53" i="1"/>
  <c r="CI53" i="1" s="1"/>
  <c r="BT85" i="1"/>
  <c r="CF85" i="1" s="1"/>
  <c r="BM85" i="1"/>
  <c r="BY85" i="1" s="1"/>
  <c r="BV85" i="1"/>
  <c r="CH85" i="1" s="1"/>
  <c r="BR85" i="1"/>
  <c r="CD85" i="1" s="1"/>
  <c r="BU85" i="1"/>
  <c r="CG85" i="1" s="1"/>
  <c r="BO85" i="1"/>
  <c r="CA85" i="1" s="1"/>
  <c r="BX85" i="1"/>
  <c r="CJ85" i="1" s="1"/>
  <c r="BP85" i="1"/>
  <c r="CB85" i="1" s="1"/>
  <c r="BQ85" i="1"/>
  <c r="CC85" i="1" s="1"/>
  <c r="BS85" i="1"/>
  <c r="CE85" i="1" s="1"/>
  <c r="BW85" i="1"/>
  <c r="CI85" i="1" s="1"/>
  <c r="BN85" i="1"/>
  <c r="BZ85" i="1" s="1"/>
  <c r="BM108" i="1"/>
  <c r="BY108" i="1" s="1"/>
  <c r="BU108" i="1"/>
  <c r="CG108" i="1" s="1"/>
  <c r="BT108" i="1"/>
  <c r="CF108" i="1" s="1"/>
  <c r="BN108" i="1"/>
  <c r="BZ108" i="1" s="1"/>
  <c r="BW108" i="1"/>
  <c r="CI108" i="1" s="1"/>
  <c r="BP108" i="1"/>
  <c r="CB108" i="1" s="1"/>
  <c r="BO108" i="1"/>
  <c r="CA108" i="1" s="1"/>
  <c r="BQ108" i="1"/>
  <c r="CC108" i="1" s="1"/>
  <c r="BS108" i="1"/>
  <c r="CE108" i="1" s="1"/>
  <c r="BR108" i="1"/>
  <c r="CD108" i="1" s="1"/>
  <c r="BV108" i="1"/>
  <c r="CH108" i="1" s="1"/>
  <c r="BX108" i="1"/>
  <c r="CJ108" i="1" s="1"/>
  <c r="BR94" i="1"/>
  <c r="CD94" i="1" s="1"/>
  <c r="BU94" i="1"/>
  <c r="CG94" i="1" s="1"/>
  <c r="BV94" i="1"/>
  <c r="CH94" i="1" s="1"/>
  <c r="BN94" i="1"/>
  <c r="BZ94" i="1" s="1"/>
  <c r="BX94" i="1"/>
  <c r="CJ94" i="1" s="1"/>
  <c r="BW94" i="1"/>
  <c r="CI94" i="1" s="1"/>
  <c r="BM94" i="1"/>
  <c r="BY94" i="1" s="1"/>
  <c r="BP94" i="1"/>
  <c r="CB94" i="1" s="1"/>
  <c r="BO94" i="1"/>
  <c r="CA94" i="1" s="1"/>
  <c r="BS94" i="1"/>
  <c r="CE94" i="1" s="1"/>
  <c r="BQ94" i="1"/>
  <c r="CC94" i="1" s="1"/>
  <c r="BT94" i="1"/>
  <c r="CF94" i="1" s="1"/>
  <c r="BM43" i="1"/>
  <c r="BY43" i="1" s="1"/>
  <c r="BU43" i="1"/>
  <c r="CG43" i="1" s="1"/>
  <c r="BQ43" i="1"/>
  <c r="CC43" i="1" s="1"/>
  <c r="BR43" i="1"/>
  <c r="CD43" i="1" s="1"/>
  <c r="BS43" i="1"/>
  <c r="CE43" i="1" s="1"/>
  <c r="BW43" i="1"/>
  <c r="CI43" i="1" s="1"/>
  <c r="BN43" i="1"/>
  <c r="BZ43" i="1" s="1"/>
  <c r="BP43" i="1"/>
  <c r="CB43" i="1" s="1"/>
  <c r="BT43" i="1"/>
  <c r="CF43" i="1" s="1"/>
  <c r="BV43" i="1"/>
  <c r="CH43" i="1" s="1"/>
  <c r="BX43" i="1"/>
  <c r="CJ43" i="1" s="1"/>
  <c r="BO43" i="1"/>
  <c r="CA43" i="1" s="1"/>
  <c r="BM110" i="1"/>
  <c r="BY110" i="1" s="1"/>
  <c r="BU110" i="1"/>
  <c r="CG110" i="1" s="1"/>
  <c r="BN110" i="1"/>
  <c r="BZ110" i="1" s="1"/>
  <c r="BW110" i="1"/>
  <c r="CI110" i="1" s="1"/>
  <c r="BP110" i="1"/>
  <c r="CB110" i="1" s="1"/>
  <c r="BR110" i="1"/>
  <c r="CD110" i="1" s="1"/>
  <c r="BO110" i="1"/>
  <c r="CA110" i="1" s="1"/>
  <c r="BQ110" i="1"/>
  <c r="CC110" i="1" s="1"/>
  <c r="BS110" i="1"/>
  <c r="CE110" i="1" s="1"/>
  <c r="BV110" i="1"/>
  <c r="CH110" i="1" s="1"/>
  <c r="BT110" i="1"/>
  <c r="CF110" i="1" s="1"/>
  <c r="BX110" i="1"/>
  <c r="CJ110" i="1" s="1"/>
  <c r="BM35" i="1"/>
  <c r="BY35" i="1" s="1"/>
  <c r="BU35" i="1"/>
  <c r="CG35" i="1" s="1"/>
  <c r="BP35" i="1"/>
  <c r="CB35" i="1" s="1"/>
  <c r="BV35" i="1"/>
  <c r="CH35" i="1" s="1"/>
  <c r="BX35" i="1"/>
  <c r="CJ35" i="1" s="1"/>
  <c r="BN35" i="1"/>
  <c r="BZ35" i="1" s="1"/>
  <c r="BO35" i="1"/>
  <c r="CA35" i="1" s="1"/>
  <c r="BQ35" i="1"/>
  <c r="CC35" i="1" s="1"/>
  <c r="BR35" i="1"/>
  <c r="CD35" i="1" s="1"/>
  <c r="BS35" i="1"/>
  <c r="CE35" i="1" s="1"/>
  <c r="BW35" i="1"/>
  <c r="CI35" i="1" s="1"/>
  <c r="BT35" i="1"/>
  <c r="CF35" i="1" s="1"/>
  <c r="BT81" i="1"/>
  <c r="CF81" i="1" s="1"/>
  <c r="BM81" i="1"/>
  <c r="BY81" i="1" s="1"/>
  <c r="BV81" i="1"/>
  <c r="CH81" i="1" s="1"/>
  <c r="BQ81" i="1"/>
  <c r="CC81" i="1" s="1"/>
  <c r="BS81" i="1"/>
  <c r="CE81" i="1" s="1"/>
  <c r="BU81" i="1"/>
  <c r="CG81" i="1" s="1"/>
  <c r="BW81" i="1"/>
  <c r="CI81" i="1" s="1"/>
  <c r="BO81" i="1"/>
  <c r="CA81" i="1" s="1"/>
  <c r="BP81" i="1"/>
  <c r="CB81" i="1" s="1"/>
  <c r="BX81" i="1"/>
  <c r="CJ81" i="1" s="1"/>
  <c r="BN81" i="1"/>
  <c r="BZ81" i="1" s="1"/>
  <c r="BR81" i="1"/>
  <c r="CD81" i="1" s="1"/>
  <c r="BM104" i="1"/>
  <c r="BY104" i="1" s="1"/>
  <c r="BU104" i="1"/>
  <c r="CG104" i="1" s="1"/>
  <c r="BP104" i="1"/>
  <c r="CB104" i="1" s="1"/>
  <c r="BQ104" i="1"/>
  <c r="CC104" i="1" s="1"/>
  <c r="BR104" i="1"/>
  <c r="CD104" i="1" s="1"/>
  <c r="BT104" i="1"/>
  <c r="CF104" i="1" s="1"/>
  <c r="BN104" i="1"/>
  <c r="BZ104" i="1" s="1"/>
  <c r="BS104" i="1"/>
  <c r="CE104" i="1" s="1"/>
  <c r="BW104" i="1"/>
  <c r="CI104" i="1" s="1"/>
  <c r="BX104" i="1"/>
  <c r="CJ104" i="1" s="1"/>
  <c r="BV104" i="1"/>
  <c r="CH104" i="1" s="1"/>
  <c r="BO104" i="1"/>
  <c r="CA104" i="1" s="1"/>
  <c r="BS58" i="1"/>
  <c r="CE58" i="1" s="1"/>
  <c r="BT58" i="1"/>
  <c r="CF58" i="1" s="1"/>
  <c r="BM58" i="1"/>
  <c r="BY58" i="1" s="1"/>
  <c r="BU58" i="1"/>
  <c r="CG58" i="1" s="1"/>
  <c r="BO58" i="1"/>
  <c r="CA58" i="1" s="1"/>
  <c r="BW58" i="1"/>
  <c r="CI58" i="1" s="1"/>
  <c r="BX58" i="1"/>
  <c r="CJ58" i="1" s="1"/>
  <c r="BP58" i="1"/>
  <c r="CB58" i="1" s="1"/>
  <c r="BN58" i="1"/>
  <c r="BZ58" i="1" s="1"/>
  <c r="BQ58" i="1"/>
  <c r="CC58" i="1" s="1"/>
  <c r="BV58" i="1"/>
  <c r="CH58" i="1" s="1"/>
  <c r="BR58" i="1"/>
  <c r="CD58" i="1" s="1"/>
  <c r="BS60" i="1"/>
  <c r="CE60" i="1" s="1"/>
  <c r="BM60" i="1"/>
  <c r="BY60" i="1" s="1"/>
  <c r="BU60" i="1"/>
  <c r="CG60" i="1" s="1"/>
  <c r="BO60" i="1"/>
  <c r="CA60" i="1" s="1"/>
  <c r="BW60" i="1"/>
  <c r="CI60" i="1" s="1"/>
  <c r="BV60" i="1"/>
  <c r="CH60" i="1" s="1"/>
  <c r="BX60" i="1"/>
  <c r="CJ60" i="1" s="1"/>
  <c r="BP60" i="1"/>
  <c r="CB60" i="1" s="1"/>
  <c r="BQ60" i="1"/>
  <c r="CC60" i="1" s="1"/>
  <c r="BR60" i="1"/>
  <c r="CD60" i="1" s="1"/>
  <c r="BT60" i="1"/>
  <c r="CF60" i="1" s="1"/>
  <c r="BN60" i="1"/>
  <c r="BZ60" i="1" s="1"/>
  <c r="BQ105" i="1"/>
  <c r="CC105" i="1" s="1"/>
  <c r="BU105" i="1"/>
  <c r="CG105" i="1" s="1"/>
  <c r="BM105" i="1"/>
  <c r="BY105" i="1" s="1"/>
  <c r="BV105" i="1"/>
  <c r="CH105" i="1" s="1"/>
  <c r="BN105" i="1"/>
  <c r="BZ105" i="1" s="1"/>
  <c r="BW105" i="1"/>
  <c r="CI105" i="1" s="1"/>
  <c r="BP105" i="1"/>
  <c r="CB105" i="1" s="1"/>
  <c r="BT105" i="1"/>
  <c r="CF105" i="1" s="1"/>
  <c r="BX105" i="1"/>
  <c r="CJ105" i="1" s="1"/>
  <c r="BO105" i="1"/>
  <c r="CA105" i="1" s="1"/>
  <c r="BS105" i="1"/>
  <c r="CE105" i="1" s="1"/>
  <c r="BR105" i="1"/>
  <c r="CD105" i="1" s="1"/>
  <c r="BS77" i="1"/>
  <c r="CE77" i="1" s="1"/>
  <c r="BR77" i="1"/>
  <c r="CD77" i="1" s="1"/>
  <c r="BQ77" i="1"/>
  <c r="CC77" i="1" s="1"/>
  <c r="BT77" i="1"/>
  <c r="CF77" i="1" s="1"/>
  <c r="BU77" i="1"/>
  <c r="CG77" i="1" s="1"/>
  <c r="BN77" i="1"/>
  <c r="BZ77" i="1" s="1"/>
  <c r="BX77" i="1"/>
  <c r="CJ77" i="1" s="1"/>
  <c r="BM77" i="1"/>
  <c r="BY77" i="1" s="1"/>
  <c r="BV77" i="1"/>
  <c r="CH77" i="1" s="1"/>
  <c r="BO77" i="1"/>
  <c r="CA77" i="1" s="1"/>
  <c r="BP77" i="1"/>
  <c r="CB77" i="1" s="1"/>
  <c r="BW77" i="1"/>
  <c r="CI77" i="1" s="1"/>
  <c r="BN38" i="1"/>
  <c r="BZ38" i="1" s="1"/>
  <c r="BV38" i="1"/>
  <c r="CH38" i="1" s="1"/>
  <c r="BM38" i="1"/>
  <c r="BY38" i="1" s="1"/>
  <c r="BW38" i="1"/>
  <c r="CI38" i="1" s="1"/>
  <c r="BO38" i="1"/>
  <c r="CA38" i="1" s="1"/>
  <c r="BP38" i="1"/>
  <c r="CB38" i="1" s="1"/>
  <c r="BQ38" i="1"/>
  <c r="CC38" i="1" s="1"/>
  <c r="BR38" i="1"/>
  <c r="CD38" i="1" s="1"/>
  <c r="BU38" i="1"/>
  <c r="CG38" i="1" s="1"/>
  <c r="BX38" i="1"/>
  <c r="CJ38" i="1" s="1"/>
  <c r="BT38" i="1"/>
  <c r="CF38" i="1" s="1"/>
  <c r="BS38" i="1"/>
  <c r="CE38" i="1" s="1"/>
  <c r="BO113" i="1"/>
  <c r="CA113" i="1" s="1"/>
  <c r="BW113" i="1"/>
  <c r="CI113" i="1" s="1"/>
  <c r="BQ113" i="1"/>
  <c r="CC113" i="1" s="1"/>
  <c r="BS113" i="1"/>
  <c r="CE113" i="1" s="1"/>
  <c r="BP113" i="1"/>
  <c r="CB113" i="1" s="1"/>
  <c r="BR113" i="1"/>
  <c r="CD113" i="1" s="1"/>
  <c r="BT113" i="1"/>
  <c r="CF113" i="1" s="1"/>
  <c r="BV113" i="1"/>
  <c r="CH113" i="1" s="1"/>
  <c r="BM113" i="1"/>
  <c r="BY113" i="1" s="1"/>
  <c r="BN113" i="1"/>
  <c r="BZ113" i="1" s="1"/>
  <c r="BU113" i="1"/>
  <c r="CG113" i="1" s="1"/>
  <c r="BX113" i="1"/>
  <c r="CJ113" i="1" s="1"/>
  <c r="BO72" i="1"/>
  <c r="CA72" i="1" s="1"/>
  <c r="BW72" i="1"/>
  <c r="CI72" i="1" s="1"/>
  <c r="BM72" i="1"/>
  <c r="BY72" i="1" s="1"/>
  <c r="BV72" i="1"/>
  <c r="CH72" i="1" s="1"/>
  <c r="BR72" i="1"/>
  <c r="CD72" i="1" s="1"/>
  <c r="BP72" i="1"/>
  <c r="CB72" i="1" s="1"/>
  <c r="BQ72" i="1"/>
  <c r="CC72" i="1" s="1"/>
  <c r="BS72" i="1"/>
  <c r="CE72" i="1" s="1"/>
  <c r="BX72" i="1"/>
  <c r="CJ72" i="1" s="1"/>
  <c r="BN72" i="1"/>
  <c r="BZ72" i="1" s="1"/>
  <c r="BT72" i="1"/>
  <c r="CF72" i="1" s="1"/>
  <c r="BU72" i="1"/>
  <c r="CG72" i="1" s="1"/>
  <c r="BS69" i="1"/>
  <c r="CE69" i="1" s="1"/>
  <c r="BN69" i="1"/>
  <c r="BZ69" i="1" s="1"/>
  <c r="BW69" i="1"/>
  <c r="CI69" i="1" s="1"/>
  <c r="BR69" i="1"/>
  <c r="CD69" i="1" s="1"/>
  <c r="BQ69" i="1"/>
  <c r="CC69" i="1" s="1"/>
  <c r="BT69" i="1"/>
  <c r="CF69" i="1" s="1"/>
  <c r="BU69" i="1"/>
  <c r="CG69" i="1" s="1"/>
  <c r="BM69" i="1"/>
  <c r="BY69" i="1" s="1"/>
  <c r="BV69" i="1"/>
  <c r="CH69" i="1" s="1"/>
  <c r="BO69" i="1"/>
  <c r="CA69" i="1" s="1"/>
  <c r="BP69" i="1"/>
  <c r="CB69" i="1" s="1"/>
  <c r="BX69" i="1"/>
  <c r="CJ69" i="1" s="1"/>
  <c r="BO66" i="1"/>
  <c r="CA66" i="1" s="1"/>
  <c r="BW66" i="1"/>
  <c r="CI66" i="1" s="1"/>
  <c r="BP66" i="1"/>
  <c r="CB66" i="1" s="1"/>
  <c r="BR66" i="1"/>
  <c r="CD66" i="1" s="1"/>
  <c r="BT66" i="1"/>
  <c r="CF66" i="1" s="1"/>
  <c r="BS66" i="1"/>
  <c r="CE66" i="1" s="1"/>
  <c r="BU66" i="1"/>
  <c r="CG66" i="1" s="1"/>
  <c r="BV66" i="1"/>
  <c r="CH66" i="1" s="1"/>
  <c r="BM66" i="1"/>
  <c r="BY66" i="1" s="1"/>
  <c r="BN66" i="1"/>
  <c r="BZ66" i="1" s="1"/>
  <c r="BQ66" i="1"/>
  <c r="CC66" i="1" s="1"/>
  <c r="BX66" i="1"/>
  <c r="CJ66" i="1" s="1"/>
  <c r="BO62" i="1"/>
  <c r="CA62" i="1" s="1"/>
  <c r="BW62" i="1"/>
  <c r="CI62" i="1" s="1"/>
  <c r="BT62" i="1"/>
  <c r="CF62" i="1" s="1"/>
  <c r="BU62" i="1"/>
  <c r="CG62" i="1" s="1"/>
  <c r="BM62" i="1"/>
  <c r="BY62" i="1" s="1"/>
  <c r="BV62" i="1"/>
  <c r="CH62" i="1" s="1"/>
  <c r="BP62" i="1"/>
  <c r="CB62" i="1" s="1"/>
  <c r="BR62" i="1"/>
  <c r="CD62" i="1" s="1"/>
  <c r="BS62" i="1"/>
  <c r="CE62" i="1" s="1"/>
  <c r="BX62" i="1"/>
  <c r="CJ62" i="1" s="1"/>
  <c r="BN62" i="1"/>
  <c r="BZ62" i="1" s="1"/>
  <c r="BQ62" i="1"/>
  <c r="CC62" i="1" s="1"/>
  <c r="BQ99" i="1"/>
  <c r="CC99" i="1" s="1"/>
  <c r="BU99" i="1"/>
  <c r="CG99" i="1" s="1"/>
  <c r="BS99" i="1"/>
  <c r="CE99" i="1" s="1"/>
  <c r="BT99" i="1"/>
  <c r="CF99" i="1" s="1"/>
  <c r="BV99" i="1"/>
  <c r="CH99" i="1" s="1"/>
  <c r="BN99" i="1"/>
  <c r="BZ99" i="1" s="1"/>
  <c r="BX99" i="1"/>
  <c r="CJ99" i="1" s="1"/>
  <c r="BR99" i="1"/>
  <c r="CD99" i="1" s="1"/>
  <c r="BW99" i="1"/>
  <c r="CI99" i="1" s="1"/>
  <c r="BP99" i="1"/>
  <c r="CB99" i="1" s="1"/>
  <c r="BM99" i="1"/>
  <c r="BY99" i="1" s="1"/>
  <c r="BO99" i="1"/>
  <c r="CA99" i="1" s="1"/>
  <c r="BS114" i="1"/>
  <c r="CE114" i="1" s="1"/>
  <c r="BM114" i="1"/>
  <c r="BY114" i="1" s="1"/>
  <c r="BU114" i="1"/>
  <c r="CG114" i="1" s="1"/>
  <c r="BO114" i="1"/>
  <c r="CA114" i="1" s="1"/>
  <c r="BW114" i="1"/>
  <c r="CI114" i="1" s="1"/>
  <c r="BP114" i="1"/>
  <c r="CB114" i="1" s="1"/>
  <c r="BQ114" i="1"/>
  <c r="CC114" i="1" s="1"/>
  <c r="BR114" i="1"/>
  <c r="CD114" i="1" s="1"/>
  <c r="BV114" i="1"/>
  <c r="CH114" i="1" s="1"/>
  <c r="BX114" i="1"/>
  <c r="CJ114" i="1" s="1"/>
  <c r="BT114" i="1"/>
  <c r="CF114" i="1" s="1"/>
  <c r="BN114" i="1"/>
  <c r="BZ114" i="1" s="1"/>
  <c r="BQ95" i="1"/>
  <c r="CC95" i="1" s="1"/>
  <c r="BP95" i="1"/>
  <c r="CB95" i="1" s="1"/>
  <c r="BS95" i="1"/>
  <c r="CE95" i="1" s="1"/>
  <c r="BM95" i="1"/>
  <c r="BY95" i="1" s="1"/>
  <c r="BX95" i="1"/>
  <c r="CJ95" i="1" s="1"/>
  <c r="BN95" i="1"/>
  <c r="BZ95" i="1" s="1"/>
  <c r="BO95" i="1"/>
  <c r="CA95" i="1" s="1"/>
  <c r="BT95" i="1"/>
  <c r="CF95" i="1" s="1"/>
  <c r="BU95" i="1"/>
  <c r="CG95" i="1" s="1"/>
  <c r="BV95" i="1"/>
  <c r="CH95" i="1" s="1"/>
  <c r="BR95" i="1"/>
  <c r="CD95" i="1" s="1"/>
  <c r="BW95" i="1"/>
  <c r="CI95" i="1" s="1"/>
  <c r="BP90" i="1"/>
  <c r="CB90" i="1" s="1"/>
  <c r="BX90" i="1"/>
  <c r="CJ90" i="1" s="1"/>
  <c r="BN90" i="1"/>
  <c r="BZ90" i="1" s="1"/>
  <c r="BW90" i="1"/>
  <c r="CI90" i="1" s="1"/>
  <c r="BS90" i="1"/>
  <c r="CE90" i="1" s="1"/>
  <c r="BO90" i="1"/>
  <c r="CA90" i="1" s="1"/>
  <c r="BQ90" i="1"/>
  <c r="CC90" i="1" s="1"/>
  <c r="BT90" i="1"/>
  <c r="CF90" i="1" s="1"/>
  <c r="BU90" i="1"/>
  <c r="CG90" i="1" s="1"/>
  <c r="BV90" i="1"/>
  <c r="CH90" i="1" s="1"/>
  <c r="BR90" i="1"/>
  <c r="CD90" i="1" s="1"/>
  <c r="BM90" i="1"/>
  <c r="BY90" i="1" s="1"/>
  <c r="BM29" i="1"/>
  <c r="BY29" i="1" s="1"/>
  <c r="BU29" i="1"/>
  <c r="CG29" i="1" s="1"/>
  <c r="BR29" i="1"/>
  <c r="CD29" i="1" s="1"/>
  <c r="BO29" i="1"/>
  <c r="CA29" i="1" s="1"/>
  <c r="BQ29" i="1"/>
  <c r="CC29" i="1" s="1"/>
  <c r="BW29" i="1"/>
  <c r="CI29" i="1" s="1"/>
  <c r="BX29" i="1"/>
  <c r="CJ29" i="1" s="1"/>
  <c r="BN29" i="1"/>
  <c r="BZ29" i="1" s="1"/>
  <c r="BV29" i="1"/>
  <c r="CH29" i="1" s="1"/>
  <c r="BP29" i="1"/>
  <c r="CB29" i="1" s="1"/>
  <c r="BS29" i="1"/>
  <c r="CE29" i="1" s="1"/>
  <c r="BT29" i="1"/>
  <c r="CF29" i="1" s="1"/>
  <c r="BR39" i="1"/>
  <c r="CD39" i="1" s="1"/>
  <c r="BS39" i="1"/>
  <c r="CE39" i="1" s="1"/>
  <c r="BT39" i="1"/>
  <c r="CF39" i="1" s="1"/>
  <c r="BM39" i="1"/>
  <c r="BY39" i="1" s="1"/>
  <c r="BW39" i="1"/>
  <c r="CI39" i="1" s="1"/>
  <c r="BV39" i="1"/>
  <c r="CH39" i="1" s="1"/>
  <c r="BX39" i="1"/>
  <c r="CJ39" i="1" s="1"/>
  <c r="BO39" i="1"/>
  <c r="CA39" i="1" s="1"/>
  <c r="BN39" i="1"/>
  <c r="BZ39" i="1" s="1"/>
  <c r="BP39" i="1"/>
  <c r="CB39" i="1" s="1"/>
  <c r="BQ39" i="1"/>
  <c r="CC39" i="1" s="1"/>
  <c r="BU39" i="1"/>
  <c r="CG39" i="1" s="1"/>
  <c r="BO55" i="1"/>
  <c r="CA55" i="1" s="1"/>
  <c r="BW55" i="1"/>
  <c r="CI55" i="1" s="1"/>
  <c r="BP55" i="1"/>
  <c r="CB55" i="1" s="1"/>
  <c r="BX55" i="1"/>
  <c r="CJ55" i="1" s="1"/>
  <c r="BQ55" i="1"/>
  <c r="CC55" i="1" s="1"/>
  <c r="BS55" i="1"/>
  <c r="CE55" i="1" s="1"/>
  <c r="BV55" i="1"/>
  <c r="CH55" i="1" s="1"/>
  <c r="BN55" i="1"/>
  <c r="BZ55" i="1" s="1"/>
  <c r="BR55" i="1"/>
  <c r="CD55" i="1" s="1"/>
  <c r="BM55" i="1"/>
  <c r="BY55" i="1" s="1"/>
  <c r="BT55" i="1"/>
  <c r="CF55" i="1" s="1"/>
  <c r="BU55" i="1"/>
  <c r="CG55" i="1" s="1"/>
  <c r="BP52" i="1"/>
  <c r="CB52" i="1" s="1"/>
  <c r="BX52" i="1"/>
  <c r="CJ52" i="1" s="1"/>
  <c r="BU52" i="1"/>
  <c r="CG52" i="1" s="1"/>
  <c r="BM52" i="1"/>
  <c r="BY52" i="1" s="1"/>
  <c r="BV52" i="1"/>
  <c r="CH52" i="1" s="1"/>
  <c r="BN52" i="1"/>
  <c r="BZ52" i="1" s="1"/>
  <c r="BW52" i="1"/>
  <c r="CI52" i="1" s="1"/>
  <c r="BQ52" i="1"/>
  <c r="CC52" i="1" s="1"/>
  <c r="BR52" i="1"/>
  <c r="CD52" i="1" s="1"/>
  <c r="BS52" i="1"/>
  <c r="CE52" i="1" s="1"/>
  <c r="BT52" i="1"/>
  <c r="CF52" i="1" s="1"/>
  <c r="BO52" i="1"/>
  <c r="CA52" i="1" s="1"/>
  <c r="BM102" i="1"/>
  <c r="BY102" i="1" s="1"/>
  <c r="BU102" i="1"/>
  <c r="CG102" i="1" s="1"/>
  <c r="BT102" i="1"/>
  <c r="CF102" i="1" s="1"/>
  <c r="BQ102" i="1"/>
  <c r="CC102" i="1" s="1"/>
  <c r="BR102" i="1"/>
  <c r="CD102" i="1" s="1"/>
  <c r="BS102" i="1"/>
  <c r="CE102" i="1" s="1"/>
  <c r="BW102" i="1"/>
  <c r="CI102" i="1" s="1"/>
  <c r="BX102" i="1"/>
  <c r="CJ102" i="1" s="1"/>
  <c r="BN102" i="1"/>
  <c r="BZ102" i="1" s="1"/>
  <c r="BP102" i="1"/>
  <c r="CB102" i="1" s="1"/>
  <c r="BV102" i="1"/>
  <c r="CH102" i="1" s="1"/>
  <c r="BO102" i="1"/>
  <c r="CA102" i="1" s="1"/>
  <c r="BS56" i="1"/>
  <c r="CE56" i="1" s="1"/>
  <c r="BT56" i="1"/>
  <c r="CF56" i="1" s="1"/>
  <c r="BM56" i="1"/>
  <c r="BY56" i="1" s="1"/>
  <c r="BU56" i="1"/>
  <c r="CG56" i="1" s="1"/>
  <c r="BO56" i="1"/>
  <c r="CA56" i="1" s="1"/>
  <c r="BW56" i="1"/>
  <c r="CI56" i="1" s="1"/>
  <c r="BX56" i="1"/>
  <c r="CJ56" i="1" s="1"/>
  <c r="BP56" i="1"/>
  <c r="CB56" i="1" s="1"/>
  <c r="BR56" i="1"/>
  <c r="CD56" i="1" s="1"/>
  <c r="BN56" i="1"/>
  <c r="BZ56" i="1" s="1"/>
  <c r="BQ56" i="1"/>
  <c r="CC56" i="1" s="1"/>
  <c r="BV56" i="1"/>
  <c r="CH56" i="1" s="1"/>
  <c r="BP82" i="1"/>
  <c r="CB82" i="1" s="1"/>
  <c r="BX82" i="1"/>
  <c r="CJ82" i="1" s="1"/>
  <c r="BN82" i="1"/>
  <c r="BZ82" i="1" s="1"/>
  <c r="BW82" i="1"/>
  <c r="CI82" i="1" s="1"/>
  <c r="BT82" i="1"/>
  <c r="CF82" i="1" s="1"/>
  <c r="BU82" i="1"/>
  <c r="CG82" i="1" s="1"/>
  <c r="BV82" i="1"/>
  <c r="CH82" i="1" s="1"/>
  <c r="BQ82" i="1"/>
  <c r="CC82" i="1" s="1"/>
  <c r="BS82" i="1"/>
  <c r="CE82" i="1" s="1"/>
  <c r="BM82" i="1"/>
  <c r="BY82" i="1" s="1"/>
  <c r="BR82" i="1"/>
  <c r="CD82" i="1" s="1"/>
  <c r="BO82" i="1"/>
  <c r="CA82" i="1" s="1"/>
  <c r="BO59" i="1"/>
  <c r="CA59" i="1" s="1"/>
  <c r="BW59" i="1"/>
  <c r="CI59" i="1" s="1"/>
  <c r="BP59" i="1"/>
  <c r="CB59" i="1" s="1"/>
  <c r="BX59" i="1"/>
  <c r="CJ59" i="1" s="1"/>
  <c r="BQ59" i="1"/>
  <c r="CC59" i="1" s="1"/>
  <c r="BS59" i="1"/>
  <c r="CE59" i="1" s="1"/>
  <c r="BV59" i="1"/>
  <c r="CH59" i="1" s="1"/>
  <c r="BN59" i="1"/>
  <c r="BZ59" i="1" s="1"/>
  <c r="BM59" i="1"/>
  <c r="BY59" i="1" s="1"/>
  <c r="BR59" i="1"/>
  <c r="CD59" i="1" s="1"/>
  <c r="BT59" i="1"/>
  <c r="CF59" i="1" s="1"/>
  <c r="BU59" i="1"/>
  <c r="CG59" i="1" s="1"/>
  <c r="BO64" i="1"/>
  <c r="CA64" i="1" s="1"/>
  <c r="BW64" i="1"/>
  <c r="CI64" i="1" s="1"/>
  <c r="BM64" i="1"/>
  <c r="BY64" i="1" s="1"/>
  <c r="BV64" i="1"/>
  <c r="CH64" i="1" s="1"/>
  <c r="BN64" i="1"/>
  <c r="BZ64" i="1" s="1"/>
  <c r="BX64" i="1"/>
  <c r="CJ64" i="1" s="1"/>
  <c r="BP64" i="1"/>
  <c r="CB64" i="1" s="1"/>
  <c r="BR64" i="1"/>
  <c r="CD64" i="1" s="1"/>
  <c r="BT64" i="1"/>
  <c r="CF64" i="1" s="1"/>
  <c r="BU64" i="1"/>
  <c r="CG64" i="1" s="1"/>
  <c r="BQ64" i="1"/>
  <c r="CC64" i="1" s="1"/>
  <c r="BS64" i="1"/>
  <c r="CE64" i="1" s="1"/>
  <c r="BQ111" i="1"/>
  <c r="CC111" i="1" s="1"/>
  <c r="BS111" i="1"/>
  <c r="CE111" i="1" s="1"/>
  <c r="BU111" i="1"/>
  <c r="CG111" i="1" s="1"/>
  <c r="BN111" i="1"/>
  <c r="BZ111" i="1" s="1"/>
  <c r="BW111" i="1"/>
  <c r="CI111" i="1" s="1"/>
  <c r="BV111" i="1"/>
  <c r="CH111" i="1" s="1"/>
  <c r="BX111" i="1"/>
  <c r="CJ111" i="1" s="1"/>
  <c r="BO111" i="1"/>
  <c r="CA111" i="1" s="1"/>
  <c r="BM111" i="1"/>
  <c r="BY111" i="1" s="1"/>
  <c r="BP111" i="1"/>
  <c r="CB111" i="1" s="1"/>
  <c r="BR111" i="1"/>
  <c r="CD111" i="1" s="1"/>
  <c r="BT111" i="1"/>
  <c r="CF111" i="1" s="1"/>
  <c r="BP84" i="1"/>
  <c r="CB84" i="1" s="1"/>
  <c r="BX84" i="1"/>
  <c r="CJ84" i="1" s="1"/>
  <c r="BQ84" i="1"/>
  <c r="CC84" i="1" s="1"/>
  <c r="BV84" i="1"/>
  <c r="CH84" i="1" s="1"/>
  <c r="BN84" i="1"/>
  <c r="BZ84" i="1" s="1"/>
  <c r="BS84" i="1"/>
  <c r="CE84" i="1" s="1"/>
  <c r="BU84" i="1"/>
  <c r="CG84" i="1" s="1"/>
  <c r="BW84" i="1"/>
  <c r="CI84" i="1" s="1"/>
  <c r="BM84" i="1"/>
  <c r="BY84" i="1" s="1"/>
  <c r="BO84" i="1"/>
  <c r="CA84" i="1" s="1"/>
  <c r="BR84" i="1"/>
  <c r="CD84" i="1" s="1"/>
  <c r="BT84" i="1"/>
  <c r="CF84" i="1" s="1"/>
  <c r="BT23" i="1"/>
  <c r="CF23" i="1" s="1"/>
  <c r="BS23" i="1"/>
  <c r="CE23" i="1" s="1"/>
  <c r="BV23" i="1"/>
  <c r="CH23" i="1" s="1"/>
  <c r="BM23" i="1"/>
  <c r="BY23" i="1" s="1"/>
  <c r="BW23" i="1"/>
  <c r="CI23" i="1" s="1"/>
  <c r="BN23" i="1"/>
  <c r="BZ23" i="1" s="1"/>
  <c r="BX23" i="1"/>
  <c r="CJ23" i="1" s="1"/>
  <c r="BO23" i="1"/>
  <c r="CA23" i="1" s="1"/>
  <c r="BR23" i="1"/>
  <c r="CD23" i="1" s="1"/>
  <c r="BP23" i="1"/>
  <c r="CB23" i="1" s="1"/>
  <c r="BQ23" i="1"/>
  <c r="CC23" i="1" s="1"/>
  <c r="BU23" i="1"/>
  <c r="CG23" i="1" s="1"/>
  <c r="BO68" i="1"/>
  <c r="CA68" i="1" s="1"/>
  <c r="BW68" i="1"/>
  <c r="CI68" i="1" s="1"/>
  <c r="BR68" i="1"/>
  <c r="CD68" i="1" s="1"/>
  <c r="BT68" i="1"/>
  <c r="CF68" i="1" s="1"/>
  <c r="BM68" i="1"/>
  <c r="BY68" i="1" s="1"/>
  <c r="BV68" i="1"/>
  <c r="CH68" i="1" s="1"/>
  <c r="BU68" i="1"/>
  <c r="CG68" i="1" s="1"/>
  <c r="BX68" i="1"/>
  <c r="CJ68" i="1" s="1"/>
  <c r="BP68" i="1"/>
  <c r="CB68" i="1" s="1"/>
  <c r="BN68" i="1"/>
  <c r="BZ68" i="1" s="1"/>
  <c r="BQ68" i="1"/>
  <c r="CC68" i="1" s="1"/>
  <c r="BS68" i="1"/>
  <c r="CE68" i="1" s="1"/>
  <c r="BM96" i="1"/>
  <c r="BY96" i="1" s="1"/>
  <c r="BU96" i="1"/>
  <c r="CG96" i="1" s="1"/>
  <c r="BN96" i="1"/>
  <c r="BZ96" i="1" s="1"/>
  <c r="BW96" i="1"/>
  <c r="CI96" i="1" s="1"/>
  <c r="BP96" i="1"/>
  <c r="CB96" i="1" s="1"/>
  <c r="BV96" i="1"/>
  <c r="CH96" i="1" s="1"/>
  <c r="BX96" i="1"/>
  <c r="CJ96" i="1" s="1"/>
  <c r="BQ96" i="1"/>
  <c r="CC96" i="1" s="1"/>
  <c r="BS96" i="1"/>
  <c r="CE96" i="1" s="1"/>
  <c r="BT96" i="1"/>
  <c r="CF96" i="1" s="1"/>
  <c r="BR96" i="1"/>
  <c r="CD96" i="1" s="1"/>
  <c r="BO96" i="1"/>
  <c r="CA96" i="1" s="1"/>
  <c r="BT87" i="1"/>
  <c r="CF87" i="1" s="1"/>
  <c r="BO87" i="1"/>
  <c r="CA87" i="1" s="1"/>
  <c r="BX87" i="1"/>
  <c r="CJ87" i="1" s="1"/>
  <c r="BU87" i="1"/>
  <c r="CG87" i="1" s="1"/>
  <c r="BQ87" i="1"/>
  <c r="CC87" i="1" s="1"/>
  <c r="BP87" i="1"/>
  <c r="CB87" i="1" s="1"/>
  <c r="BS87" i="1"/>
  <c r="CE87" i="1" s="1"/>
  <c r="BW87" i="1"/>
  <c r="CI87" i="1" s="1"/>
  <c r="BM87" i="1"/>
  <c r="BY87" i="1" s="1"/>
  <c r="BN87" i="1"/>
  <c r="BZ87" i="1" s="1"/>
  <c r="BR87" i="1"/>
  <c r="CD87" i="1" s="1"/>
  <c r="BV87" i="1"/>
  <c r="CH87" i="1" s="1"/>
  <c r="BT27" i="1"/>
  <c r="CF27" i="1" s="1"/>
  <c r="BO27" i="1"/>
  <c r="CA27" i="1" s="1"/>
  <c r="BX27" i="1"/>
  <c r="CJ27" i="1" s="1"/>
  <c r="BS27" i="1"/>
  <c r="CE27" i="1" s="1"/>
  <c r="BU27" i="1"/>
  <c r="CG27" i="1" s="1"/>
  <c r="BW27" i="1"/>
  <c r="CI27" i="1" s="1"/>
  <c r="BR27" i="1"/>
  <c r="CD27" i="1" s="1"/>
  <c r="BM27" i="1"/>
  <c r="BY27" i="1" s="1"/>
  <c r="BN27" i="1"/>
  <c r="BZ27" i="1" s="1"/>
  <c r="BP27" i="1"/>
  <c r="CB27" i="1" s="1"/>
  <c r="BQ27" i="1"/>
  <c r="CC27" i="1" s="1"/>
  <c r="BV27" i="1"/>
  <c r="CH27" i="1" s="1"/>
  <c r="BQ18" i="1"/>
  <c r="CC18" i="1" s="1"/>
  <c r="BS18" i="1"/>
  <c r="CE18" i="1" s="1"/>
  <c r="BT18" i="1"/>
  <c r="CF18" i="1" s="1"/>
  <c r="BU18" i="1"/>
  <c r="CG18" i="1" s="1"/>
  <c r="BN18" i="1"/>
  <c r="BZ18" i="1" s="1"/>
  <c r="BO18" i="1"/>
  <c r="CA18" i="1" s="1"/>
  <c r="BP18" i="1"/>
  <c r="CB18" i="1" s="1"/>
  <c r="BR18" i="1"/>
  <c r="CD18" i="1" s="1"/>
  <c r="BV18" i="1"/>
  <c r="CH18" i="1" s="1"/>
  <c r="BW18" i="1"/>
  <c r="CI18" i="1" s="1"/>
  <c r="BM18" i="1"/>
  <c r="BY18" i="1" s="1"/>
  <c r="BX18" i="1"/>
  <c r="CJ18" i="1" s="1"/>
  <c r="BO20" i="1"/>
  <c r="CA20" i="1" s="1"/>
  <c r="BP20" i="1"/>
  <c r="CB20" i="1" s="1"/>
  <c r="BX20" i="1"/>
  <c r="CJ20" i="1" s="1"/>
  <c r="BU20" i="1"/>
  <c r="CG20" i="1" s="1"/>
  <c r="BM20" i="1"/>
  <c r="BY20" i="1" s="1"/>
  <c r="BN20" i="1"/>
  <c r="BZ20" i="1" s="1"/>
  <c r="BQ20" i="1"/>
  <c r="CC20" i="1" s="1"/>
  <c r="BR20" i="1"/>
  <c r="CD20" i="1" s="1"/>
  <c r="BW20" i="1"/>
  <c r="CI20" i="1" s="1"/>
  <c r="BS20" i="1"/>
  <c r="CE20" i="1" s="1"/>
  <c r="BT20" i="1"/>
  <c r="CF20" i="1" s="1"/>
  <c r="BV20" i="1"/>
  <c r="CH20" i="1" s="1"/>
  <c r="BR41" i="1"/>
  <c r="CD41" i="1" s="1"/>
  <c r="BU41" i="1"/>
  <c r="CG41" i="1" s="1"/>
  <c r="BO41" i="1"/>
  <c r="CA41" i="1" s="1"/>
  <c r="BQ41" i="1"/>
  <c r="CC41" i="1" s="1"/>
  <c r="BS41" i="1"/>
  <c r="CE41" i="1" s="1"/>
  <c r="BW41" i="1"/>
  <c r="CI41" i="1" s="1"/>
  <c r="BM41" i="1"/>
  <c r="BY41" i="1" s="1"/>
  <c r="BN41" i="1"/>
  <c r="BZ41" i="1" s="1"/>
  <c r="BP41" i="1"/>
  <c r="CB41" i="1" s="1"/>
  <c r="BV41" i="1"/>
  <c r="CH41" i="1" s="1"/>
  <c r="BT41" i="1"/>
  <c r="CF41" i="1" s="1"/>
  <c r="BX41" i="1"/>
  <c r="CJ41" i="1" s="1"/>
  <c r="BO115" i="1"/>
  <c r="CA115" i="1" s="1"/>
  <c r="BW115" i="1"/>
  <c r="CI115" i="1" s="1"/>
  <c r="BQ115" i="1"/>
  <c r="CC115" i="1" s="1"/>
  <c r="BS115" i="1"/>
  <c r="CE115" i="1" s="1"/>
  <c r="BM115" i="1"/>
  <c r="BY115" i="1" s="1"/>
  <c r="BN115" i="1"/>
  <c r="BZ115" i="1" s="1"/>
  <c r="BP115" i="1"/>
  <c r="CB115" i="1" s="1"/>
  <c r="BT115" i="1"/>
  <c r="CF115" i="1" s="1"/>
  <c r="BX115" i="1"/>
  <c r="CJ115" i="1" s="1"/>
  <c r="BR115" i="1"/>
  <c r="CD115" i="1" s="1"/>
  <c r="BU115" i="1"/>
  <c r="CG115" i="1" s="1"/>
  <c r="BV115" i="1"/>
  <c r="CH115" i="1" s="1"/>
  <c r="BS73" i="1"/>
  <c r="CE73" i="1" s="1"/>
  <c r="BN73" i="1"/>
  <c r="BZ73" i="1" s="1"/>
  <c r="BW73" i="1"/>
  <c r="CI73" i="1" s="1"/>
  <c r="BM73" i="1"/>
  <c r="BY73" i="1" s="1"/>
  <c r="BX73" i="1"/>
  <c r="CJ73" i="1" s="1"/>
  <c r="BO73" i="1"/>
  <c r="CA73" i="1" s="1"/>
  <c r="BP73" i="1"/>
  <c r="CB73" i="1" s="1"/>
  <c r="BT73" i="1"/>
  <c r="CF73" i="1" s="1"/>
  <c r="BU73" i="1"/>
  <c r="CG73" i="1" s="1"/>
  <c r="BQ73" i="1"/>
  <c r="CC73" i="1" s="1"/>
  <c r="BR73" i="1"/>
  <c r="CD73" i="1" s="1"/>
  <c r="BV73" i="1"/>
  <c r="CH73" i="1" s="1"/>
  <c r="BO70" i="1"/>
  <c r="CA70" i="1" s="1"/>
  <c r="BW70" i="1"/>
  <c r="CI70" i="1" s="1"/>
  <c r="BT70" i="1"/>
  <c r="CF70" i="1" s="1"/>
  <c r="BP70" i="1"/>
  <c r="CB70" i="1" s="1"/>
  <c r="BM70" i="1"/>
  <c r="BY70" i="1" s="1"/>
  <c r="BN70" i="1"/>
  <c r="BZ70" i="1" s="1"/>
  <c r="BQ70" i="1"/>
  <c r="CC70" i="1" s="1"/>
  <c r="BU70" i="1"/>
  <c r="CG70" i="1" s="1"/>
  <c r="BV70" i="1"/>
  <c r="CH70" i="1" s="1"/>
  <c r="BX70" i="1"/>
  <c r="CJ70" i="1" s="1"/>
  <c r="BR70" i="1"/>
  <c r="CD70" i="1" s="1"/>
  <c r="BS70" i="1"/>
  <c r="CE70" i="1" s="1"/>
  <c r="BS67" i="1"/>
  <c r="CE67" i="1" s="1"/>
  <c r="BU67" i="1"/>
  <c r="CG67" i="1" s="1"/>
  <c r="BN67" i="1"/>
  <c r="BZ67" i="1" s="1"/>
  <c r="BW67" i="1"/>
  <c r="CI67" i="1" s="1"/>
  <c r="BP67" i="1"/>
  <c r="CB67" i="1" s="1"/>
  <c r="BM67" i="1"/>
  <c r="BY67" i="1" s="1"/>
  <c r="BO67" i="1"/>
  <c r="CA67" i="1" s="1"/>
  <c r="BQ67" i="1"/>
  <c r="CC67" i="1" s="1"/>
  <c r="BV67" i="1"/>
  <c r="CH67" i="1" s="1"/>
  <c r="BR67" i="1"/>
  <c r="CD67" i="1" s="1"/>
  <c r="BT67" i="1"/>
  <c r="CF67" i="1" s="1"/>
  <c r="BX67" i="1"/>
  <c r="CJ67" i="1" s="1"/>
  <c r="BT91" i="1"/>
  <c r="CF91" i="1" s="1"/>
  <c r="BS91" i="1"/>
  <c r="CE91" i="1" s="1"/>
  <c r="BN91" i="1"/>
  <c r="BZ91" i="1" s="1"/>
  <c r="BX91" i="1"/>
  <c r="CJ91" i="1" s="1"/>
  <c r="BU91" i="1"/>
  <c r="CG91" i="1" s="1"/>
  <c r="BR91" i="1"/>
  <c r="CD91" i="1" s="1"/>
  <c r="BW91" i="1"/>
  <c r="CI91" i="1" s="1"/>
  <c r="BM91" i="1"/>
  <c r="BY91" i="1" s="1"/>
  <c r="BO91" i="1"/>
  <c r="CA91" i="1" s="1"/>
  <c r="BQ91" i="1"/>
  <c r="CC91" i="1" s="1"/>
  <c r="BP91" i="1"/>
  <c r="CB91" i="1" s="1"/>
  <c r="BV91" i="1"/>
  <c r="CH91" i="1" s="1"/>
  <c r="BQ97" i="1"/>
  <c r="CC97" i="1" s="1"/>
  <c r="BS97" i="1"/>
  <c r="CE97" i="1" s="1"/>
  <c r="BU97" i="1"/>
  <c r="CG97" i="1" s="1"/>
  <c r="BO97" i="1"/>
  <c r="CA97" i="1" s="1"/>
  <c r="BP97" i="1"/>
  <c r="CB97" i="1" s="1"/>
  <c r="BR97" i="1"/>
  <c r="CD97" i="1" s="1"/>
  <c r="BV97" i="1"/>
  <c r="CH97" i="1" s="1"/>
  <c r="BM97" i="1"/>
  <c r="BY97" i="1" s="1"/>
  <c r="BT97" i="1"/>
  <c r="CF97" i="1" s="1"/>
  <c r="BW97" i="1"/>
  <c r="CI97" i="1" s="1"/>
  <c r="BX97" i="1"/>
  <c r="CJ97" i="1" s="1"/>
  <c r="BN97" i="1"/>
  <c r="BZ97" i="1" s="1"/>
  <c r="BO78" i="1"/>
  <c r="CA78" i="1" s="1"/>
  <c r="BW78" i="1"/>
  <c r="CI78" i="1" s="1"/>
  <c r="BP78" i="1"/>
  <c r="CB78" i="1" s="1"/>
  <c r="BN78" i="1"/>
  <c r="BZ78" i="1" s="1"/>
  <c r="BQ78" i="1"/>
  <c r="CC78" i="1" s="1"/>
  <c r="BR78" i="1"/>
  <c r="CD78" i="1" s="1"/>
  <c r="BU78" i="1"/>
  <c r="CG78" i="1" s="1"/>
  <c r="BM78" i="1"/>
  <c r="BY78" i="1" s="1"/>
  <c r="BS78" i="1"/>
  <c r="CE78" i="1" s="1"/>
  <c r="BX78" i="1"/>
  <c r="CJ78" i="1" s="1"/>
  <c r="BV78" i="1"/>
  <c r="CH78" i="1" s="1"/>
  <c r="BT78" i="1"/>
  <c r="CF78" i="1" s="1"/>
  <c r="BP28" i="1"/>
  <c r="CB28" i="1" s="1"/>
  <c r="BX28" i="1"/>
  <c r="CJ28" i="1" s="1"/>
  <c r="BU28" i="1"/>
  <c r="CG28" i="1" s="1"/>
  <c r="BO28" i="1"/>
  <c r="CA28" i="1" s="1"/>
  <c r="BQ28" i="1"/>
  <c r="CC28" i="1" s="1"/>
  <c r="BN28" i="1"/>
  <c r="BZ28" i="1" s="1"/>
  <c r="BV28" i="1"/>
  <c r="CH28" i="1" s="1"/>
  <c r="BS28" i="1"/>
  <c r="CE28" i="1" s="1"/>
  <c r="BT28" i="1"/>
  <c r="CF28" i="1" s="1"/>
  <c r="BW28" i="1"/>
  <c r="CI28" i="1" s="1"/>
  <c r="BM28" i="1"/>
  <c r="BY28" i="1" s="1"/>
  <c r="BR28" i="1"/>
  <c r="CD28" i="1" s="1"/>
  <c r="BP92" i="1"/>
  <c r="CB92" i="1" s="1"/>
  <c r="BX92" i="1"/>
  <c r="CJ92" i="1" s="1"/>
  <c r="BQ92" i="1"/>
  <c r="CC92" i="1" s="1"/>
  <c r="BU92" i="1"/>
  <c r="CG92" i="1" s="1"/>
  <c r="BR92" i="1"/>
  <c r="CD92" i="1" s="1"/>
  <c r="BN92" i="1"/>
  <c r="BZ92" i="1" s="1"/>
  <c r="BV92" i="1"/>
  <c r="CH92" i="1" s="1"/>
  <c r="BW92" i="1"/>
  <c r="CI92" i="1" s="1"/>
  <c r="BM92" i="1"/>
  <c r="BY92" i="1" s="1"/>
  <c r="BO92" i="1"/>
  <c r="CA92" i="1" s="1"/>
  <c r="BT92" i="1"/>
  <c r="CF92" i="1" s="1"/>
  <c r="BS92" i="1"/>
  <c r="CE92" i="1" s="1"/>
  <c r="BQ30" i="1"/>
  <c r="CC30" i="1" s="1"/>
  <c r="BN30" i="1"/>
  <c r="BZ30" i="1" s="1"/>
  <c r="BW30" i="1"/>
  <c r="CI30" i="1" s="1"/>
  <c r="BU30" i="1"/>
  <c r="CG30" i="1" s="1"/>
  <c r="BV30" i="1"/>
  <c r="CH30" i="1" s="1"/>
  <c r="BM30" i="1"/>
  <c r="BY30" i="1" s="1"/>
  <c r="BO30" i="1"/>
  <c r="CA30" i="1" s="1"/>
  <c r="BP30" i="1"/>
  <c r="CB30" i="1" s="1"/>
  <c r="BT30" i="1"/>
  <c r="CF30" i="1" s="1"/>
  <c r="BX30" i="1"/>
  <c r="CJ30" i="1" s="1"/>
  <c r="BS30" i="1"/>
  <c r="CE30" i="1" s="1"/>
  <c r="BR30" i="1"/>
  <c r="CD30" i="1" s="1"/>
  <c r="BM47" i="1"/>
  <c r="BY47" i="1" s="1"/>
  <c r="BU47" i="1"/>
  <c r="CG47" i="1" s="1"/>
  <c r="BO47" i="1"/>
  <c r="CA47" i="1" s="1"/>
  <c r="BX47" i="1"/>
  <c r="CJ47" i="1" s="1"/>
  <c r="BP47" i="1"/>
  <c r="CB47" i="1" s="1"/>
  <c r="BS47" i="1"/>
  <c r="CE47" i="1" s="1"/>
  <c r="BQ47" i="1"/>
  <c r="CC47" i="1" s="1"/>
  <c r="BR47" i="1"/>
  <c r="CD47" i="1" s="1"/>
  <c r="BT47" i="1"/>
  <c r="CF47" i="1" s="1"/>
  <c r="BW47" i="1"/>
  <c r="CI47" i="1" s="1"/>
  <c r="BN47" i="1"/>
  <c r="BZ47" i="1" s="1"/>
  <c r="BV47" i="1"/>
  <c r="CH47" i="1" s="1"/>
  <c r="BQ46" i="1"/>
  <c r="CC46" i="1" s="1"/>
  <c r="BO46" i="1"/>
  <c r="CA46" i="1" s="1"/>
  <c r="BX46" i="1"/>
  <c r="CJ46" i="1" s="1"/>
  <c r="BP46" i="1"/>
  <c r="CB46" i="1" s="1"/>
  <c r="BR46" i="1"/>
  <c r="CD46" i="1" s="1"/>
  <c r="BU46" i="1"/>
  <c r="CG46" i="1" s="1"/>
  <c r="BT46" i="1"/>
  <c r="CF46" i="1" s="1"/>
  <c r="BV46" i="1"/>
  <c r="CH46" i="1" s="1"/>
  <c r="BW46" i="1"/>
  <c r="CI46" i="1" s="1"/>
  <c r="BM46" i="1"/>
  <c r="BY46" i="1" s="1"/>
  <c r="BN46" i="1"/>
  <c r="BZ46" i="1" s="1"/>
  <c r="BS46" i="1"/>
  <c r="CE46" i="1" s="1"/>
  <c r="BN36" i="1"/>
  <c r="BZ36" i="1" s="1"/>
  <c r="BV36" i="1"/>
  <c r="CH36" i="1" s="1"/>
  <c r="BT36" i="1"/>
  <c r="CF36" i="1" s="1"/>
  <c r="BU36" i="1"/>
  <c r="CG36" i="1" s="1"/>
  <c r="BW36" i="1"/>
  <c r="CI36" i="1" s="1"/>
  <c r="BM36" i="1"/>
  <c r="BY36" i="1" s="1"/>
  <c r="BX36" i="1"/>
  <c r="CJ36" i="1" s="1"/>
  <c r="BO36" i="1"/>
  <c r="CA36" i="1" s="1"/>
  <c r="BQ36" i="1"/>
  <c r="CC36" i="1" s="1"/>
  <c r="BR36" i="1"/>
  <c r="CD36" i="1" s="1"/>
  <c r="BS36" i="1"/>
  <c r="CE36" i="1" s="1"/>
  <c r="BP36" i="1"/>
  <c r="CB36" i="1" s="1"/>
  <c r="BR37" i="1"/>
  <c r="CD37" i="1" s="1"/>
  <c r="BP37" i="1"/>
  <c r="CB37" i="1" s="1"/>
  <c r="BQ37" i="1"/>
  <c r="CC37" i="1" s="1"/>
  <c r="BS37" i="1"/>
  <c r="CE37" i="1" s="1"/>
  <c r="BT37" i="1"/>
  <c r="CF37" i="1" s="1"/>
  <c r="BU37" i="1"/>
  <c r="CG37" i="1" s="1"/>
  <c r="BN37" i="1"/>
  <c r="BZ37" i="1" s="1"/>
  <c r="BO37" i="1"/>
  <c r="CA37" i="1" s="1"/>
  <c r="BV37" i="1"/>
  <c r="CH37" i="1" s="1"/>
  <c r="BX37" i="1"/>
  <c r="CJ37" i="1" s="1"/>
  <c r="BM37" i="1"/>
  <c r="BY37" i="1" s="1"/>
  <c r="BW37" i="1"/>
  <c r="CI37" i="1" s="1"/>
  <c r="BQ103" i="1"/>
  <c r="CC103" i="1" s="1"/>
  <c r="BS103" i="1"/>
  <c r="CE103" i="1" s="1"/>
  <c r="BT103" i="1"/>
  <c r="CF103" i="1" s="1"/>
  <c r="BU103" i="1"/>
  <c r="CG103" i="1" s="1"/>
  <c r="BN103" i="1"/>
  <c r="BZ103" i="1" s="1"/>
  <c r="BW103" i="1"/>
  <c r="CI103" i="1" s="1"/>
  <c r="BP103" i="1"/>
  <c r="CB103" i="1" s="1"/>
  <c r="BR103" i="1"/>
  <c r="CD103" i="1" s="1"/>
  <c r="BV103" i="1"/>
  <c r="CH103" i="1" s="1"/>
  <c r="BM103" i="1"/>
  <c r="BY103" i="1" s="1"/>
  <c r="BO103" i="1"/>
  <c r="CA103" i="1" s="1"/>
  <c r="BX103" i="1"/>
  <c r="CJ103" i="1" s="1"/>
  <c r="BS75" i="1"/>
  <c r="CE75" i="1" s="1"/>
  <c r="BP75" i="1"/>
  <c r="CB75" i="1" s="1"/>
  <c r="BO75" i="1"/>
  <c r="CA75" i="1" s="1"/>
  <c r="BQ75" i="1"/>
  <c r="CC75" i="1" s="1"/>
  <c r="BR75" i="1"/>
  <c r="CD75" i="1" s="1"/>
  <c r="BV75" i="1"/>
  <c r="CH75" i="1" s="1"/>
  <c r="BM75" i="1"/>
  <c r="BY75" i="1" s="1"/>
  <c r="BU75" i="1"/>
  <c r="CG75" i="1" s="1"/>
  <c r="BX75" i="1"/>
  <c r="CJ75" i="1" s="1"/>
  <c r="BN75" i="1"/>
  <c r="BZ75" i="1" s="1"/>
  <c r="BT75" i="1"/>
  <c r="CF75" i="1" s="1"/>
  <c r="BW75" i="1"/>
  <c r="CI75" i="1" s="1"/>
  <c r="BO57" i="1"/>
  <c r="CA57" i="1" s="1"/>
  <c r="BW57" i="1"/>
  <c r="CI57" i="1" s="1"/>
  <c r="BP57" i="1"/>
  <c r="CB57" i="1" s="1"/>
  <c r="BX57" i="1"/>
  <c r="CJ57" i="1" s="1"/>
  <c r="BQ57" i="1"/>
  <c r="CC57" i="1" s="1"/>
  <c r="BS57" i="1"/>
  <c r="CE57" i="1" s="1"/>
  <c r="BV57" i="1"/>
  <c r="CH57" i="1" s="1"/>
  <c r="BN57" i="1"/>
  <c r="BZ57" i="1" s="1"/>
  <c r="BM57" i="1"/>
  <c r="BY57" i="1" s="1"/>
  <c r="BU57" i="1"/>
  <c r="CG57" i="1" s="1"/>
  <c r="BT57" i="1"/>
  <c r="CF57" i="1" s="1"/>
  <c r="BR57" i="1"/>
  <c r="CD57" i="1" s="1"/>
  <c r="BO76" i="1"/>
  <c r="CA76" i="1" s="1"/>
  <c r="BW76" i="1"/>
  <c r="CI76" i="1" s="1"/>
  <c r="BM76" i="1"/>
  <c r="BY76" i="1" s="1"/>
  <c r="BV76" i="1"/>
  <c r="CH76" i="1" s="1"/>
  <c r="BX76" i="1"/>
  <c r="CJ76" i="1" s="1"/>
  <c r="BN76" i="1"/>
  <c r="BZ76" i="1" s="1"/>
  <c r="BP76" i="1"/>
  <c r="CB76" i="1" s="1"/>
  <c r="BS76" i="1"/>
  <c r="CE76" i="1" s="1"/>
  <c r="BQ76" i="1"/>
  <c r="CC76" i="1" s="1"/>
  <c r="BU76" i="1"/>
  <c r="CG76" i="1" s="1"/>
  <c r="BT76" i="1"/>
  <c r="CF76" i="1" s="1"/>
  <c r="BR76" i="1"/>
  <c r="CD76" i="1" s="1"/>
  <c r="BM49" i="1"/>
  <c r="BY49" i="1" s="1"/>
  <c r="BU49" i="1"/>
  <c r="CG49" i="1" s="1"/>
  <c r="BQ49" i="1"/>
  <c r="CC49" i="1" s="1"/>
  <c r="BV49" i="1"/>
  <c r="CH49" i="1" s="1"/>
  <c r="BR49" i="1"/>
  <c r="CD49" i="1" s="1"/>
  <c r="BS49" i="1"/>
  <c r="CE49" i="1" s="1"/>
  <c r="BT49" i="1"/>
  <c r="CF49" i="1" s="1"/>
  <c r="BX49" i="1"/>
  <c r="CJ49" i="1" s="1"/>
  <c r="BO49" i="1"/>
  <c r="CA49" i="1" s="1"/>
  <c r="BP49" i="1"/>
  <c r="CB49" i="1" s="1"/>
  <c r="BW49" i="1"/>
  <c r="CI49" i="1" s="1"/>
  <c r="BN49" i="1"/>
  <c r="BZ49" i="1" s="1"/>
  <c r="BM33" i="1"/>
  <c r="BY33" i="1" s="1"/>
  <c r="BU33" i="1"/>
  <c r="CG33" i="1" s="1"/>
  <c r="BN33" i="1"/>
  <c r="BZ33" i="1" s="1"/>
  <c r="BW33" i="1"/>
  <c r="CI33" i="1" s="1"/>
  <c r="BT33" i="1"/>
  <c r="CF33" i="1" s="1"/>
  <c r="BQ33" i="1"/>
  <c r="CC33" i="1" s="1"/>
  <c r="BX33" i="1"/>
  <c r="CJ33" i="1" s="1"/>
  <c r="BO33" i="1"/>
  <c r="CA33" i="1" s="1"/>
  <c r="BP33" i="1"/>
  <c r="CB33" i="1" s="1"/>
  <c r="BR33" i="1"/>
  <c r="CD33" i="1" s="1"/>
  <c r="BV33" i="1"/>
  <c r="CH33" i="1" s="1"/>
  <c r="BS33" i="1"/>
  <c r="CE33" i="1" s="1"/>
  <c r="BT21" i="1"/>
  <c r="CF21" i="1" s="1"/>
  <c r="BQ21" i="1"/>
  <c r="CC21" i="1" s="1"/>
  <c r="BS21" i="1"/>
  <c r="CE21" i="1" s="1"/>
  <c r="BU21" i="1"/>
  <c r="CG21" i="1" s="1"/>
  <c r="BV21" i="1"/>
  <c r="CH21" i="1" s="1"/>
  <c r="BM21" i="1"/>
  <c r="BY21" i="1" s="1"/>
  <c r="BW21" i="1"/>
  <c r="CI21" i="1" s="1"/>
  <c r="BX21" i="1"/>
  <c r="CJ21" i="1" s="1"/>
  <c r="BO21" i="1"/>
  <c r="CA21" i="1" s="1"/>
  <c r="BP21" i="1"/>
  <c r="CB21" i="1" s="1"/>
  <c r="BR21" i="1"/>
  <c r="CD21" i="1" s="1"/>
  <c r="BN21" i="1"/>
  <c r="BZ21" i="1" s="1"/>
  <c r="BQ42" i="1"/>
  <c r="CC42" i="1" s="1"/>
  <c r="BT42" i="1"/>
  <c r="CF42" i="1" s="1"/>
  <c r="BU42" i="1"/>
  <c r="CG42" i="1" s="1"/>
  <c r="BV42" i="1"/>
  <c r="CH42" i="1" s="1"/>
  <c r="BO42" i="1"/>
  <c r="CA42" i="1" s="1"/>
  <c r="BW42" i="1"/>
  <c r="CI42" i="1" s="1"/>
  <c r="BX42" i="1"/>
  <c r="CJ42" i="1" s="1"/>
  <c r="BN42" i="1"/>
  <c r="BZ42" i="1" s="1"/>
  <c r="BM42" i="1"/>
  <c r="BY42" i="1" s="1"/>
  <c r="BP42" i="1"/>
  <c r="CB42" i="1" s="1"/>
  <c r="BS42" i="1"/>
  <c r="CE42" i="1" s="1"/>
  <c r="BR42" i="1"/>
  <c r="CD42" i="1" s="1"/>
  <c r="BT83" i="1"/>
  <c r="CF83" i="1" s="1"/>
  <c r="BS83" i="1"/>
  <c r="CE83" i="1" s="1"/>
  <c r="BO83" i="1"/>
  <c r="CA83" i="1" s="1"/>
  <c r="BQ83" i="1"/>
  <c r="CC83" i="1" s="1"/>
  <c r="BV83" i="1"/>
  <c r="CH83" i="1" s="1"/>
  <c r="BR83" i="1"/>
  <c r="CD83" i="1" s="1"/>
  <c r="BW83" i="1"/>
  <c r="CI83" i="1" s="1"/>
  <c r="BU83" i="1"/>
  <c r="CG83" i="1" s="1"/>
  <c r="BX83" i="1"/>
  <c r="CJ83" i="1" s="1"/>
  <c r="BP83" i="1"/>
  <c r="CB83" i="1" s="1"/>
  <c r="BM83" i="1"/>
  <c r="BY83" i="1" s="1"/>
  <c r="BN83" i="1"/>
  <c r="BZ83" i="1" s="1"/>
  <c r="BO74" i="1"/>
  <c r="CA74" i="1" s="1"/>
  <c r="BW74" i="1"/>
  <c r="CI74" i="1" s="1"/>
  <c r="BT74" i="1"/>
  <c r="CF74" i="1" s="1"/>
  <c r="BS74" i="1"/>
  <c r="CE74" i="1" s="1"/>
  <c r="BU74" i="1"/>
  <c r="CG74" i="1" s="1"/>
  <c r="BV74" i="1"/>
  <c r="CH74" i="1" s="1"/>
  <c r="BP74" i="1"/>
  <c r="CB74" i="1" s="1"/>
  <c r="BM74" i="1"/>
  <c r="BY74" i="1" s="1"/>
  <c r="BR74" i="1"/>
  <c r="CD74" i="1" s="1"/>
  <c r="BQ74" i="1"/>
  <c r="CC74" i="1" s="1"/>
  <c r="BN74" i="1"/>
  <c r="BZ74" i="1" s="1"/>
  <c r="BX74" i="1"/>
  <c r="CJ74" i="1" s="1"/>
  <c r="BQ50" i="1"/>
  <c r="CC50" i="1" s="1"/>
  <c r="BM50" i="1"/>
  <c r="BY50" i="1" s="1"/>
  <c r="BV50" i="1"/>
  <c r="CH50" i="1" s="1"/>
  <c r="BR50" i="1"/>
  <c r="CD50" i="1" s="1"/>
  <c r="BX50" i="1"/>
  <c r="CJ50" i="1" s="1"/>
  <c r="BN50" i="1"/>
  <c r="BZ50" i="1" s="1"/>
  <c r="BO50" i="1"/>
  <c r="CA50" i="1" s="1"/>
  <c r="BS50" i="1"/>
  <c r="CE50" i="1" s="1"/>
  <c r="BT50" i="1"/>
  <c r="CF50" i="1" s="1"/>
  <c r="BW50" i="1"/>
  <c r="CI50" i="1" s="1"/>
  <c r="BP50" i="1"/>
  <c r="CB50" i="1" s="1"/>
  <c r="BU50" i="1"/>
  <c r="CG50" i="1" s="1"/>
  <c r="BS71" i="1"/>
  <c r="CE71" i="1" s="1"/>
  <c r="BP71" i="1"/>
  <c r="CB71" i="1" s="1"/>
  <c r="BU71" i="1"/>
  <c r="CG71" i="1" s="1"/>
  <c r="BT71" i="1"/>
  <c r="CF71" i="1" s="1"/>
  <c r="BV71" i="1"/>
  <c r="CH71" i="1" s="1"/>
  <c r="BW71" i="1"/>
  <c r="CI71" i="1" s="1"/>
  <c r="BO71" i="1"/>
  <c r="CA71" i="1" s="1"/>
  <c r="BM71" i="1"/>
  <c r="BY71" i="1" s="1"/>
  <c r="BN71" i="1"/>
  <c r="BZ71" i="1" s="1"/>
  <c r="BX71" i="1"/>
  <c r="CJ71" i="1" s="1"/>
  <c r="BQ71" i="1"/>
  <c r="CC71" i="1" s="1"/>
  <c r="BR71" i="1"/>
  <c r="CD71" i="1" s="1"/>
  <c r="BQ109" i="1"/>
  <c r="CC109" i="1" s="1"/>
  <c r="BP109" i="1"/>
  <c r="CB109" i="1" s="1"/>
  <c r="BS109" i="1"/>
  <c r="CE109" i="1" s="1"/>
  <c r="BU109" i="1"/>
  <c r="CG109" i="1" s="1"/>
  <c r="BT109" i="1"/>
  <c r="CF109" i="1" s="1"/>
  <c r="BV109" i="1"/>
  <c r="CH109" i="1" s="1"/>
  <c r="BW109" i="1"/>
  <c r="CI109" i="1" s="1"/>
  <c r="BM109" i="1"/>
  <c r="BY109" i="1" s="1"/>
  <c r="BN109" i="1"/>
  <c r="BZ109" i="1" s="1"/>
  <c r="BO109" i="1"/>
  <c r="CA109" i="1" s="1"/>
  <c r="BX109" i="1"/>
  <c r="CJ109" i="1" s="1"/>
  <c r="BR109" i="1"/>
  <c r="CD109" i="1" s="1"/>
  <c r="BM98" i="1"/>
  <c r="BY98" i="1" s="1"/>
  <c r="BU98" i="1"/>
  <c r="CG98" i="1" s="1"/>
  <c r="BP98" i="1"/>
  <c r="CB98" i="1" s="1"/>
  <c r="BR98" i="1"/>
  <c r="CD98" i="1" s="1"/>
  <c r="BW98" i="1"/>
  <c r="CI98" i="1" s="1"/>
  <c r="BX98" i="1"/>
  <c r="CJ98" i="1" s="1"/>
  <c r="BN98" i="1"/>
  <c r="BZ98" i="1" s="1"/>
  <c r="BQ98" i="1"/>
  <c r="CC98" i="1" s="1"/>
  <c r="BT98" i="1"/>
  <c r="CF98" i="1" s="1"/>
  <c r="BV98" i="1"/>
  <c r="CH98" i="1" s="1"/>
  <c r="BS98" i="1"/>
  <c r="CE98" i="1" s="1"/>
  <c r="BO98" i="1"/>
  <c r="CA98" i="1" s="1"/>
  <c r="BM31" i="1"/>
  <c r="BY31" i="1" s="1"/>
  <c r="BU31" i="1"/>
  <c r="CG31" i="1" s="1"/>
  <c r="BT31" i="1"/>
  <c r="CF31" i="1" s="1"/>
  <c r="BQ31" i="1"/>
  <c r="CC31" i="1" s="1"/>
  <c r="BP31" i="1"/>
  <c r="CB31" i="1" s="1"/>
  <c r="BO31" i="1"/>
  <c r="CA31" i="1" s="1"/>
  <c r="BR31" i="1"/>
  <c r="CD31" i="1" s="1"/>
  <c r="BS31" i="1"/>
  <c r="CE31" i="1" s="1"/>
  <c r="BV31" i="1"/>
  <c r="CH31" i="1" s="1"/>
  <c r="BX31" i="1"/>
  <c r="CJ31" i="1" s="1"/>
  <c r="BW31" i="1"/>
  <c r="CI31" i="1" s="1"/>
  <c r="BN31" i="1"/>
  <c r="BZ31" i="1" s="1"/>
  <c r="BQ101" i="1"/>
  <c r="CC101" i="1" s="1"/>
  <c r="BN101" i="1"/>
  <c r="BZ101" i="1" s="1"/>
  <c r="BW101" i="1"/>
  <c r="CI101" i="1" s="1"/>
  <c r="BU101" i="1"/>
  <c r="CG101" i="1" s="1"/>
  <c r="BV101" i="1"/>
  <c r="CH101" i="1" s="1"/>
  <c r="BM101" i="1"/>
  <c r="BY101" i="1" s="1"/>
  <c r="BX101" i="1"/>
  <c r="CJ101" i="1" s="1"/>
  <c r="BP101" i="1"/>
  <c r="CB101" i="1" s="1"/>
  <c r="BO101" i="1"/>
  <c r="CA101" i="1" s="1"/>
  <c r="BS101" i="1"/>
  <c r="CE101" i="1" s="1"/>
  <c r="BR101" i="1"/>
  <c r="CD101" i="1" s="1"/>
  <c r="BT101" i="1"/>
  <c r="CF101" i="1" s="1"/>
  <c r="BQ48" i="1"/>
  <c r="CC48" i="1" s="1"/>
  <c r="BT48" i="1"/>
  <c r="CF48" i="1" s="1"/>
  <c r="BO48" i="1"/>
  <c r="CA48" i="1" s="1"/>
  <c r="BX48" i="1"/>
  <c r="CJ48" i="1" s="1"/>
  <c r="BV48" i="1"/>
  <c r="CH48" i="1" s="1"/>
  <c r="BW48" i="1"/>
  <c r="CI48" i="1" s="1"/>
  <c r="BM48" i="1"/>
  <c r="BY48" i="1" s="1"/>
  <c r="BP48" i="1"/>
  <c r="CB48" i="1" s="1"/>
  <c r="BR48" i="1"/>
  <c r="CD48" i="1" s="1"/>
  <c r="BU48" i="1"/>
  <c r="CG48" i="1" s="1"/>
  <c r="BN48" i="1"/>
  <c r="BZ48" i="1" s="1"/>
  <c r="BS48" i="1"/>
  <c r="CE48" i="1" s="1"/>
  <c r="BT25" i="1"/>
  <c r="CF25" i="1" s="1"/>
  <c r="BM25" i="1"/>
  <c r="BY25" i="1" s="1"/>
  <c r="BV25" i="1"/>
  <c r="CH25" i="1" s="1"/>
  <c r="BO25" i="1"/>
  <c r="CA25" i="1" s="1"/>
  <c r="BP25" i="1"/>
  <c r="CB25" i="1" s="1"/>
  <c r="BQ25" i="1"/>
  <c r="CC25" i="1" s="1"/>
  <c r="BR25" i="1"/>
  <c r="CD25" i="1" s="1"/>
  <c r="BU25" i="1"/>
  <c r="CG25" i="1" s="1"/>
  <c r="BN25" i="1"/>
  <c r="BZ25" i="1" s="1"/>
  <c r="BS25" i="1"/>
  <c r="CE25" i="1" s="1"/>
  <c r="BX25" i="1"/>
  <c r="CJ25" i="1" s="1"/>
  <c r="BW25" i="1"/>
  <c r="CI25" i="1" s="1"/>
  <c r="BN93" i="1"/>
  <c r="BZ93" i="1" s="1"/>
  <c r="BV93" i="1"/>
  <c r="CH93" i="1" s="1"/>
  <c r="BP93" i="1"/>
  <c r="CB93" i="1" s="1"/>
  <c r="BQ93" i="1"/>
  <c r="CC93" i="1" s="1"/>
  <c r="BS93" i="1"/>
  <c r="CE93" i="1" s="1"/>
  <c r="BT93" i="1"/>
  <c r="CF93" i="1" s="1"/>
  <c r="BU93" i="1"/>
  <c r="CG93" i="1" s="1"/>
  <c r="BW93" i="1"/>
  <c r="CI93" i="1" s="1"/>
  <c r="BM93" i="1"/>
  <c r="BY93" i="1" s="1"/>
  <c r="BO93" i="1"/>
  <c r="CA93" i="1" s="1"/>
  <c r="BX93" i="1"/>
  <c r="CJ93" i="1" s="1"/>
  <c r="BR93" i="1"/>
  <c r="CD93" i="1" s="1"/>
  <c r="BT89" i="1"/>
  <c r="CF89" i="1" s="1"/>
  <c r="BQ89" i="1"/>
  <c r="CC89" i="1" s="1"/>
  <c r="BV89" i="1"/>
  <c r="CH89" i="1" s="1"/>
  <c r="BR89" i="1"/>
  <c r="CD89" i="1" s="1"/>
  <c r="BX89" i="1"/>
  <c r="CJ89" i="1" s="1"/>
  <c r="BN89" i="1"/>
  <c r="BZ89" i="1" s="1"/>
  <c r="BW89" i="1"/>
  <c r="CI89" i="1" s="1"/>
  <c r="BO89" i="1"/>
  <c r="CA89" i="1" s="1"/>
  <c r="BP89" i="1"/>
  <c r="CB89" i="1" s="1"/>
  <c r="BS89" i="1"/>
  <c r="CE89" i="1" s="1"/>
  <c r="BU89" i="1"/>
  <c r="CG89" i="1" s="1"/>
  <c r="BM89" i="1"/>
  <c r="BY89" i="1" s="1"/>
  <c r="BP22" i="1"/>
  <c r="CB22" i="1" s="1"/>
  <c r="BX22" i="1"/>
  <c r="CJ22" i="1" s="1"/>
  <c r="BN22" i="1"/>
  <c r="BZ22" i="1" s="1"/>
  <c r="BW22" i="1"/>
  <c r="CI22" i="1" s="1"/>
  <c r="BQ22" i="1"/>
  <c r="CC22" i="1" s="1"/>
  <c r="BR22" i="1"/>
  <c r="CD22" i="1" s="1"/>
  <c r="BS22" i="1"/>
  <c r="CE22" i="1" s="1"/>
  <c r="BT22" i="1"/>
  <c r="CF22" i="1" s="1"/>
  <c r="BO22" i="1"/>
  <c r="CA22" i="1" s="1"/>
  <c r="BM22" i="1"/>
  <c r="BY22" i="1" s="1"/>
  <c r="BU22" i="1"/>
  <c r="CG22" i="1" s="1"/>
  <c r="BV22" i="1"/>
  <c r="CH22" i="1" s="1"/>
  <c r="BP80" i="1"/>
  <c r="CB80" i="1" s="1"/>
  <c r="BX80" i="1"/>
  <c r="CJ80" i="1" s="1"/>
  <c r="BQ80" i="1"/>
  <c r="CC80" i="1" s="1"/>
  <c r="BU80" i="1"/>
  <c r="CG80" i="1" s="1"/>
  <c r="BM80" i="1"/>
  <c r="BY80" i="1" s="1"/>
  <c r="BN80" i="1"/>
  <c r="BZ80" i="1" s="1"/>
  <c r="BO80" i="1"/>
  <c r="CA80" i="1" s="1"/>
  <c r="BT80" i="1"/>
  <c r="CF80" i="1" s="1"/>
  <c r="BR80" i="1"/>
  <c r="CD80" i="1" s="1"/>
  <c r="BS80" i="1"/>
  <c r="CE80" i="1" s="1"/>
  <c r="BW80" i="1"/>
  <c r="CI80" i="1" s="1"/>
  <c r="BV80" i="1"/>
  <c r="CH80" i="1" s="1"/>
  <c r="BQ44" i="1"/>
  <c r="CC44" i="1" s="1"/>
  <c r="BM44" i="1"/>
  <c r="BY44" i="1" s="1"/>
  <c r="BV44" i="1"/>
  <c r="CH44" i="1" s="1"/>
  <c r="BN44" i="1"/>
  <c r="BZ44" i="1" s="1"/>
  <c r="BX44" i="1"/>
  <c r="CJ44" i="1" s="1"/>
  <c r="BO44" i="1"/>
  <c r="CA44" i="1" s="1"/>
  <c r="BS44" i="1"/>
  <c r="CE44" i="1" s="1"/>
  <c r="BP44" i="1"/>
  <c r="CB44" i="1" s="1"/>
  <c r="BR44" i="1"/>
  <c r="CD44" i="1" s="1"/>
  <c r="BU44" i="1"/>
  <c r="CG44" i="1" s="1"/>
  <c r="BT44" i="1"/>
  <c r="CF44" i="1" s="1"/>
  <c r="BW44" i="1"/>
  <c r="CI44" i="1" s="1"/>
  <c r="BN40" i="1"/>
  <c r="BZ40" i="1" s="1"/>
  <c r="BV40" i="1"/>
  <c r="CH40" i="1" s="1"/>
  <c r="BP40" i="1"/>
  <c r="CB40" i="1" s="1"/>
  <c r="BT40" i="1"/>
  <c r="CF40" i="1" s="1"/>
  <c r="BX40" i="1"/>
  <c r="CJ40" i="1" s="1"/>
  <c r="BM40" i="1"/>
  <c r="BY40" i="1" s="1"/>
  <c r="BR40" i="1"/>
  <c r="CD40" i="1" s="1"/>
  <c r="BS40" i="1"/>
  <c r="CE40" i="1" s="1"/>
  <c r="BU40" i="1"/>
  <c r="CG40" i="1" s="1"/>
  <c r="BW40" i="1"/>
  <c r="CI40" i="1" s="1"/>
  <c r="BQ40" i="1"/>
  <c r="CC40" i="1" s="1"/>
  <c r="BO40" i="1"/>
  <c r="CA40" i="1" s="1"/>
  <c r="BP26" i="1"/>
  <c r="CB26" i="1" s="1"/>
  <c r="BX26" i="1"/>
  <c r="CJ26" i="1" s="1"/>
  <c r="BS26" i="1"/>
  <c r="CE26" i="1" s="1"/>
  <c r="BU26" i="1"/>
  <c r="CG26" i="1" s="1"/>
  <c r="BV26" i="1"/>
  <c r="CH26" i="1" s="1"/>
  <c r="BM26" i="1"/>
  <c r="BY26" i="1" s="1"/>
  <c r="BW26" i="1"/>
  <c r="CI26" i="1" s="1"/>
  <c r="BN26" i="1"/>
  <c r="BZ26" i="1" s="1"/>
  <c r="BT26" i="1"/>
  <c r="CF26" i="1" s="1"/>
  <c r="BO26" i="1"/>
  <c r="CA26" i="1" s="1"/>
  <c r="BR26" i="1"/>
  <c r="CD26" i="1" s="1"/>
  <c r="BQ26" i="1"/>
  <c r="CC26" i="1" s="1"/>
  <c r="BM100" i="1"/>
  <c r="BY100" i="1" s="1"/>
  <c r="BU100" i="1"/>
  <c r="CG100" i="1" s="1"/>
  <c r="BR100" i="1"/>
  <c r="CD100" i="1" s="1"/>
  <c r="BO100" i="1"/>
  <c r="CA100" i="1" s="1"/>
  <c r="BP100" i="1"/>
  <c r="CB100" i="1" s="1"/>
  <c r="BQ100" i="1"/>
  <c r="CC100" i="1" s="1"/>
  <c r="BT100" i="1"/>
  <c r="CF100" i="1" s="1"/>
  <c r="BW100" i="1"/>
  <c r="CI100" i="1" s="1"/>
  <c r="BX100" i="1"/>
  <c r="CJ100" i="1" s="1"/>
  <c r="BN100" i="1"/>
  <c r="BZ100" i="1" s="1"/>
  <c r="BS100" i="1"/>
  <c r="CE100" i="1" s="1"/>
  <c r="BV100" i="1"/>
  <c r="CH100" i="1" s="1"/>
  <c r="BS79" i="1"/>
  <c r="CE79" i="1" s="1"/>
  <c r="BU79" i="1"/>
  <c r="CG79" i="1" s="1"/>
  <c r="BT79" i="1"/>
  <c r="CF79" i="1" s="1"/>
  <c r="BV79" i="1"/>
  <c r="CH79" i="1" s="1"/>
  <c r="BM79" i="1"/>
  <c r="BY79" i="1" s="1"/>
  <c r="BW79" i="1"/>
  <c r="CI79" i="1" s="1"/>
  <c r="BP79" i="1"/>
  <c r="CB79" i="1" s="1"/>
  <c r="BN79" i="1"/>
  <c r="BZ79" i="1" s="1"/>
  <c r="BO79" i="1"/>
  <c r="CA79" i="1" s="1"/>
  <c r="BQ79" i="1"/>
  <c r="CC79" i="1" s="1"/>
  <c r="BR79" i="1"/>
  <c r="CD79" i="1" s="1"/>
  <c r="BX79" i="1"/>
  <c r="CJ79" i="1" s="1"/>
  <c r="BS61" i="1"/>
  <c r="CE61" i="1" s="1"/>
  <c r="BN61" i="1"/>
  <c r="BZ61" i="1" s="1"/>
  <c r="BW61" i="1"/>
  <c r="CI61" i="1" s="1"/>
  <c r="BO61" i="1"/>
  <c r="CA61" i="1" s="1"/>
  <c r="BX61" i="1"/>
  <c r="CJ61" i="1" s="1"/>
  <c r="BP61" i="1"/>
  <c r="CB61" i="1" s="1"/>
  <c r="BR61" i="1"/>
  <c r="CD61" i="1" s="1"/>
  <c r="BT61" i="1"/>
  <c r="CF61" i="1" s="1"/>
  <c r="BV61" i="1"/>
  <c r="CH61" i="1" s="1"/>
  <c r="BM61" i="1"/>
  <c r="BY61" i="1" s="1"/>
  <c r="BU61" i="1"/>
  <c r="CG61" i="1" s="1"/>
  <c r="BQ61" i="1"/>
  <c r="CC61" i="1" s="1"/>
  <c r="BS65" i="1"/>
  <c r="CE65" i="1" s="1"/>
  <c r="BR65" i="1"/>
  <c r="CD65" i="1" s="1"/>
  <c r="BT65" i="1"/>
  <c r="CF65" i="1" s="1"/>
  <c r="BU65" i="1"/>
  <c r="CG65" i="1" s="1"/>
  <c r="BN65" i="1"/>
  <c r="BZ65" i="1" s="1"/>
  <c r="BW65" i="1"/>
  <c r="CI65" i="1" s="1"/>
  <c r="BM65" i="1"/>
  <c r="BY65" i="1" s="1"/>
  <c r="BO65" i="1"/>
  <c r="CA65" i="1" s="1"/>
  <c r="BV65" i="1"/>
  <c r="CH65" i="1" s="1"/>
  <c r="BP65" i="1"/>
  <c r="CB65" i="1" s="1"/>
  <c r="BX65" i="1"/>
  <c r="CJ65" i="1" s="1"/>
  <c r="BQ65" i="1"/>
  <c r="CC65" i="1" s="1"/>
  <c r="BM112" i="1"/>
  <c r="BY112" i="1" s="1"/>
  <c r="BU112" i="1"/>
  <c r="CG112" i="1" s="1"/>
  <c r="BP112" i="1"/>
  <c r="CB112" i="1" s="1"/>
  <c r="BR112" i="1"/>
  <c r="CD112" i="1" s="1"/>
  <c r="BT112" i="1"/>
  <c r="CF112" i="1" s="1"/>
  <c r="BO112" i="1"/>
  <c r="CA112" i="1" s="1"/>
  <c r="BQ112" i="1"/>
  <c r="CC112" i="1" s="1"/>
  <c r="BS112" i="1"/>
  <c r="CE112" i="1" s="1"/>
  <c r="BW112" i="1"/>
  <c r="CI112" i="1" s="1"/>
  <c r="BN112" i="1"/>
  <c r="BZ112" i="1" s="1"/>
  <c r="BV112" i="1"/>
  <c r="CH112" i="1" s="1"/>
  <c r="BX112" i="1"/>
  <c r="CJ112" i="1" s="1"/>
  <c r="BQ34" i="1"/>
  <c r="CC34" i="1" s="1"/>
  <c r="BS34" i="1"/>
  <c r="CE34" i="1" s="1"/>
  <c r="BN34" i="1"/>
  <c r="BZ34" i="1" s="1"/>
  <c r="BX34" i="1"/>
  <c r="CJ34" i="1" s="1"/>
  <c r="BR34" i="1"/>
  <c r="CD34" i="1" s="1"/>
  <c r="BT34" i="1"/>
  <c r="CF34" i="1" s="1"/>
  <c r="BU34" i="1"/>
  <c r="CG34" i="1" s="1"/>
  <c r="BV34" i="1"/>
  <c r="CH34" i="1" s="1"/>
  <c r="BW34" i="1"/>
  <c r="CI34" i="1" s="1"/>
  <c r="BM34" i="1"/>
  <c r="BY34" i="1" s="1"/>
  <c r="BO34" i="1"/>
  <c r="CA34" i="1" s="1"/>
  <c r="BP34" i="1"/>
  <c r="CB34" i="1" s="1"/>
  <c r="BQ107" i="1"/>
  <c r="CC107" i="1" s="1"/>
  <c r="BN107" i="1"/>
  <c r="BZ107" i="1" s="1"/>
  <c r="BW107" i="1"/>
  <c r="CI107" i="1" s="1"/>
  <c r="BP107" i="1"/>
  <c r="CB107" i="1" s="1"/>
  <c r="BS107" i="1"/>
  <c r="CE107" i="1" s="1"/>
  <c r="BR107" i="1"/>
  <c r="CD107" i="1" s="1"/>
  <c r="BT107" i="1"/>
  <c r="CF107" i="1" s="1"/>
  <c r="BU107" i="1"/>
  <c r="CG107" i="1" s="1"/>
  <c r="BX107" i="1"/>
  <c r="CJ107" i="1" s="1"/>
  <c r="BM107" i="1"/>
  <c r="BY107" i="1" s="1"/>
  <c r="BV107" i="1"/>
  <c r="CH107" i="1" s="1"/>
  <c r="BO107" i="1"/>
  <c r="CA107" i="1" s="1"/>
  <c r="BO146" i="1"/>
  <c r="CA146" i="1" s="1"/>
  <c r="BW146" i="1"/>
  <c r="CI146" i="1" s="1"/>
  <c r="BQ146" i="1"/>
  <c r="CC146" i="1" s="1"/>
  <c r="BS146" i="1"/>
  <c r="CE146" i="1" s="1"/>
  <c r="BR146" i="1"/>
  <c r="CD146" i="1" s="1"/>
  <c r="BT146" i="1"/>
  <c r="CF146" i="1" s="1"/>
  <c r="BU146" i="1"/>
  <c r="CG146" i="1" s="1"/>
  <c r="BM146" i="1"/>
  <c r="BY146" i="1" s="1"/>
  <c r="BV146" i="1"/>
  <c r="CH146" i="1" s="1"/>
  <c r="BP146" i="1"/>
  <c r="CB146" i="1" s="1"/>
  <c r="BN146" i="1"/>
  <c r="BZ146" i="1" s="1"/>
  <c r="BX146" i="1"/>
  <c r="CJ146" i="1" s="1"/>
  <c r="BP54" i="1"/>
  <c r="CB54" i="1" s="1"/>
  <c r="BX54" i="1"/>
  <c r="CJ54" i="1" s="1"/>
  <c r="BN54" i="1"/>
  <c r="BZ54" i="1" s="1"/>
  <c r="BW54" i="1"/>
  <c r="CI54" i="1" s="1"/>
  <c r="BO54" i="1"/>
  <c r="CA54" i="1" s="1"/>
  <c r="BQ54" i="1"/>
  <c r="CC54" i="1" s="1"/>
  <c r="BS54" i="1"/>
  <c r="CE54" i="1" s="1"/>
  <c r="BT54" i="1"/>
  <c r="CF54" i="1" s="1"/>
  <c r="BU54" i="1"/>
  <c r="CG54" i="1" s="1"/>
  <c r="BV54" i="1"/>
  <c r="CH54" i="1" s="1"/>
  <c r="BR54" i="1"/>
  <c r="CD54" i="1" s="1"/>
  <c r="BM54" i="1"/>
  <c r="BY54" i="1" s="1"/>
  <c r="BM45" i="1"/>
  <c r="BY45" i="1" s="1"/>
  <c r="BU45" i="1"/>
  <c r="CG45" i="1" s="1"/>
  <c r="BS45" i="1"/>
  <c r="CE45" i="1" s="1"/>
  <c r="BT45" i="1"/>
  <c r="CF45" i="1" s="1"/>
  <c r="BV45" i="1"/>
  <c r="CH45" i="1" s="1"/>
  <c r="BO45" i="1"/>
  <c r="CA45" i="1" s="1"/>
  <c r="BP45" i="1"/>
  <c r="CB45" i="1" s="1"/>
  <c r="BQ45" i="1"/>
  <c r="CC45" i="1" s="1"/>
  <c r="BR45" i="1"/>
  <c r="CD45" i="1" s="1"/>
  <c r="BX45" i="1"/>
  <c r="CJ45" i="1" s="1"/>
  <c r="BN45" i="1"/>
  <c r="BZ45" i="1" s="1"/>
  <c r="BW45" i="1"/>
  <c r="CI45" i="1" s="1"/>
  <c r="BP24" i="1"/>
  <c r="CB24" i="1" s="1"/>
  <c r="BX24" i="1"/>
  <c r="CJ24" i="1" s="1"/>
  <c r="BQ24" i="1"/>
  <c r="CC24" i="1" s="1"/>
  <c r="BS24" i="1"/>
  <c r="CE24" i="1" s="1"/>
  <c r="BT24" i="1"/>
  <c r="CF24" i="1" s="1"/>
  <c r="BU24" i="1"/>
  <c r="CG24" i="1" s="1"/>
  <c r="BV24" i="1"/>
  <c r="CH24" i="1" s="1"/>
  <c r="BO24" i="1"/>
  <c r="CA24" i="1" s="1"/>
  <c r="BM24" i="1"/>
  <c r="BY24" i="1" s="1"/>
  <c r="BN24" i="1"/>
  <c r="BZ24" i="1" s="1"/>
  <c r="BW24" i="1"/>
  <c r="CI24" i="1" s="1"/>
  <c r="BR24" i="1"/>
  <c r="CD24" i="1" s="1"/>
  <c r="BM51" i="1"/>
  <c r="BY51" i="1" s="1"/>
  <c r="BU51" i="1"/>
  <c r="CG51" i="1" s="1"/>
  <c r="BO51" i="1"/>
  <c r="CA51" i="1" s="1"/>
  <c r="BX51" i="1"/>
  <c r="CJ51" i="1" s="1"/>
  <c r="BS51" i="1"/>
  <c r="CE51" i="1" s="1"/>
  <c r="BT51" i="1"/>
  <c r="CF51" i="1" s="1"/>
  <c r="BV51" i="1"/>
  <c r="CH51" i="1" s="1"/>
  <c r="BN51" i="1"/>
  <c r="BZ51" i="1" s="1"/>
  <c r="BQ51" i="1"/>
  <c r="CC51" i="1" s="1"/>
  <c r="BR51" i="1"/>
  <c r="CD51" i="1" s="1"/>
  <c r="BW51" i="1"/>
  <c r="CI51" i="1" s="1"/>
  <c r="BP51" i="1"/>
  <c r="CB51" i="1" s="1"/>
  <c r="BS63" i="1"/>
  <c r="CE63" i="1" s="1"/>
  <c r="BP63" i="1"/>
  <c r="CB63" i="1" s="1"/>
  <c r="BQ63" i="1"/>
  <c r="CC63" i="1" s="1"/>
  <c r="BR63" i="1"/>
  <c r="CD63" i="1" s="1"/>
  <c r="BU63" i="1"/>
  <c r="CG63" i="1" s="1"/>
  <c r="BX63" i="1"/>
  <c r="CJ63" i="1" s="1"/>
  <c r="BM63" i="1"/>
  <c r="BY63" i="1" s="1"/>
  <c r="BT63" i="1"/>
  <c r="CF63" i="1" s="1"/>
  <c r="BW63" i="1"/>
  <c r="CI63" i="1" s="1"/>
  <c r="BN63" i="1"/>
  <c r="BZ63" i="1" s="1"/>
  <c r="BV63" i="1"/>
  <c r="CH63" i="1" s="1"/>
  <c r="BO63" i="1"/>
  <c r="CA63" i="1" s="1"/>
  <c r="BM106" i="1"/>
  <c r="BY106" i="1" s="1"/>
  <c r="BU106" i="1"/>
  <c r="CG106" i="1" s="1"/>
  <c r="BR106" i="1"/>
  <c r="CD106" i="1" s="1"/>
  <c r="BS106" i="1"/>
  <c r="CE106" i="1" s="1"/>
  <c r="BT106" i="1"/>
  <c r="CF106" i="1" s="1"/>
  <c r="BN106" i="1"/>
  <c r="BZ106" i="1" s="1"/>
  <c r="BW106" i="1"/>
  <c r="CI106" i="1" s="1"/>
  <c r="BO106" i="1"/>
  <c r="CA106" i="1" s="1"/>
  <c r="BP106" i="1"/>
  <c r="CB106" i="1" s="1"/>
  <c r="BV106" i="1"/>
  <c r="CH106" i="1" s="1"/>
  <c r="BX106" i="1"/>
  <c r="CJ106" i="1" s="1"/>
  <c r="BQ106" i="1"/>
  <c r="CC106" i="1" s="1"/>
  <c r="BP86" i="1"/>
  <c r="CB86" i="1" s="1"/>
  <c r="BX86" i="1"/>
  <c r="CJ86" i="1" s="1"/>
  <c r="BS86" i="1"/>
  <c r="CE86" i="1" s="1"/>
  <c r="BN86" i="1"/>
  <c r="BZ86" i="1" s="1"/>
  <c r="BU86" i="1"/>
  <c r="CG86" i="1" s="1"/>
  <c r="BO86" i="1"/>
  <c r="CA86" i="1" s="1"/>
  <c r="BM86" i="1"/>
  <c r="BY86" i="1" s="1"/>
  <c r="BQ86" i="1"/>
  <c r="CC86" i="1" s="1"/>
  <c r="BT86" i="1"/>
  <c r="CF86" i="1" s="1"/>
  <c r="BR86" i="1"/>
  <c r="CD86" i="1" s="1"/>
  <c r="BW86" i="1"/>
  <c r="CI86" i="1" s="1"/>
  <c r="BV86" i="1"/>
  <c r="CH86" i="1" s="1"/>
  <c r="BQ32" i="1"/>
  <c r="CC32" i="1" s="1"/>
  <c r="BP32" i="1"/>
  <c r="CB32" i="1" s="1"/>
  <c r="BM32" i="1"/>
  <c r="BY32" i="1" s="1"/>
  <c r="BW32" i="1"/>
  <c r="CI32" i="1" s="1"/>
  <c r="BV32" i="1"/>
  <c r="CH32" i="1" s="1"/>
  <c r="BS32" i="1"/>
  <c r="CE32" i="1" s="1"/>
  <c r="BT32" i="1"/>
  <c r="CF32" i="1" s="1"/>
  <c r="BU32" i="1"/>
  <c r="CG32" i="1" s="1"/>
  <c r="BX32" i="1"/>
  <c r="CJ32" i="1" s="1"/>
  <c r="BO32" i="1"/>
  <c r="CA32" i="1" s="1"/>
  <c r="BR32" i="1"/>
  <c r="CD32" i="1" s="1"/>
  <c r="BN32" i="1"/>
  <c r="BZ32" i="1" s="1"/>
  <c r="BP88" i="1"/>
  <c r="CB88" i="1" s="1"/>
  <c r="BX88" i="1"/>
  <c r="CJ88" i="1" s="1"/>
  <c r="BU88" i="1"/>
  <c r="CG88" i="1" s="1"/>
  <c r="BQ88" i="1"/>
  <c r="CC88" i="1" s="1"/>
  <c r="BM88" i="1"/>
  <c r="BY88" i="1" s="1"/>
  <c r="BW88" i="1"/>
  <c r="CI88" i="1" s="1"/>
  <c r="BV88" i="1"/>
  <c r="CH88" i="1" s="1"/>
  <c r="BO88" i="1"/>
  <c r="CA88" i="1" s="1"/>
  <c r="BR88" i="1"/>
  <c r="CD88" i="1" s="1"/>
  <c r="BS88" i="1"/>
  <c r="CE88" i="1" s="1"/>
  <c r="BT88" i="1"/>
  <c r="CF88" i="1" s="1"/>
  <c r="BN88" i="1"/>
  <c r="BZ88" i="1" s="1"/>
  <c r="D60" i="1"/>
  <c r="D29" i="1"/>
  <c r="D93" i="1"/>
  <c r="D80" i="1"/>
  <c r="D66" i="1"/>
  <c r="BM5" i="1"/>
  <c r="BY5" i="1" s="1"/>
  <c r="D101" i="1"/>
  <c r="BN5" i="1"/>
  <c r="BZ5" i="1" s="1"/>
  <c r="D79" i="1"/>
  <c r="D32" i="1"/>
  <c r="D83" i="1"/>
  <c r="D45" i="1"/>
  <c r="D24" i="1"/>
  <c r="D31" i="1"/>
  <c r="D86" i="1"/>
  <c r="D111" i="1"/>
  <c r="D81" i="1"/>
  <c r="D94" i="1"/>
  <c r="D77" i="1"/>
  <c r="D57" i="1"/>
  <c r="D70" i="1"/>
  <c r="D89" i="1"/>
  <c r="D49" i="1"/>
  <c r="D38" i="1"/>
  <c r="D37" i="1"/>
  <c r="D109" i="1"/>
  <c r="D106" i="1"/>
  <c r="D104" i="1"/>
  <c r="D58" i="1"/>
  <c r="D96" i="1"/>
  <c r="D98" i="1"/>
  <c r="BW5" i="1"/>
  <c r="CI5" i="1" s="1"/>
  <c r="BU5" i="1"/>
  <c r="CG5" i="1" s="1"/>
  <c r="BT5" i="1"/>
  <c r="CF5" i="1" s="1"/>
  <c r="BR5" i="1"/>
  <c r="CD5" i="1" s="1"/>
  <c r="BQ5" i="1"/>
  <c r="CC5" i="1" s="1"/>
  <c r="D5" i="1"/>
  <c r="BV5" i="1"/>
  <c r="CH5" i="1" s="1"/>
  <c r="D73" i="1"/>
  <c r="BX5" i="1"/>
  <c r="CJ5" i="1" s="1"/>
  <c r="D10" i="1"/>
  <c r="D95" i="1"/>
  <c r="D65" i="1"/>
  <c r="D76" i="1"/>
  <c r="D47" i="1"/>
  <c r="D30" i="1"/>
  <c r="D52" i="1"/>
  <c r="D22" i="1"/>
  <c r="D33" i="1"/>
  <c r="D26" i="1"/>
  <c r="D43" i="1"/>
  <c r="D20" i="1"/>
  <c r="D53" i="1"/>
  <c r="D35" i="1"/>
  <c r="D21" i="1"/>
  <c r="D56" i="1"/>
  <c r="D64" i="1"/>
  <c r="D18" i="1"/>
  <c r="D34" i="1"/>
  <c r="D23" i="1"/>
  <c r="D41" i="1"/>
  <c r="D42" i="1"/>
  <c r="D55" i="1"/>
  <c r="D46" i="1"/>
  <c r="D50" i="1"/>
  <c r="D113" i="1"/>
  <c r="D72" i="1"/>
  <c r="D68" i="1"/>
  <c r="D69" i="1"/>
  <c r="D25" i="1"/>
  <c r="D107" i="1"/>
  <c r="D146" i="1"/>
  <c r="D61" i="1"/>
  <c r="D54" i="1"/>
  <c r="D115" i="1"/>
  <c r="D103" i="1"/>
  <c r="D51" i="1"/>
  <c r="D44" i="1"/>
  <c r="D71" i="1"/>
  <c r="D36" i="1"/>
  <c r="D85" i="1"/>
  <c r="D63" i="1"/>
  <c r="D82" i="1"/>
  <c r="D99" i="1"/>
  <c r="D108" i="1"/>
  <c r="D59" i="1"/>
  <c r="D74" i="1"/>
  <c r="D62" i="1"/>
  <c r="D114" i="1"/>
  <c r="D67" i="1"/>
  <c r="D78" i="1"/>
  <c r="D97" i="1"/>
  <c r="D102" i="1"/>
  <c r="D105" i="1"/>
  <c r="D91" i="1"/>
  <c r="D112" i="1"/>
  <c r="D110" i="1"/>
  <c r="D100" i="1"/>
  <c r="D84" i="1"/>
  <c r="D87" i="1"/>
  <c r="D75" i="1"/>
  <c r="D90" i="1"/>
  <c r="D28" i="1"/>
  <c r="D92" i="1"/>
  <c r="D40" i="1"/>
  <c r="D7" i="1"/>
  <c r="D11" i="1"/>
  <c r="D9" i="1"/>
  <c r="D8" i="1"/>
  <c r="BS5" i="1"/>
  <c r="CE5" i="1" s="1"/>
  <c r="BO5" i="1"/>
  <c r="CA5" i="1" s="1"/>
  <c r="D39" i="1"/>
  <c r="D6" i="1"/>
  <c r="D27" i="1"/>
  <c r="D48" i="1"/>
  <c r="D88" i="1"/>
  <c r="C176" i="2"/>
  <c r="D176" i="2" s="1"/>
  <c r="F176" i="2" s="1"/>
  <c r="C177" i="2" l="1"/>
  <c r="D177" i="2" s="1"/>
  <c r="F177" i="2" s="1"/>
  <c r="C178" i="2" l="1"/>
  <c r="D178" i="2" s="1"/>
  <c r="F178" i="2" s="1"/>
  <c r="C179" i="2" l="1"/>
  <c r="D179" i="2" l="1"/>
  <c r="F179" i="2" s="1"/>
  <c r="C180" i="2"/>
  <c r="B182" i="2"/>
  <c r="B183" i="2" l="1"/>
  <c r="B184" i="2" s="1"/>
  <c r="C182" i="2"/>
  <c r="D182" i="2" s="1"/>
  <c r="F182" i="2" s="1"/>
  <c r="D180" i="2"/>
  <c r="F180" i="2" s="1"/>
  <c r="C181" i="2"/>
  <c r="C184" i="2" l="1"/>
  <c r="D184" i="2" s="1"/>
  <c r="F184" i="2" s="1"/>
  <c r="C183" i="2"/>
  <c r="D183" i="2" s="1"/>
  <c r="F183" i="2" s="1"/>
  <c r="D181" i="2"/>
  <c r="F181" i="2" s="1"/>
  <c r="CI3" i="1"/>
  <c r="CV3" i="1" s="1"/>
  <c r="CM139" i="1" l="1"/>
  <c r="CY139" i="1" s="1"/>
  <c r="CU139" i="1"/>
  <c r="DG139" i="1" s="1"/>
  <c r="CN139" i="1"/>
  <c r="CZ139" i="1" s="1"/>
  <c r="CV139" i="1"/>
  <c r="DH139" i="1" s="1"/>
  <c r="CO139" i="1"/>
  <c r="DA139" i="1" s="1"/>
  <c r="CP139" i="1"/>
  <c r="DB139" i="1" s="1"/>
  <c r="CN140" i="1"/>
  <c r="CZ140" i="1" s="1"/>
  <c r="CV140" i="1"/>
  <c r="DH140" i="1" s="1"/>
  <c r="CL141" i="1"/>
  <c r="CX141" i="1" s="1"/>
  <c r="CT141" i="1"/>
  <c r="DF141" i="1" s="1"/>
  <c r="CR142" i="1"/>
  <c r="DD142" i="1" s="1"/>
  <c r="CP143" i="1"/>
  <c r="DB143" i="1" s="1"/>
  <c r="CN144" i="1"/>
  <c r="CZ144" i="1" s="1"/>
  <c r="CV144" i="1"/>
  <c r="DH144" i="1" s="1"/>
  <c r="CQ139" i="1"/>
  <c r="DC139" i="1" s="1"/>
  <c r="CO140" i="1"/>
  <c r="DA140" i="1" s="1"/>
  <c r="CM141" i="1"/>
  <c r="CY141" i="1" s="1"/>
  <c r="CU141" i="1"/>
  <c r="DG141" i="1" s="1"/>
  <c r="CK142" i="1"/>
  <c r="CW142" i="1" s="1"/>
  <c r="CS142" i="1"/>
  <c r="DE142" i="1" s="1"/>
  <c r="CQ143" i="1"/>
  <c r="DC143" i="1" s="1"/>
  <c r="CO144" i="1"/>
  <c r="DA144" i="1" s="1"/>
  <c r="CU142" i="1"/>
  <c r="DG142" i="1" s="1"/>
  <c r="CK143" i="1"/>
  <c r="CW143" i="1" s="1"/>
  <c r="CR139" i="1"/>
  <c r="DD139" i="1" s="1"/>
  <c r="CP140" i="1"/>
  <c r="DB140" i="1" s="1"/>
  <c r="CN141" i="1"/>
  <c r="CZ141" i="1" s="1"/>
  <c r="CV141" i="1"/>
  <c r="DH141" i="1" s="1"/>
  <c r="CL142" i="1"/>
  <c r="CX142" i="1" s="1"/>
  <c r="CT142" i="1"/>
  <c r="DF142" i="1" s="1"/>
  <c r="CR143" i="1"/>
  <c r="DD143" i="1" s="1"/>
  <c r="CP144" i="1"/>
  <c r="DB144" i="1" s="1"/>
  <c r="CM142" i="1"/>
  <c r="CY142" i="1" s="1"/>
  <c r="CS143" i="1"/>
  <c r="DE143" i="1" s="1"/>
  <c r="CQ144" i="1"/>
  <c r="DC144" i="1" s="1"/>
  <c r="CQ141" i="1"/>
  <c r="DC141" i="1" s="1"/>
  <c r="CK139" i="1"/>
  <c r="CW139" i="1" s="1"/>
  <c r="CS139" i="1"/>
  <c r="DE139" i="1" s="1"/>
  <c r="CQ140" i="1"/>
  <c r="DC140" i="1" s="1"/>
  <c r="CO141" i="1"/>
  <c r="DA141" i="1" s="1"/>
  <c r="CK140" i="1"/>
  <c r="CW140" i="1" s="1"/>
  <c r="CL139" i="1"/>
  <c r="CX139" i="1" s="1"/>
  <c r="CT139" i="1"/>
  <c r="DF139" i="1" s="1"/>
  <c r="CR140" i="1"/>
  <c r="DD140" i="1" s="1"/>
  <c r="CP141" i="1"/>
  <c r="DB141" i="1" s="1"/>
  <c r="CN142" i="1"/>
  <c r="CZ142" i="1" s="1"/>
  <c r="CV142" i="1"/>
  <c r="DH142" i="1" s="1"/>
  <c r="CL143" i="1"/>
  <c r="CX143" i="1" s="1"/>
  <c r="CT143" i="1"/>
  <c r="DF143" i="1" s="1"/>
  <c r="CR144" i="1"/>
  <c r="DD144" i="1" s="1"/>
  <c r="CS140" i="1"/>
  <c r="DE140" i="1" s="1"/>
  <c r="CM143" i="1"/>
  <c r="CY143" i="1" s="1"/>
  <c r="CS144" i="1"/>
  <c r="DE144" i="1" s="1"/>
  <c r="CL140" i="1"/>
  <c r="CX140" i="1" s="1"/>
  <c r="CN143" i="1"/>
  <c r="CZ143" i="1" s="1"/>
  <c r="CT144" i="1"/>
  <c r="DF144" i="1" s="1"/>
  <c r="CV143" i="1"/>
  <c r="DH143" i="1" s="1"/>
  <c r="CM140" i="1"/>
  <c r="CY140" i="1" s="1"/>
  <c r="CO143" i="1"/>
  <c r="DA143" i="1" s="1"/>
  <c r="CU144" i="1"/>
  <c r="DG144" i="1" s="1"/>
  <c r="CT140" i="1"/>
  <c r="DF140" i="1" s="1"/>
  <c r="CU143" i="1"/>
  <c r="DG143" i="1" s="1"/>
  <c r="CO142" i="1"/>
  <c r="DA142" i="1" s="1"/>
  <c r="CS141" i="1"/>
  <c r="DE141" i="1" s="1"/>
  <c r="CU140" i="1"/>
  <c r="DG140" i="1" s="1"/>
  <c r="CM144" i="1"/>
  <c r="CY144" i="1" s="1"/>
  <c r="CK141" i="1"/>
  <c r="CW141" i="1" s="1"/>
  <c r="CP142" i="1"/>
  <c r="DB142" i="1" s="1"/>
  <c r="CK144" i="1"/>
  <c r="CW144" i="1" s="1"/>
  <c r="CQ142" i="1"/>
  <c r="DC142" i="1" s="1"/>
  <c r="CR141" i="1"/>
  <c r="DD141" i="1" s="1"/>
  <c r="CL144" i="1"/>
  <c r="CX144" i="1" s="1"/>
  <c r="C187" i="2"/>
  <c r="D187" i="2" s="1"/>
  <c r="F187" i="2" s="1"/>
  <c r="C186" i="2"/>
  <c r="D186" i="2" s="1"/>
  <c r="F186" i="2" s="1"/>
  <c r="CM132" i="1"/>
  <c r="CY132" i="1" s="1"/>
  <c r="CU132" i="1"/>
  <c r="DG132" i="1" s="1"/>
  <c r="CK133" i="1"/>
  <c r="CW133" i="1" s="1"/>
  <c r="CS133" i="1"/>
  <c r="DE133" i="1" s="1"/>
  <c r="CQ134" i="1"/>
  <c r="DC134" i="1" s="1"/>
  <c r="CO135" i="1"/>
  <c r="DA135" i="1" s="1"/>
  <c r="CN132" i="1"/>
  <c r="CZ132" i="1" s="1"/>
  <c r="CV132" i="1"/>
  <c r="DH132" i="1" s="1"/>
  <c r="CL133" i="1"/>
  <c r="CX133" i="1" s="1"/>
  <c r="CT133" i="1"/>
  <c r="DF133" i="1" s="1"/>
  <c r="CR134" i="1"/>
  <c r="DD134" i="1" s="1"/>
  <c r="CP135" i="1"/>
  <c r="DB135" i="1" s="1"/>
  <c r="CO132" i="1"/>
  <c r="DA132" i="1" s="1"/>
  <c r="CM133" i="1"/>
  <c r="CY133" i="1" s="1"/>
  <c r="CU133" i="1"/>
  <c r="DG133" i="1" s="1"/>
  <c r="CK134" i="1"/>
  <c r="CW134" i="1" s="1"/>
  <c r="CS134" i="1"/>
  <c r="DE134" i="1" s="1"/>
  <c r="CQ135" i="1"/>
  <c r="DC135" i="1" s="1"/>
  <c r="CO136" i="1"/>
  <c r="DA136" i="1" s="1"/>
  <c r="CQ132" i="1"/>
  <c r="DC132" i="1" s="1"/>
  <c r="CO133" i="1"/>
  <c r="DA133" i="1" s="1"/>
  <c r="CM134" i="1"/>
  <c r="CY134" i="1" s="1"/>
  <c r="CU134" i="1"/>
  <c r="DG134" i="1" s="1"/>
  <c r="CK135" i="1"/>
  <c r="CW135" i="1" s="1"/>
  <c r="CS135" i="1"/>
  <c r="DE135" i="1" s="1"/>
  <c r="CQ136" i="1"/>
  <c r="DC136" i="1" s="1"/>
  <c r="CO137" i="1"/>
  <c r="DA137" i="1" s="1"/>
  <c r="CM138" i="1"/>
  <c r="CY138" i="1" s="1"/>
  <c r="CU138" i="1"/>
  <c r="DG138" i="1" s="1"/>
  <c r="CR132" i="1"/>
  <c r="DD132" i="1" s="1"/>
  <c r="CL134" i="1"/>
  <c r="CX134" i="1" s="1"/>
  <c r="CL135" i="1"/>
  <c r="CX135" i="1" s="1"/>
  <c r="CN136" i="1"/>
  <c r="CZ136" i="1" s="1"/>
  <c r="CM137" i="1"/>
  <c r="CY137" i="1" s="1"/>
  <c r="CV137" i="1"/>
  <c r="DH137" i="1" s="1"/>
  <c r="CK138" i="1"/>
  <c r="CW138" i="1" s="1"/>
  <c r="CT138" i="1"/>
  <c r="DF138" i="1" s="1"/>
  <c r="CM145" i="1"/>
  <c r="CY145" i="1" s="1"/>
  <c r="CU145" i="1"/>
  <c r="DG145" i="1" s="1"/>
  <c r="CS132" i="1"/>
  <c r="DE132" i="1" s="1"/>
  <c r="CN134" i="1"/>
  <c r="CZ134" i="1" s="1"/>
  <c r="CM135" i="1"/>
  <c r="CY135" i="1" s="1"/>
  <c r="CP136" i="1"/>
  <c r="DB136" i="1" s="1"/>
  <c r="CN137" i="1"/>
  <c r="CZ137" i="1" s="1"/>
  <c r="CT132" i="1"/>
  <c r="DF132" i="1" s="1"/>
  <c r="CO134" i="1"/>
  <c r="DA134" i="1" s="1"/>
  <c r="CN135" i="1"/>
  <c r="CZ135" i="1" s="1"/>
  <c r="CR136" i="1"/>
  <c r="DD136" i="1" s="1"/>
  <c r="CP137" i="1"/>
  <c r="DB137" i="1" s="1"/>
  <c r="CN138" i="1"/>
  <c r="CZ138" i="1" s="1"/>
  <c r="CP133" i="1"/>
  <c r="DB133" i="1" s="1"/>
  <c r="CT134" i="1"/>
  <c r="DF134" i="1" s="1"/>
  <c r="CT135" i="1"/>
  <c r="DF135" i="1" s="1"/>
  <c r="CT136" i="1"/>
  <c r="DF136" i="1" s="1"/>
  <c r="CR137" i="1"/>
  <c r="DD137" i="1" s="1"/>
  <c r="CP138" i="1"/>
  <c r="DB138" i="1" s="1"/>
  <c r="CQ145" i="1"/>
  <c r="DC145" i="1" s="1"/>
  <c r="CM136" i="1"/>
  <c r="CY136" i="1" s="1"/>
  <c r="CU137" i="1"/>
  <c r="DG137" i="1" s="1"/>
  <c r="CO138" i="1"/>
  <c r="DA138" i="1" s="1"/>
  <c r="CK132" i="1"/>
  <c r="CW132" i="1" s="1"/>
  <c r="CS136" i="1"/>
  <c r="DE136" i="1" s="1"/>
  <c r="CQ138" i="1"/>
  <c r="DC138" i="1" s="1"/>
  <c r="CK145" i="1"/>
  <c r="CW145" i="1" s="1"/>
  <c r="CV145" i="1"/>
  <c r="DH145" i="1" s="1"/>
  <c r="CL132" i="1"/>
  <c r="CX132" i="1" s="1"/>
  <c r="CP134" i="1"/>
  <c r="DB134" i="1" s="1"/>
  <c r="CU136" i="1"/>
  <c r="DG136" i="1" s="1"/>
  <c r="CR138" i="1"/>
  <c r="DD138" i="1" s="1"/>
  <c r="CL145" i="1"/>
  <c r="CX145" i="1" s="1"/>
  <c r="CN133" i="1"/>
  <c r="CZ133" i="1" s="1"/>
  <c r="CL137" i="1"/>
  <c r="CX137" i="1" s="1"/>
  <c r="CV138" i="1"/>
  <c r="DH138" i="1" s="1"/>
  <c r="CO145" i="1"/>
  <c r="DA145" i="1" s="1"/>
  <c r="CP132" i="1"/>
  <c r="DB132" i="1" s="1"/>
  <c r="CU135" i="1"/>
  <c r="DG135" i="1" s="1"/>
  <c r="CL136" i="1"/>
  <c r="CX136" i="1" s="1"/>
  <c r="CT137" i="1"/>
  <c r="DF137" i="1" s="1"/>
  <c r="CL138" i="1"/>
  <c r="CX138" i="1" s="1"/>
  <c r="CR145" i="1"/>
  <c r="DD145" i="1" s="1"/>
  <c r="CV135" i="1"/>
  <c r="DH135" i="1" s="1"/>
  <c r="CV136" i="1"/>
  <c r="DH136" i="1" s="1"/>
  <c r="CS138" i="1"/>
  <c r="DE138" i="1" s="1"/>
  <c r="CS145" i="1"/>
  <c r="DE145" i="1" s="1"/>
  <c r="CQ133" i="1"/>
  <c r="DC133" i="1" s="1"/>
  <c r="CT145" i="1"/>
  <c r="DF145" i="1" s="1"/>
  <c r="CV133" i="1"/>
  <c r="DH133" i="1" s="1"/>
  <c r="CR135" i="1"/>
  <c r="DD135" i="1" s="1"/>
  <c r="CV134" i="1"/>
  <c r="DH134" i="1" s="1"/>
  <c r="CK137" i="1"/>
  <c r="CW137" i="1" s="1"/>
  <c r="CP145" i="1"/>
  <c r="DB145" i="1" s="1"/>
  <c r="CQ137" i="1"/>
  <c r="DC137" i="1" s="1"/>
  <c r="CS137" i="1"/>
  <c r="DE137" i="1" s="1"/>
  <c r="CR133" i="1"/>
  <c r="DD133" i="1" s="1"/>
  <c r="CN145" i="1"/>
  <c r="CZ145" i="1" s="1"/>
  <c r="CK136" i="1"/>
  <c r="CW136" i="1" s="1"/>
  <c r="CM116" i="1"/>
  <c r="CY116" i="1" s="1"/>
  <c r="CU116" i="1"/>
  <c r="DG116" i="1" s="1"/>
  <c r="CN116" i="1"/>
  <c r="CZ116" i="1" s="1"/>
  <c r="CV116" i="1"/>
  <c r="DH116" i="1" s="1"/>
  <c r="CL117" i="1"/>
  <c r="CX117" i="1" s="1"/>
  <c r="CT117" i="1"/>
  <c r="DF117" i="1" s="1"/>
  <c r="CR118" i="1"/>
  <c r="DD118" i="1" s="1"/>
  <c r="CP119" i="1"/>
  <c r="DB119" i="1" s="1"/>
  <c r="CN120" i="1"/>
  <c r="CZ120" i="1" s="1"/>
  <c r="CV120" i="1"/>
  <c r="DH120" i="1" s="1"/>
  <c r="CL121" i="1"/>
  <c r="CX121" i="1" s="1"/>
  <c r="CT121" i="1"/>
  <c r="DF121" i="1" s="1"/>
  <c r="CR122" i="1"/>
  <c r="DD122" i="1" s="1"/>
  <c r="CP123" i="1"/>
  <c r="DB123" i="1" s="1"/>
  <c r="CO116" i="1"/>
  <c r="DA116" i="1" s="1"/>
  <c r="CK116" i="1"/>
  <c r="CW116" i="1" s="1"/>
  <c r="CS116" i="1"/>
  <c r="DE116" i="1" s="1"/>
  <c r="CQ117" i="1"/>
  <c r="DC117" i="1" s="1"/>
  <c r="CO118" i="1"/>
  <c r="DA118" i="1" s="1"/>
  <c r="CK117" i="1"/>
  <c r="CW117" i="1" s="1"/>
  <c r="CV117" i="1"/>
  <c r="DH117" i="1" s="1"/>
  <c r="CN118" i="1"/>
  <c r="CZ118" i="1" s="1"/>
  <c r="CM117" i="1"/>
  <c r="CY117" i="1" s="1"/>
  <c r="CP118" i="1"/>
  <c r="DB118" i="1" s="1"/>
  <c r="CN117" i="1"/>
  <c r="CZ117" i="1" s="1"/>
  <c r="CQ118" i="1"/>
  <c r="DC118" i="1" s="1"/>
  <c r="CO119" i="1"/>
  <c r="DA119" i="1" s="1"/>
  <c r="CQ120" i="1"/>
  <c r="DC120" i="1" s="1"/>
  <c r="CP116" i="1"/>
  <c r="DB116" i="1" s="1"/>
  <c r="CP117" i="1"/>
  <c r="DB117" i="1" s="1"/>
  <c r="CT118" i="1"/>
  <c r="DF118" i="1" s="1"/>
  <c r="CR119" i="1"/>
  <c r="DD119" i="1" s="1"/>
  <c r="CS120" i="1"/>
  <c r="DE120" i="1" s="1"/>
  <c r="CK121" i="1"/>
  <c r="CW121" i="1" s="1"/>
  <c r="CU121" i="1"/>
  <c r="DG121" i="1" s="1"/>
  <c r="CL122" i="1"/>
  <c r="CX122" i="1" s="1"/>
  <c r="CU122" i="1"/>
  <c r="DG122" i="1" s="1"/>
  <c r="CL123" i="1"/>
  <c r="CX123" i="1" s="1"/>
  <c r="CU123" i="1"/>
  <c r="DG123" i="1" s="1"/>
  <c r="CP124" i="1"/>
  <c r="DB124" i="1" s="1"/>
  <c r="CN125" i="1"/>
  <c r="CZ125" i="1" s="1"/>
  <c r="CV125" i="1"/>
  <c r="DH125" i="1" s="1"/>
  <c r="CQ116" i="1"/>
  <c r="DC116" i="1" s="1"/>
  <c r="CL118" i="1"/>
  <c r="CX118" i="1" s="1"/>
  <c r="CN119" i="1"/>
  <c r="CZ119" i="1" s="1"/>
  <c r="CU120" i="1"/>
  <c r="DG120" i="1" s="1"/>
  <c r="CN121" i="1"/>
  <c r="CZ121" i="1" s="1"/>
  <c r="CO122" i="1"/>
  <c r="DA122" i="1" s="1"/>
  <c r="CQ123" i="1"/>
  <c r="DC123" i="1" s="1"/>
  <c r="CM124" i="1"/>
  <c r="CY124" i="1" s="1"/>
  <c r="CV124" i="1"/>
  <c r="DH124" i="1" s="1"/>
  <c r="CR116" i="1"/>
  <c r="DD116" i="1" s="1"/>
  <c r="CM118" i="1"/>
  <c r="CY118" i="1" s="1"/>
  <c r="CQ119" i="1"/>
  <c r="DC119" i="1" s="1"/>
  <c r="CK120" i="1"/>
  <c r="CW120" i="1" s="1"/>
  <c r="CO121" i="1"/>
  <c r="DA121" i="1" s="1"/>
  <c r="CP122" i="1"/>
  <c r="DB122" i="1" s="1"/>
  <c r="CR123" i="1"/>
  <c r="DD123" i="1" s="1"/>
  <c r="CN124" i="1"/>
  <c r="CZ124" i="1" s="1"/>
  <c r="CP125" i="1"/>
  <c r="DB125" i="1" s="1"/>
  <c r="CL126" i="1"/>
  <c r="CX126" i="1" s="1"/>
  <c r="CT126" i="1"/>
  <c r="DF126" i="1" s="1"/>
  <c r="CR127" i="1"/>
  <c r="DD127" i="1" s="1"/>
  <c r="CP128" i="1"/>
  <c r="DB128" i="1" s="1"/>
  <c r="CN129" i="1"/>
  <c r="CZ129" i="1" s="1"/>
  <c r="CV129" i="1"/>
  <c r="DH129" i="1" s="1"/>
  <c r="CL130" i="1"/>
  <c r="CX130" i="1" s="1"/>
  <c r="CT130" i="1"/>
  <c r="DF130" i="1" s="1"/>
  <c r="CR131" i="1"/>
  <c r="DD131" i="1" s="1"/>
  <c r="CT116" i="1"/>
  <c r="DF116" i="1" s="1"/>
  <c r="CS118" i="1"/>
  <c r="DE118" i="1" s="1"/>
  <c r="CS119" i="1"/>
  <c r="DE119" i="1" s="1"/>
  <c r="CL120" i="1"/>
  <c r="CX120" i="1" s="1"/>
  <c r="CP121" i="1"/>
  <c r="DB121" i="1" s="1"/>
  <c r="CR117" i="1"/>
  <c r="DD117" i="1" s="1"/>
  <c r="CV118" i="1"/>
  <c r="DH118" i="1" s="1"/>
  <c r="CU119" i="1"/>
  <c r="DG119" i="1" s="1"/>
  <c r="CO120" i="1"/>
  <c r="DA120" i="1" s="1"/>
  <c r="CR121" i="1"/>
  <c r="DD121" i="1" s="1"/>
  <c r="CT122" i="1"/>
  <c r="DF122" i="1" s="1"/>
  <c r="CK123" i="1"/>
  <c r="CW123" i="1" s="1"/>
  <c r="CV123" i="1"/>
  <c r="DH123" i="1" s="1"/>
  <c r="CR124" i="1"/>
  <c r="DD124" i="1" s="1"/>
  <c r="CS125" i="1"/>
  <c r="DE125" i="1" s="1"/>
  <c r="CO126" i="1"/>
  <c r="DA126" i="1" s="1"/>
  <c r="CS117" i="1"/>
  <c r="DE117" i="1" s="1"/>
  <c r="CU118" i="1"/>
  <c r="DG118" i="1" s="1"/>
  <c r="CT119" i="1"/>
  <c r="DF119" i="1" s="1"/>
  <c r="CR120" i="1"/>
  <c r="DD120" i="1" s="1"/>
  <c r="CN122" i="1"/>
  <c r="CZ122" i="1" s="1"/>
  <c r="CT123" i="1"/>
  <c r="DF123" i="1" s="1"/>
  <c r="CT124" i="1"/>
  <c r="DF124" i="1" s="1"/>
  <c r="CK125" i="1"/>
  <c r="CW125" i="1" s="1"/>
  <c r="CK126" i="1"/>
  <c r="CW126" i="1" s="1"/>
  <c r="CV126" i="1"/>
  <c r="DH126" i="1" s="1"/>
  <c r="CK127" i="1"/>
  <c r="CW127" i="1" s="1"/>
  <c r="CT127" i="1"/>
  <c r="DF127" i="1" s="1"/>
  <c r="CK128" i="1"/>
  <c r="CW128" i="1" s="1"/>
  <c r="CT128" i="1"/>
  <c r="DF128" i="1" s="1"/>
  <c r="CL129" i="1"/>
  <c r="CX129" i="1" s="1"/>
  <c r="CU129" i="1"/>
  <c r="DG129" i="1" s="1"/>
  <c r="CN130" i="1"/>
  <c r="CZ130" i="1" s="1"/>
  <c r="CN131" i="1"/>
  <c r="CZ131" i="1" s="1"/>
  <c r="CU117" i="1"/>
  <c r="DG117" i="1" s="1"/>
  <c r="CV119" i="1"/>
  <c r="DH119" i="1" s="1"/>
  <c r="CT120" i="1"/>
  <c r="DF120" i="1" s="1"/>
  <c r="CQ122" i="1"/>
  <c r="DC122" i="1" s="1"/>
  <c r="CU124" i="1"/>
  <c r="DG124" i="1" s="1"/>
  <c r="CL125" i="1"/>
  <c r="CX125" i="1" s="1"/>
  <c r="CS122" i="1"/>
  <c r="DE122" i="1" s="1"/>
  <c r="CM125" i="1"/>
  <c r="CY125" i="1" s="1"/>
  <c r="CN126" i="1"/>
  <c r="CZ126" i="1" s="1"/>
  <c r="CM127" i="1"/>
  <c r="CY127" i="1" s="1"/>
  <c r="CV127" i="1"/>
  <c r="DH127" i="1" s="1"/>
  <c r="CM128" i="1"/>
  <c r="CY128" i="1" s="1"/>
  <c r="CV128" i="1"/>
  <c r="DH128" i="1" s="1"/>
  <c r="CO129" i="1"/>
  <c r="DA129" i="1" s="1"/>
  <c r="CP130" i="1"/>
  <c r="DB130" i="1" s="1"/>
  <c r="CP131" i="1"/>
  <c r="DB131" i="1" s="1"/>
  <c r="CM121" i="1"/>
  <c r="CY121" i="1" s="1"/>
  <c r="CM123" i="1"/>
  <c r="CY123" i="1" s="1"/>
  <c r="CL124" i="1"/>
  <c r="CX124" i="1" s="1"/>
  <c r="CQ125" i="1"/>
  <c r="DC125" i="1" s="1"/>
  <c r="CQ126" i="1"/>
  <c r="DC126" i="1" s="1"/>
  <c r="CO127" i="1"/>
  <c r="DA127" i="1" s="1"/>
  <c r="CO128" i="1"/>
  <c r="DA128" i="1" s="1"/>
  <c r="CQ129" i="1"/>
  <c r="DC129" i="1" s="1"/>
  <c r="CR130" i="1"/>
  <c r="DD130" i="1" s="1"/>
  <c r="CS131" i="1"/>
  <c r="DE131" i="1" s="1"/>
  <c r="CV121" i="1"/>
  <c r="DH121" i="1" s="1"/>
  <c r="CS124" i="1"/>
  <c r="DE124" i="1" s="1"/>
  <c r="CU125" i="1"/>
  <c r="DG125" i="1" s="1"/>
  <c r="CS126" i="1"/>
  <c r="DE126" i="1" s="1"/>
  <c r="CL127" i="1"/>
  <c r="CX127" i="1" s="1"/>
  <c r="CK119" i="1"/>
  <c r="CW119" i="1" s="1"/>
  <c r="CU126" i="1"/>
  <c r="DG126" i="1" s="1"/>
  <c r="CN127" i="1"/>
  <c r="CZ127" i="1" s="1"/>
  <c r="CU128" i="1"/>
  <c r="DG128" i="1" s="1"/>
  <c r="CR129" i="1"/>
  <c r="DD129" i="1" s="1"/>
  <c r="CO117" i="1"/>
  <c r="DA117" i="1" s="1"/>
  <c r="CK118" i="1"/>
  <c r="CW118" i="1" s="1"/>
  <c r="CL119" i="1"/>
  <c r="CX119" i="1" s="1"/>
  <c r="CK122" i="1"/>
  <c r="CW122" i="1" s="1"/>
  <c r="CN123" i="1"/>
  <c r="CZ123" i="1" s="1"/>
  <c r="CP127" i="1"/>
  <c r="DB127" i="1" s="1"/>
  <c r="CM120" i="1"/>
  <c r="CY120" i="1" s="1"/>
  <c r="CQ121" i="1"/>
  <c r="DC121" i="1" s="1"/>
  <c r="CO124" i="1"/>
  <c r="DA124" i="1" s="1"/>
  <c r="CR125" i="1"/>
  <c r="DD125" i="1" s="1"/>
  <c r="CP126" i="1"/>
  <c r="DB126" i="1" s="1"/>
  <c r="CQ128" i="1"/>
  <c r="DC128" i="1" s="1"/>
  <c r="CK129" i="1"/>
  <c r="CW129" i="1" s="1"/>
  <c r="CV130" i="1"/>
  <c r="DH130" i="1" s="1"/>
  <c r="CU131" i="1"/>
  <c r="DG131" i="1" s="1"/>
  <c r="CR128" i="1"/>
  <c r="DD128" i="1" s="1"/>
  <c r="CS130" i="1"/>
  <c r="DE130" i="1" s="1"/>
  <c r="CQ127" i="1"/>
  <c r="DC127" i="1" s="1"/>
  <c r="CS128" i="1"/>
  <c r="DE128" i="1" s="1"/>
  <c r="CU130" i="1"/>
  <c r="DG130" i="1" s="1"/>
  <c r="CM131" i="1"/>
  <c r="CY131" i="1" s="1"/>
  <c r="CO123" i="1"/>
  <c r="DA123" i="1" s="1"/>
  <c r="CS127" i="1"/>
  <c r="DE127" i="1" s="1"/>
  <c r="CO131" i="1"/>
  <c r="DA131" i="1" s="1"/>
  <c r="CM119" i="1"/>
  <c r="CY119" i="1" s="1"/>
  <c r="CQ124" i="1"/>
  <c r="DC124" i="1" s="1"/>
  <c r="CM126" i="1"/>
  <c r="CY126" i="1" s="1"/>
  <c r="CL128" i="1"/>
  <c r="CX128" i="1" s="1"/>
  <c r="CT129" i="1"/>
  <c r="DF129" i="1" s="1"/>
  <c r="CO130" i="1"/>
  <c r="DA130" i="1" s="1"/>
  <c r="CK131" i="1"/>
  <c r="CW131" i="1" s="1"/>
  <c r="CN128" i="1"/>
  <c r="CZ128" i="1" s="1"/>
  <c r="CL131" i="1"/>
  <c r="CX131" i="1" s="1"/>
  <c r="CQ131" i="1"/>
  <c r="DC131" i="1" s="1"/>
  <c r="CS121" i="1"/>
  <c r="DE121" i="1" s="1"/>
  <c r="CM122" i="1"/>
  <c r="CY122" i="1" s="1"/>
  <c r="CR126" i="1"/>
  <c r="DD126" i="1" s="1"/>
  <c r="CM129" i="1"/>
  <c r="CY129" i="1" s="1"/>
  <c r="CV131" i="1"/>
  <c r="DH131" i="1" s="1"/>
  <c r="CL116" i="1"/>
  <c r="CX116" i="1" s="1"/>
  <c r="CP120" i="1"/>
  <c r="DB120" i="1" s="1"/>
  <c r="CV122" i="1"/>
  <c r="DH122" i="1" s="1"/>
  <c r="CK124" i="1"/>
  <c r="CW124" i="1" s="1"/>
  <c r="CO125" i="1"/>
  <c r="DA125" i="1" s="1"/>
  <c r="CU127" i="1"/>
  <c r="DG127" i="1" s="1"/>
  <c r="CP129" i="1"/>
  <c r="DB129" i="1" s="1"/>
  <c r="CK130" i="1"/>
  <c r="CW130" i="1" s="1"/>
  <c r="CS123" i="1"/>
  <c r="DE123" i="1" s="1"/>
  <c r="CT125" i="1"/>
  <c r="DF125" i="1" s="1"/>
  <c r="CT131" i="1"/>
  <c r="DF131" i="1" s="1"/>
  <c r="CQ130" i="1"/>
  <c r="DC130" i="1" s="1"/>
  <c r="CS129" i="1"/>
  <c r="DE129" i="1" s="1"/>
  <c r="CM130" i="1"/>
  <c r="CY130" i="1" s="1"/>
  <c r="G182" i="2"/>
  <c r="G114" i="2"/>
  <c r="G149" i="2"/>
  <c r="G40" i="2"/>
  <c r="G169" i="2"/>
  <c r="G136" i="2"/>
  <c r="G170" i="2"/>
  <c r="G175" i="2"/>
  <c r="G50" i="2"/>
  <c r="G35" i="2"/>
  <c r="G115" i="2"/>
  <c r="G11" i="2"/>
  <c r="G66" i="2"/>
  <c r="G146" i="2"/>
  <c r="G158" i="2"/>
  <c r="G128" i="2"/>
  <c r="G124" i="2"/>
  <c r="G49" i="2"/>
  <c r="G42" i="2"/>
  <c r="G69" i="2"/>
  <c r="G48" i="2"/>
  <c r="G111" i="2"/>
  <c r="G30" i="2"/>
  <c r="G9" i="2"/>
  <c r="G94" i="2"/>
  <c r="G150" i="2"/>
  <c r="G28" i="2"/>
  <c r="G58" i="2"/>
  <c r="G36" i="2"/>
  <c r="G22" i="2"/>
  <c r="G67" i="2"/>
  <c r="G96" i="2"/>
  <c r="G143" i="2"/>
  <c r="G8" i="2"/>
  <c r="G164" i="2"/>
  <c r="G53" i="2"/>
  <c r="G57" i="2"/>
  <c r="G19" i="2"/>
  <c r="G23" i="2"/>
  <c r="G165" i="2"/>
  <c r="G15" i="2"/>
  <c r="G78" i="2"/>
  <c r="G6" i="2"/>
  <c r="G177" i="2"/>
  <c r="G117" i="2"/>
  <c r="G157" i="2"/>
  <c r="G95" i="2"/>
  <c r="G106" i="2"/>
  <c r="G92" i="2"/>
  <c r="G127" i="2"/>
  <c r="G100" i="2"/>
  <c r="G141" i="2"/>
  <c r="G38" i="2"/>
  <c r="G133" i="2"/>
  <c r="G151" i="2"/>
  <c r="G163" i="2"/>
  <c r="G89" i="2"/>
  <c r="G116" i="2"/>
  <c r="G64" i="2"/>
  <c r="G180" i="2"/>
  <c r="G159" i="2"/>
  <c r="G21" i="2"/>
  <c r="G71" i="2"/>
  <c r="G139" i="2"/>
  <c r="G178" i="2"/>
  <c r="G168" i="2"/>
  <c r="G132" i="2"/>
  <c r="G113" i="2"/>
  <c r="G83" i="2"/>
  <c r="G52" i="2"/>
  <c r="G26" i="2"/>
  <c r="G33" i="2"/>
  <c r="G125" i="2"/>
  <c r="G75" i="2"/>
  <c r="G162" i="2"/>
  <c r="G167" i="2"/>
  <c r="G110" i="2"/>
  <c r="G174" i="2"/>
  <c r="G77" i="2"/>
  <c r="G32" i="2"/>
  <c r="G55" i="2"/>
  <c r="G65" i="2"/>
  <c r="G81" i="2"/>
  <c r="G99" i="2"/>
  <c r="G63" i="2"/>
  <c r="G84" i="2"/>
  <c r="G166" i="2"/>
  <c r="G54" i="2"/>
  <c r="G34" i="2"/>
  <c r="G108" i="2"/>
  <c r="G43" i="2"/>
  <c r="G154" i="2"/>
  <c r="G68" i="2"/>
  <c r="G51" i="2"/>
  <c r="G144" i="2"/>
  <c r="G47" i="2"/>
  <c r="G46" i="2"/>
  <c r="G7" i="2"/>
  <c r="G79" i="2"/>
  <c r="G56" i="2"/>
  <c r="G72" i="2"/>
  <c r="G121" i="2"/>
  <c r="G91" i="2"/>
  <c r="G31" i="2"/>
  <c r="G181" i="2"/>
  <c r="G152" i="2"/>
  <c r="G14" i="2"/>
  <c r="G160" i="2"/>
  <c r="G82" i="2"/>
  <c r="G123" i="2"/>
  <c r="G138" i="2"/>
  <c r="G39" i="2"/>
  <c r="G97" i="2"/>
  <c r="G109" i="2"/>
  <c r="G25" i="2"/>
  <c r="G62" i="2"/>
  <c r="G137" i="2"/>
  <c r="G179" i="2"/>
  <c r="G60" i="2"/>
  <c r="G74" i="2"/>
  <c r="G44" i="2"/>
  <c r="G107" i="2"/>
  <c r="G156" i="2"/>
  <c r="G27" i="2"/>
  <c r="G153" i="2"/>
  <c r="G13" i="2"/>
  <c r="G145" i="2"/>
  <c r="G173" i="2"/>
  <c r="G171" i="2"/>
  <c r="G3" i="2"/>
  <c r="G129" i="2"/>
  <c r="G172" i="2"/>
  <c r="G134" i="2"/>
  <c r="G76" i="2"/>
  <c r="G155" i="2"/>
  <c r="G5" i="2"/>
  <c r="G118" i="2"/>
  <c r="G18" i="2"/>
  <c r="G73" i="2"/>
  <c r="G105" i="2"/>
  <c r="G45" i="2"/>
  <c r="G93" i="2"/>
  <c r="G122" i="2"/>
  <c r="G88" i="2"/>
  <c r="G112" i="2"/>
  <c r="G104" i="2"/>
  <c r="G90" i="2"/>
  <c r="G37" i="2"/>
  <c r="G140" i="2"/>
  <c r="G131" i="2"/>
  <c r="G103" i="2"/>
  <c r="G161" i="2"/>
  <c r="G87" i="2"/>
  <c r="G98" i="2"/>
  <c r="G176" i="2"/>
  <c r="G126" i="2"/>
  <c r="G80" i="2"/>
  <c r="G17" i="2"/>
  <c r="G148" i="2"/>
  <c r="G20" i="2"/>
  <c r="G135" i="2"/>
  <c r="G4" i="2"/>
  <c r="G61" i="2"/>
  <c r="G142" i="2"/>
  <c r="G147" i="2"/>
  <c r="G120" i="2"/>
  <c r="G130" i="2"/>
  <c r="G59" i="2"/>
  <c r="G12" i="2"/>
  <c r="G41" i="2"/>
  <c r="G85" i="2"/>
  <c r="G101" i="2"/>
  <c r="G86" i="2"/>
  <c r="G16" i="2"/>
  <c r="G102" i="2"/>
  <c r="G119" i="2"/>
  <c r="G70" i="2"/>
  <c r="G24" i="2"/>
  <c r="G29" i="2"/>
  <c r="G10"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S108" i="1"/>
  <c r="DE108" i="1" s="1"/>
  <c r="CL74" i="1"/>
  <c r="CX74" i="1" s="1"/>
  <c r="CO44" i="1"/>
  <c r="DA44" i="1" s="1"/>
  <c r="CO17" i="1"/>
  <c r="CS115" i="1"/>
  <c r="DE115" i="1" s="1"/>
  <c r="CL82" i="1"/>
  <c r="CX82" i="1" s="1"/>
  <c r="CP9" i="1"/>
  <c r="CN109" i="1"/>
  <c r="CZ109" i="1" s="1"/>
  <c r="CU47" i="1"/>
  <c r="DG47" i="1" s="1"/>
  <c r="CV43" i="1"/>
  <c r="DH43" i="1" s="1"/>
  <c r="CN56" i="1"/>
  <c r="CZ56" i="1" s="1"/>
  <c r="CM54" i="1"/>
  <c r="CY54" i="1" s="1"/>
  <c r="CM56" i="1"/>
  <c r="CY56" i="1" s="1"/>
  <c r="CS42" i="1"/>
  <c r="DE42" i="1" s="1"/>
  <c r="CV97" i="1"/>
  <c r="DH97" i="1" s="1"/>
  <c r="CL110" i="1"/>
  <c r="CX110" i="1" s="1"/>
  <c r="CK32" i="1"/>
  <c r="CW32" i="1" s="1"/>
  <c r="CP78" i="1"/>
  <c r="DB78" i="1" s="1"/>
  <c r="CS36" i="1"/>
  <c r="DE36" i="1" s="1"/>
  <c r="CK103" i="1"/>
  <c r="CW103" i="1" s="1"/>
  <c r="CU31" i="1"/>
  <c r="DG31" i="1" s="1"/>
  <c r="CV109" i="1"/>
  <c r="DH109" i="1" s="1"/>
  <c r="CS12" i="1"/>
  <c r="CP98" i="1"/>
  <c r="DB98" i="1" s="1"/>
  <c r="CL26" i="1"/>
  <c r="CX26" i="1" s="1"/>
  <c r="CK115" i="1"/>
  <c r="CW115" i="1" s="1"/>
  <c r="CU88" i="1"/>
  <c r="DG88" i="1" s="1"/>
  <c r="CO94" i="1"/>
  <c r="DA94" i="1" s="1"/>
  <c r="CK66" i="1"/>
  <c r="CW66" i="1" s="1"/>
  <c r="CS21" i="1"/>
  <c r="DE21" i="1" s="1"/>
  <c r="CT57" i="1"/>
  <c r="DF57" i="1" s="1"/>
  <c r="CT77" i="1"/>
  <c r="DF77" i="1" s="1"/>
  <c r="CP101" i="1"/>
  <c r="DB101" i="1" s="1"/>
  <c r="CV27" i="1"/>
  <c r="DH27" i="1" s="1"/>
  <c r="CQ78" i="1"/>
  <c r="DC78" i="1" s="1"/>
  <c r="CR32" i="1"/>
  <c r="DD32" i="1" s="1"/>
  <c r="CS75" i="1"/>
  <c r="DE75" i="1" s="1"/>
  <c r="CK50" i="1"/>
  <c r="CW50" i="1" s="1"/>
  <c r="CR95" i="1"/>
  <c r="DD95" i="1" s="1"/>
  <c r="CV102" i="1"/>
  <c r="DH102" i="1" s="1"/>
  <c r="CU11" i="1"/>
  <c r="DG11" i="1" s="1"/>
  <c r="CM22" i="1"/>
  <c r="CY22" i="1" s="1"/>
  <c r="CK91" i="1"/>
  <c r="CW91" i="1" s="1"/>
  <c r="CU62" i="1"/>
  <c r="DG62" i="1" s="1"/>
  <c r="CN14" i="1"/>
  <c r="CZ14" i="1" s="1"/>
  <c r="CK52" i="1"/>
  <c r="CW52" i="1" s="1"/>
  <c r="CP90" i="1"/>
  <c r="DB90" i="1" s="1"/>
  <c r="CU65" i="1"/>
  <c r="DG65" i="1" s="1"/>
  <c r="CT10" i="1"/>
  <c r="DF10" i="1" s="1"/>
  <c r="CT111" i="1"/>
  <c r="DF111" i="1" s="1"/>
  <c r="CO97" i="1"/>
  <c r="DA97" i="1" s="1"/>
  <c r="CU37" i="1"/>
  <c r="DG37" i="1" s="1"/>
  <c r="CV20" i="1"/>
  <c r="DH20" i="1" s="1"/>
  <c r="CU18" i="1"/>
  <c r="DG18" i="1" s="1"/>
  <c r="CK31" i="1"/>
  <c r="CW31" i="1" s="1"/>
  <c r="CL7" i="1"/>
  <c r="CX7" i="1" s="1"/>
  <c r="CM112" i="1"/>
  <c r="CY112" i="1" s="1"/>
  <c r="CN98" i="1"/>
  <c r="CZ98" i="1" s="1"/>
  <c r="CV59" i="1"/>
  <c r="DH59" i="1" s="1"/>
  <c r="CP59" i="1"/>
  <c r="DB59" i="1" s="1"/>
  <c r="CK75" i="1"/>
  <c r="CW75" i="1" s="1"/>
  <c r="CR98" i="1"/>
  <c r="DD98" i="1" s="1"/>
  <c r="CK74" i="1"/>
  <c r="CW74" i="1" s="1"/>
  <c r="CS110" i="1"/>
  <c r="DE110" i="1" s="1"/>
  <c r="CR69" i="1"/>
  <c r="DD69" i="1" s="1"/>
  <c r="CN16" i="1"/>
  <c r="CZ16"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R15" i="1"/>
  <c r="DD15" i="1" s="1"/>
  <c r="CM15" i="1"/>
  <c r="CY15" i="1" s="1"/>
  <c r="CT94" i="1"/>
  <c r="DF94" i="1" s="1"/>
  <c r="CM17" i="1"/>
  <c r="CY17" i="1" s="1"/>
  <c r="CS44" i="1"/>
  <c r="DE44" i="1" s="1"/>
  <c r="CO16" i="1"/>
  <c r="DA16" i="1" s="1"/>
  <c r="CP23" i="1"/>
  <c r="DB23" i="1" s="1"/>
  <c r="CT8" i="1"/>
  <c r="DF8" i="1" s="1"/>
  <c r="CP80" i="1"/>
  <c r="DB80" i="1" s="1"/>
  <c r="CO86" i="1"/>
  <c r="DA86" i="1" s="1"/>
  <c r="CV15" i="1"/>
  <c r="DH15" i="1" s="1"/>
  <c r="CT105" i="1"/>
  <c r="DF105" i="1" s="1"/>
  <c r="CS95" i="1"/>
  <c r="DE95" i="1" s="1"/>
  <c r="CP92" i="1"/>
  <c r="DB92" i="1" s="1"/>
  <c r="CT103" i="1"/>
  <c r="DF103" i="1" s="1"/>
  <c r="CR42" i="1"/>
  <c r="DD42" i="1" s="1"/>
  <c r="CQ64" i="1"/>
  <c r="DC64" i="1" s="1"/>
  <c r="CP96" i="1"/>
  <c r="DB96" i="1" s="1"/>
  <c r="CK14" i="1"/>
  <c r="CW14" i="1" s="1"/>
  <c r="CS15" i="1"/>
  <c r="DE15" i="1" s="1"/>
  <c r="CT54" i="1"/>
  <c r="DF54" i="1" s="1"/>
  <c r="CR108" i="1"/>
  <c r="DD108" i="1" s="1"/>
  <c r="CR58" i="1"/>
  <c r="DD58" i="1" s="1"/>
  <c r="CO30" i="1"/>
  <c r="DA30" i="1" s="1"/>
  <c r="CS89" i="1"/>
  <c r="DE89" i="1" s="1"/>
  <c r="CT40" i="1"/>
  <c r="DF40" i="1" s="1"/>
  <c r="CT43" i="1"/>
  <c r="DF43" i="1" s="1"/>
  <c r="CS13" i="1"/>
  <c r="DE13" i="1" s="1"/>
  <c r="CO15" i="1"/>
  <c r="DA15" i="1" s="1"/>
  <c r="CN15" i="1"/>
  <c r="CZ15" i="1" s="1"/>
  <c r="CO35" i="1"/>
  <c r="DA35" i="1" s="1"/>
  <c r="CO40" i="1"/>
  <c r="DA40" i="1" s="1"/>
  <c r="CL102" i="1"/>
  <c r="CX102" i="1" s="1"/>
  <c r="CM91" i="1"/>
  <c r="CY91" i="1" s="1"/>
  <c r="CS94" i="1"/>
  <c r="DE94" i="1" s="1"/>
  <c r="CT51" i="1"/>
  <c r="DF51" i="1" s="1"/>
  <c r="CQ15" i="1"/>
  <c r="DC15" i="1" s="1"/>
  <c r="CO22" i="1"/>
  <c r="DA22" i="1" s="1"/>
  <c r="CK30" i="1"/>
  <c r="CW30" i="1" s="1"/>
  <c r="CK95" i="1"/>
  <c r="CW95" i="1" s="1"/>
  <c r="CM60" i="1"/>
  <c r="CY60" i="1" s="1"/>
  <c r="CL15" i="1"/>
  <c r="CX15" i="1" s="1"/>
  <c r="CO64" i="1"/>
  <c r="DA64" i="1" s="1"/>
  <c r="CR93" i="1"/>
  <c r="DD93" i="1" s="1"/>
  <c r="CL63" i="1"/>
  <c r="CX63" i="1" s="1"/>
  <c r="CQ36" i="1"/>
  <c r="DC36" i="1" s="1"/>
  <c r="CT146" i="1"/>
  <c r="DF146" i="1" s="1"/>
  <c r="CQ89" i="1"/>
  <c r="DC89" i="1" s="1"/>
  <c r="CT24" i="1"/>
  <c r="DF24" i="1" s="1"/>
  <c r="CS34" i="1"/>
  <c r="DE34" i="1" s="1"/>
  <c r="CQ49" i="1"/>
  <c r="DC49" i="1" s="1"/>
  <c r="CR105" i="1"/>
  <c r="DD105" i="1" s="1"/>
  <c r="CT45" i="1"/>
  <c r="DF45" i="1" s="1"/>
  <c r="CK45" i="1"/>
  <c r="CW45" i="1" s="1"/>
  <c r="CL95" i="1"/>
  <c r="CX95" i="1" s="1"/>
  <c r="CS41" i="1"/>
  <c r="DE41" i="1" s="1"/>
  <c r="CQ66" i="1"/>
  <c r="DC66" i="1" s="1"/>
  <c r="CU15" i="1"/>
  <c r="DG15" i="1" s="1"/>
  <c r="CK101" i="1"/>
  <c r="CW101" i="1" s="1"/>
  <c r="CP72" i="1"/>
  <c r="DB72" i="1" s="1"/>
  <c r="CR36" i="1"/>
  <c r="DD36" i="1" s="1"/>
  <c r="CR79" i="1"/>
  <c r="DD79" i="1" s="1"/>
  <c r="CO50" i="1"/>
  <c r="DA50" i="1" s="1"/>
  <c r="CL99" i="1"/>
  <c r="CX99" i="1" s="1"/>
  <c r="CQ33" i="1"/>
  <c r="DC33" i="1" s="1"/>
  <c r="CQ87" i="1"/>
  <c r="DC87" i="1" s="1"/>
  <c r="CS104" i="1"/>
  <c r="DE104" i="1" s="1"/>
  <c r="CT15" i="1"/>
  <c r="DF15" i="1" s="1"/>
  <c r="CP18" i="1"/>
  <c r="DB18" i="1" s="1"/>
  <c r="CS74" i="1"/>
  <c r="DE74" i="1" s="1"/>
  <c r="CQ81" i="1"/>
  <c r="DC81" i="1" s="1"/>
  <c r="CK71" i="1"/>
  <c r="CW71" i="1" s="1"/>
  <c r="CP86" i="1"/>
  <c r="DB86" i="1" s="1"/>
  <c r="CO43" i="1"/>
  <c r="DA43" i="1" s="1"/>
  <c r="CR49" i="1"/>
  <c r="DD49" i="1" s="1"/>
  <c r="CR78" i="1"/>
  <c r="DD78" i="1" s="1"/>
  <c r="CT87" i="1"/>
  <c r="DF87" i="1" s="1"/>
  <c r="CR21" i="1"/>
  <c r="DD21" i="1" s="1"/>
  <c r="CO107" i="1"/>
  <c r="DA107" i="1" s="1"/>
  <c r="CR40" i="1"/>
  <c r="DD40" i="1" s="1"/>
  <c r="CR102" i="1"/>
  <c r="DD102" i="1" s="1"/>
  <c r="CT88" i="1"/>
  <c r="DF88" i="1" s="1"/>
  <c r="CQ61" i="1"/>
  <c r="DC61" i="1" s="1"/>
  <c r="CM34" i="1"/>
  <c r="CY34" i="1" s="1"/>
  <c r="CT7" i="1"/>
  <c r="DF7" i="1" s="1"/>
  <c r="CQ43" i="1"/>
  <c r="DC43" i="1" s="1"/>
  <c r="CT26" i="1"/>
  <c r="DF26" i="1" s="1"/>
  <c r="CR56" i="1"/>
  <c r="DD56" i="1" s="1"/>
  <c r="CK35" i="1"/>
  <c r="CW35" i="1" s="1"/>
  <c r="CT90" i="1"/>
  <c r="DF90" i="1" s="1"/>
  <c r="CS96" i="1"/>
  <c r="DE96" i="1" s="1"/>
  <c r="CO53" i="1"/>
  <c r="DA53" i="1" s="1"/>
  <c r="CK29" i="1"/>
  <c r="CW29" i="1" s="1"/>
  <c r="CL72" i="1"/>
  <c r="CX72" i="1" s="1"/>
  <c r="CR92" i="1"/>
  <c r="DD92" i="1" s="1"/>
  <c r="CL57" i="1"/>
  <c r="CX57" i="1" s="1"/>
  <c r="CR17" i="1"/>
  <c r="DD17" i="1" s="1"/>
  <c r="CT41" i="1"/>
  <c r="DF41" i="1" s="1"/>
  <c r="CO36" i="1"/>
  <c r="DA36" i="1" s="1"/>
  <c r="CO87" i="1"/>
  <c r="DA87" i="1" s="1"/>
  <c r="CP45" i="1"/>
  <c r="DB45" i="1" s="1"/>
  <c r="CQ51" i="1"/>
  <c r="DC51" i="1" s="1"/>
  <c r="CR48" i="1"/>
  <c r="DD48" i="1" s="1"/>
  <c r="CP13" i="1"/>
  <c r="DB13" i="1" s="1"/>
  <c r="CR57" i="1"/>
  <c r="DD57" i="1" s="1"/>
  <c r="CP70" i="1"/>
  <c r="DB70" i="1" s="1"/>
  <c r="CK99" i="1"/>
  <c r="CW99" i="1" s="1"/>
  <c r="CS31" i="1"/>
  <c r="DE31" i="1" s="1"/>
  <c r="CQ39" i="1"/>
  <c r="DC39" i="1" s="1"/>
  <c r="CR33" i="1"/>
  <c r="DD33" i="1" s="1"/>
  <c r="CT48" i="1"/>
  <c r="DF48" i="1" s="1"/>
  <c r="CP15" i="1"/>
  <c r="DB15" i="1" s="1"/>
  <c r="CS66" i="1"/>
  <c r="DE66" i="1" s="1"/>
  <c r="CK102" i="1"/>
  <c r="CW102" i="1" s="1"/>
  <c r="CQ28" i="1"/>
  <c r="DC28" i="1" s="1"/>
  <c r="CP81" i="1"/>
  <c r="DB81" i="1" s="1"/>
  <c r="CS26" i="1"/>
  <c r="DE26" i="1" s="1"/>
  <c r="CT93" i="1"/>
  <c r="DF93" i="1" s="1"/>
  <c r="CO56" i="1"/>
  <c r="DA56" i="1" s="1"/>
  <c r="CO105" i="1"/>
  <c r="DA105" i="1" s="1"/>
  <c r="CM61" i="1"/>
  <c r="CY61" i="1" s="1"/>
  <c r="CS69" i="1"/>
  <c r="DE69" i="1" s="1"/>
  <c r="CS29" i="1"/>
  <c r="DE29" i="1" s="1"/>
  <c r="CM57" i="1"/>
  <c r="CY57" i="1" s="1"/>
  <c r="CR63" i="1"/>
  <c r="DD63" i="1" s="1"/>
  <c r="CO46" i="1"/>
  <c r="DA46" i="1" s="1"/>
  <c r="CR81" i="1"/>
  <c r="DD81" i="1" s="1"/>
  <c r="CT107" i="1"/>
  <c r="DF107" i="1" s="1"/>
  <c r="CO41" i="1"/>
  <c r="DA41" i="1" s="1"/>
  <c r="CO81" i="1"/>
  <c r="DA81" i="1" s="1"/>
  <c r="CO61" i="1"/>
  <c r="DA61" i="1" s="1"/>
  <c r="CQ72" i="1"/>
  <c r="DC72" i="1" s="1"/>
  <c r="CP17" i="1"/>
  <c r="DB17" i="1" s="1"/>
  <c r="CP43" i="1"/>
  <c r="DB43" i="1" s="1"/>
  <c r="CR20" i="1"/>
  <c r="DD20" i="1" s="1"/>
  <c r="CR75" i="1"/>
  <c r="DD75" i="1" s="1"/>
  <c r="CT114" i="1"/>
  <c r="DF114" i="1" s="1"/>
  <c r="CK108" i="1"/>
  <c r="CW108" i="1" s="1"/>
  <c r="CO38" i="1"/>
  <c r="DA38" i="1" s="1"/>
  <c r="CQ98" i="1"/>
  <c r="DC98" i="1" s="1"/>
  <c r="CM58" i="1"/>
  <c r="CY58" i="1" s="1"/>
  <c r="CK110" i="1"/>
  <c r="CW110" i="1" s="1"/>
  <c r="CM97" i="1"/>
  <c r="CY97"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61" i="1"/>
  <c r="DE61" i="1" s="1"/>
  <c r="CT59" i="1"/>
  <c r="DF59" i="1" s="1"/>
  <c r="CS102" i="1"/>
  <c r="DE102" i="1" s="1"/>
  <c r="CM105" i="1"/>
  <c r="CY105" i="1" s="1"/>
  <c r="CK76" i="1"/>
  <c r="CW76" i="1" s="1"/>
  <c r="CK86" i="1"/>
  <c r="CW86" i="1" s="1"/>
  <c r="CQ50" i="1"/>
  <c r="DC50" i="1" s="1"/>
  <c r="CM99" i="1"/>
  <c r="CY99" i="1" s="1"/>
  <c r="CT84" i="1"/>
  <c r="DF84" i="1" s="1"/>
  <c r="CQ14" i="1"/>
  <c r="DC14" i="1" s="1"/>
  <c r="CT16" i="1"/>
  <c r="DF16" i="1" s="1"/>
  <c r="CS88" i="1"/>
  <c r="DE88" i="1" s="1"/>
  <c r="CS16" i="1"/>
  <c r="DE16" i="1" s="1"/>
  <c r="CR11" i="1"/>
  <c r="DD11" i="1" s="1"/>
  <c r="CK97" i="1"/>
  <c r="CW97" i="1" s="1"/>
  <c r="CL70" i="1"/>
  <c r="CX70" i="1" s="1"/>
  <c r="CK15" i="1"/>
  <c r="CW15" i="1" s="1"/>
  <c r="CR54" i="1"/>
  <c r="DD54" i="1" s="1"/>
  <c r="CP68" i="1"/>
  <c r="DB68" i="1" s="1"/>
  <c r="CO65" i="1"/>
  <c r="DA65" i="1" s="1"/>
  <c r="CL113" i="1"/>
  <c r="CX113" i="1" s="1"/>
  <c r="CP53" i="1"/>
  <c r="DB53" i="1" s="1"/>
  <c r="CP99" i="1"/>
  <c r="DB99" i="1" s="1"/>
  <c r="CQ59" i="1"/>
  <c r="DC59" i="1" s="1"/>
  <c r="CQ146" i="1"/>
  <c r="DC146" i="1" s="1"/>
  <c r="CR13" i="1"/>
  <c r="DD13" i="1" s="1"/>
  <c r="CT60" i="1"/>
  <c r="DF60" i="1" s="1"/>
  <c r="CT72" i="1"/>
  <c r="DF72" i="1" s="1"/>
  <c r="CM115" i="1"/>
  <c r="CY115" i="1" s="1"/>
  <c r="CP14" i="1"/>
  <c r="DB14" i="1" s="1"/>
  <c r="CL83" i="1"/>
  <c r="CX83" i="1" s="1"/>
  <c r="CP82" i="1"/>
  <c r="DB82" i="1" s="1"/>
  <c r="CT9" i="1"/>
  <c r="DF9" i="1" s="1"/>
  <c r="CQ46" i="1"/>
  <c r="DC46" i="1" s="1"/>
  <c r="CK43" i="1"/>
  <c r="CW43" i="1" s="1"/>
  <c r="CO114" i="1"/>
  <c r="DA114" i="1" s="1"/>
  <c r="CS91" i="1"/>
  <c r="DE91" i="1" s="1"/>
  <c r="CL58" i="1"/>
  <c r="CX58" i="1" s="1"/>
  <c r="CU36" i="1"/>
  <c r="DG36" i="1" s="1"/>
  <c r="CO75" i="1"/>
  <c r="DA75" i="1" s="1"/>
  <c r="CP48" i="1"/>
  <c r="DB48" i="1" s="1"/>
  <c r="CT98" i="1"/>
  <c r="DF98" i="1" s="1"/>
  <c r="CM42" i="1"/>
  <c r="CY42" i="1" s="1"/>
  <c r="CM47" i="1"/>
  <c r="CY47" i="1" s="1"/>
  <c r="CM21" i="1"/>
  <c r="CY21" i="1" s="1"/>
  <c r="CK21" i="1"/>
  <c r="CW21" i="1" s="1"/>
  <c r="CQ31" i="1"/>
  <c r="DC31" i="1" s="1"/>
  <c r="CT46" i="1"/>
  <c r="DF46" i="1" s="1"/>
  <c r="CQ77" i="1"/>
  <c r="DC77" i="1" s="1"/>
  <c r="CV25" i="1"/>
  <c r="DH25" i="1" s="1"/>
  <c r="CR67" i="1"/>
  <c r="DD67" i="1" s="1"/>
  <c r="CN101" i="1"/>
  <c r="CZ101" i="1" s="1"/>
  <c r="CT86" i="1"/>
  <c r="DF86" i="1" s="1"/>
  <c r="CP62" i="1"/>
  <c r="DB62" i="1" s="1"/>
  <c r="CS27" i="1"/>
  <c r="DE27" i="1" s="1"/>
  <c r="CT38" i="1"/>
  <c r="DF38" i="1" s="1"/>
  <c r="CS97" i="1"/>
  <c r="DE97" i="1" s="1"/>
  <c r="CU75" i="1"/>
  <c r="DG75" i="1" s="1"/>
  <c r="CP41" i="1"/>
  <c r="DB41" i="1" s="1"/>
  <c r="CK114" i="1"/>
  <c r="CW114" i="1" s="1"/>
  <c r="CT30" i="1"/>
  <c r="DF30" i="1" s="1"/>
  <c r="CS98" i="1"/>
  <c r="DE98" i="1" s="1"/>
  <c r="CM108" i="1"/>
  <c r="CY108" i="1" s="1"/>
  <c r="CK78" i="1"/>
  <c r="CW78" i="1" s="1"/>
  <c r="CM76" i="1"/>
  <c r="CY76" i="1" s="1"/>
  <c r="CS81" i="1"/>
  <c r="DE81" i="1" s="1"/>
  <c r="CU48" i="1"/>
  <c r="DG48" i="1" s="1"/>
  <c r="CO90" i="1"/>
  <c r="DA90" i="1" s="1"/>
  <c r="CL93" i="1"/>
  <c r="CX93" i="1" s="1"/>
  <c r="CR82" i="1"/>
  <c r="DD82" i="1" s="1"/>
  <c r="CP20" i="1"/>
  <c r="DB20" i="1" s="1"/>
  <c r="CN92" i="1"/>
  <c r="CZ92" i="1" s="1"/>
  <c r="CM13" i="1"/>
  <c r="CY13" i="1" s="1"/>
  <c r="CP33" i="1"/>
  <c r="DB33" i="1" s="1"/>
  <c r="CO58" i="1"/>
  <c r="DA58" i="1" s="1"/>
  <c r="CK65" i="1"/>
  <c r="CW65" i="1" s="1"/>
  <c r="CN99" i="1"/>
  <c r="CZ99" i="1" s="1"/>
  <c r="CO34" i="1"/>
  <c r="DA34" i="1" s="1"/>
  <c r="CS57" i="1"/>
  <c r="DE57" i="1" s="1"/>
  <c r="CR55" i="1"/>
  <c r="DD55" i="1" s="1"/>
  <c r="CP77" i="1"/>
  <c r="DB77" i="1" s="1"/>
  <c r="CO29" i="1"/>
  <c r="DA29" i="1" s="1"/>
  <c r="CK100" i="1"/>
  <c r="CW100" i="1" s="1"/>
  <c r="CQ79" i="1"/>
  <c r="DC79" i="1" s="1"/>
  <c r="CQ96" i="1"/>
  <c r="DC96" i="1" s="1"/>
  <c r="CV81" i="1"/>
  <c r="DH81" i="1" s="1"/>
  <c r="CL104" i="1"/>
  <c r="CX104" i="1" s="1"/>
  <c r="CK79" i="1"/>
  <c r="CW79" i="1" s="1"/>
  <c r="CL111" i="1"/>
  <c r="CX111" i="1" s="1"/>
  <c r="CT64" i="1"/>
  <c r="DF64" i="1" s="1"/>
  <c r="CS72" i="1"/>
  <c r="DE72" i="1" s="1"/>
  <c r="CR66" i="1"/>
  <c r="DD66" i="1" s="1"/>
  <c r="CR104" i="1"/>
  <c r="DD104" i="1" s="1"/>
  <c r="CT50" i="1"/>
  <c r="DF50" i="1" s="1"/>
  <c r="CR84" i="1"/>
  <c r="DD84" i="1" s="1"/>
  <c r="CM33" i="1"/>
  <c r="CY33" i="1" s="1"/>
  <c r="CT76" i="1"/>
  <c r="DF76"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Q26" i="1"/>
  <c r="DC26" i="1" s="1"/>
  <c r="CL12" i="1"/>
  <c r="CX12" i="1" s="1"/>
  <c r="CU85" i="1"/>
  <c r="DG85" i="1" s="1"/>
  <c r="CL42" i="1"/>
  <c r="CX42" i="1" s="1"/>
  <c r="CT52" i="1"/>
  <c r="DF52" i="1" s="1"/>
  <c r="CQ32" i="1"/>
  <c r="DC32" i="1" s="1"/>
  <c r="CU84" i="1"/>
  <c r="DG84" i="1" s="1"/>
  <c r="CS73" i="1"/>
  <c r="DE73" i="1" s="1"/>
  <c r="CK7" i="1"/>
  <c r="CW7" i="1" s="1"/>
  <c r="CP49" i="1"/>
  <c r="DB49" i="1" s="1"/>
  <c r="CK59" i="1"/>
  <c r="CW59" i="1" s="1"/>
  <c r="CR89" i="1"/>
  <c r="DD89" i="1" s="1"/>
  <c r="CV78" i="1"/>
  <c r="DH78" i="1" s="1"/>
  <c r="CR146" i="1"/>
  <c r="DD146" i="1" s="1"/>
  <c r="CQ44" i="1"/>
  <c r="DC44" i="1" s="1"/>
  <c r="CO71" i="1"/>
  <c r="DA71" i="1" s="1"/>
  <c r="CQ70" i="1"/>
  <c r="DC70" i="1" s="1"/>
  <c r="CQ48" i="1"/>
  <c r="DC48" i="1" s="1"/>
  <c r="CK60" i="1"/>
  <c r="CW60" i="1" s="1"/>
  <c r="CN59" i="1"/>
  <c r="CZ59" i="1" s="1"/>
  <c r="CK109" i="1"/>
  <c r="CW109" i="1" s="1"/>
  <c r="CU79" i="1"/>
  <c r="DG79" i="1" s="1"/>
  <c r="CP46" i="1"/>
  <c r="DB46" i="1" s="1"/>
  <c r="CU110" i="1"/>
  <c r="DG110" i="1" s="1"/>
  <c r="CS55" i="1"/>
  <c r="DE55" i="1" s="1"/>
  <c r="CK146" i="1"/>
  <c r="CW146" i="1" s="1"/>
  <c r="CT113" i="1"/>
  <c r="DF113" i="1" s="1"/>
  <c r="CT96" i="1"/>
  <c r="DF96" i="1" s="1"/>
  <c r="CP40" i="1"/>
  <c r="DB40" i="1" s="1"/>
  <c r="CV94" i="1"/>
  <c r="DH94" i="1" s="1"/>
  <c r="CL32" i="1"/>
  <c r="CX32" i="1" s="1"/>
  <c r="CS93" i="1"/>
  <c r="DE93" i="1" s="1"/>
  <c r="CP115" i="1"/>
  <c r="DB115" i="1" s="1"/>
  <c r="CT89" i="1"/>
  <c r="DF89" i="1" s="1"/>
  <c r="CR52" i="1"/>
  <c r="DD52" i="1" s="1"/>
  <c r="CQ18" i="1"/>
  <c r="DC18" i="1" s="1"/>
  <c r="CR106" i="1"/>
  <c r="DD106" i="1" s="1"/>
  <c r="CR97" i="1"/>
  <c r="DD97" i="1" s="1"/>
  <c r="CQ45" i="1"/>
  <c r="DC45" i="1" s="1"/>
  <c r="CQ106" i="1"/>
  <c r="DC106" i="1" s="1"/>
  <c r="CL69" i="1"/>
  <c r="CX69" i="1" s="1"/>
  <c r="CR25" i="1"/>
  <c r="DD25" i="1" s="1"/>
  <c r="CQ73" i="1"/>
  <c r="DC73" i="1" s="1"/>
  <c r="CP12" i="1"/>
  <c r="DB12" i="1" s="1"/>
  <c r="CT115" i="1"/>
  <c r="DF115" i="1" s="1"/>
  <c r="CK61" i="1"/>
  <c r="CW61" i="1" s="1"/>
  <c r="CR107" i="1"/>
  <c r="DD107" i="1" s="1"/>
  <c r="CP104" i="1"/>
  <c r="DB104" i="1" s="1"/>
  <c r="CO60" i="1"/>
  <c r="DA60" i="1" s="1"/>
  <c r="CT12" i="1"/>
  <c r="DF12" i="1" s="1"/>
  <c r="CL81" i="1"/>
  <c r="CX81" i="1" s="1"/>
  <c r="CQ83" i="1"/>
  <c r="DC83" i="1" s="1"/>
  <c r="CM51" i="1"/>
  <c r="CY51" i="1" s="1"/>
  <c r="CO85" i="1"/>
  <c r="DA85" i="1" s="1"/>
  <c r="CR37" i="1"/>
  <c r="DD37" i="1" s="1"/>
  <c r="CT11" i="1"/>
  <c r="DF11" i="1" s="1"/>
  <c r="CM85" i="1"/>
  <c r="CY85" i="1" s="1"/>
  <c r="CM68" i="1"/>
  <c r="CY68" i="1" s="1"/>
  <c r="CP31" i="1"/>
  <c r="DB31" i="1" s="1"/>
  <c r="CR47" i="1"/>
  <c r="DD47" i="1" s="1"/>
  <c r="CP65" i="1"/>
  <c r="DB65" i="1" s="1"/>
  <c r="CQ55" i="1"/>
  <c r="DC55" i="1" s="1"/>
  <c r="CT73" i="1"/>
  <c r="DF73" i="1" s="1"/>
  <c r="CQ24" i="1"/>
  <c r="DC24" i="1" s="1"/>
  <c r="CP107" i="1"/>
  <c r="DB107" i="1" s="1"/>
  <c r="CK42" i="1"/>
  <c r="CW42" i="1" s="1"/>
  <c r="CM59" i="1"/>
  <c r="CY59" i="1" s="1"/>
  <c r="CT25" i="1"/>
  <c r="DF25" i="1" s="1"/>
  <c r="CQ57" i="1"/>
  <c r="DC57" i="1" s="1"/>
  <c r="CS59" i="1"/>
  <c r="DE59" i="1" s="1"/>
  <c r="CL61" i="1"/>
  <c r="CX61" i="1" s="1"/>
  <c r="CO54" i="1"/>
  <c r="DA54" i="1" s="1"/>
  <c r="CQ58" i="1"/>
  <c r="DC58" i="1" s="1"/>
  <c r="CK51" i="1"/>
  <c r="CW51" i="1" s="1"/>
  <c r="CR29" i="1"/>
  <c r="DD29" i="1" s="1"/>
  <c r="CL85" i="1"/>
  <c r="CX85" i="1" s="1"/>
  <c r="CT6" i="1"/>
  <c r="DF6"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U44" i="1"/>
  <c r="DG44" i="1" s="1"/>
  <c r="CQ41" i="1"/>
  <c r="DC41" i="1" s="1"/>
  <c r="CR77" i="1"/>
  <c r="DD77" i="1" s="1"/>
  <c r="CT99" i="1"/>
  <c r="DF99" i="1" s="1"/>
  <c r="CR51" i="1"/>
  <c r="DD51" i="1" s="1"/>
  <c r="CQ92" i="1"/>
  <c r="DC92" i="1" s="1"/>
  <c r="CT68" i="1"/>
  <c r="DF68" i="1" s="1"/>
  <c r="CP109" i="1"/>
  <c r="DB109" i="1" s="1"/>
  <c r="CR12" i="1"/>
  <c r="DD12" i="1" s="1"/>
  <c r="CK16" i="1"/>
  <c r="CW16" i="1" s="1"/>
  <c r="CV26" i="1"/>
  <c r="DH26" i="1" s="1"/>
  <c r="CM29" i="1"/>
  <c r="CY29" i="1" s="1"/>
  <c r="CS23" i="1"/>
  <c r="DE23" i="1" s="1"/>
  <c r="CM6" i="1"/>
  <c r="CY6" i="1" s="1"/>
  <c r="CS30" i="1"/>
  <c r="DE30" i="1" s="1"/>
  <c r="CS84" i="1"/>
  <c r="DE84" i="1" s="1"/>
  <c r="CM40" i="1"/>
  <c r="CY40" i="1" s="1"/>
  <c r="CR99" i="1"/>
  <c r="DD99" i="1" s="1"/>
  <c r="CT85" i="1"/>
  <c r="DF85" i="1" s="1"/>
  <c r="CS65" i="1"/>
  <c r="DE65" i="1" s="1"/>
  <c r="CS106" i="1"/>
  <c r="DE106" i="1" s="1"/>
  <c r="CT56" i="1"/>
  <c r="DF56" i="1" s="1"/>
  <c r="CS85" i="1"/>
  <c r="DE85" i="1" s="1"/>
  <c r="CR61" i="1"/>
  <c r="DD61" i="1" s="1"/>
  <c r="CN79" i="1"/>
  <c r="CZ79" i="1" s="1"/>
  <c r="CP69" i="1"/>
  <c r="DB69" i="1" s="1"/>
  <c r="CO52" i="1"/>
  <c r="DA52" i="1" s="1"/>
  <c r="CQ95" i="1"/>
  <c r="DC95" i="1" s="1"/>
  <c r="CQ97" i="1"/>
  <c r="DC97" i="1" s="1"/>
  <c r="CT21" i="1"/>
  <c r="DF21" i="1" s="1"/>
  <c r="CU12" i="1"/>
  <c r="DG12" i="1" s="1"/>
  <c r="CU100" i="1"/>
  <c r="DG100" i="1" s="1"/>
  <c r="CK39" i="1"/>
  <c r="CW39" i="1" s="1"/>
  <c r="CR6" i="1"/>
  <c r="DD6" i="1" s="1"/>
  <c r="CR65" i="1"/>
  <c r="DD65" i="1" s="1"/>
  <c r="CK37" i="1"/>
  <c r="CW37" i="1" s="1"/>
  <c r="CK26" i="1"/>
  <c r="CW26" i="1" s="1"/>
  <c r="CK44" i="1"/>
  <c r="CW44" i="1" s="1"/>
  <c r="CK8" i="1"/>
  <c r="CW8" i="1" s="1"/>
  <c r="CK105" i="1"/>
  <c r="CW105" i="1" s="1"/>
  <c r="CU16" i="1"/>
  <c r="DG16" i="1" s="1"/>
  <c r="CP30" i="1"/>
  <c r="DB30" i="1" s="1"/>
  <c r="CR9" i="1"/>
  <c r="DD9" i="1" s="1"/>
  <c r="CU52" i="1"/>
  <c r="DG52" i="1" s="1"/>
  <c r="CT112" i="1"/>
  <c r="DF112" i="1" s="1"/>
  <c r="CN112" i="1"/>
  <c r="CZ112" i="1" s="1"/>
  <c r="CS11" i="1"/>
  <c r="DE11" i="1" s="1"/>
  <c r="CQ52" i="1"/>
  <c r="DC52" i="1" s="1"/>
  <c r="CU87" i="1"/>
  <c r="DG87" i="1" s="1"/>
  <c r="CU93" i="1"/>
  <c r="DG93" i="1" s="1"/>
  <c r="CK85" i="1"/>
  <c r="CW85" i="1" s="1"/>
  <c r="CP11" i="1"/>
  <c r="DB11" i="1" s="1"/>
  <c r="CT101" i="1"/>
  <c r="DF101" i="1" s="1"/>
  <c r="CN55" i="1"/>
  <c r="CZ55" i="1" s="1"/>
  <c r="CP95" i="1"/>
  <c r="DB95" i="1" s="1"/>
  <c r="CS28" i="1"/>
  <c r="DE28" i="1" s="1"/>
  <c r="CQ65" i="1"/>
  <c r="DC65" i="1" s="1"/>
  <c r="CV42" i="1"/>
  <c r="DH42" i="1" s="1"/>
  <c r="CS63" i="1"/>
  <c r="DE63" i="1" s="1"/>
  <c r="CV58" i="1"/>
  <c r="DH58" i="1" s="1"/>
  <c r="CU43" i="1"/>
  <c r="DG43" i="1" s="1"/>
  <c r="CR18" i="1"/>
  <c r="DD18" i="1" s="1"/>
  <c r="CU77" i="1"/>
  <c r="DG77"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M62" i="1"/>
  <c r="CY62" i="1" s="1"/>
  <c r="CM73" i="1"/>
  <c r="CY73" i="1" s="1"/>
  <c r="CP32" i="1"/>
  <c r="DB32" i="1" s="1"/>
  <c r="CM53" i="1"/>
  <c r="CY53" i="1" s="1"/>
  <c r="CP63" i="1"/>
  <c r="DB63" i="1" s="1"/>
  <c r="CS10" i="1"/>
  <c r="DE10" i="1" s="1"/>
  <c r="CQ103" i="1"/>
  <c r="DC103" i="1" s="1"/>
  <c r="CL40" i="1"/>
  <c r="CX40" i="1" s="1"/>
  <c r="CL79" i="1"/>
  <c r="CX79" i="1" s="1"/>
  <c r="CL105" i="1"/>
  <c r="CX105" i="1" s="1"/>
  <c r="CT109" i="1"/>
  <c r="DF109" i="1" s="1"/>
  <c r="CL92" i="1"/>
  <c r="CX92" i="1" s="1"/>
  <c r="CN81" i="1"/>
  <c r="CZ81" i="1" s="1"/>
  <c r="CM81" i="1"/>
  <c r="CY81" i="1" s="1"/>
  <c r="CV63" i="1"/>
  <c r="DH63" i="1" s="1"/>
  <c r="CK107" i="1"/>
  <c r="CW107" i="1" s="1"/>
  <c r="CL50" i="1"/>
  <c r="CX50" i="1" s="1"/>
  <c r="CK113" i="1"/>
  <c r="CW113" i="1" s="1"/>
  <c r="CN76" i="1"/>
  <c r="CZ76" i="1" s="1"/>
  <c r="CV46" i="1"/>
  <c r="DH46" i="1" s="1"/>
  <c r="CS114" i="1"/>
  <c r="DE114" i="1" s="1"/>
  <c r="CL115" i="1"/>
  <c r="CX115" i="1" s="1"/>
  <c r="CR30" i="1"/>
  <c r="DD30" i="1" s="1"/>
  <c r="CP64" i="1"/>
  <c r="DB64" i="1" s="1"/>
  <c r="CM92" i="1"/>
  <c r="CY92" i="1" s="1"/>
  <c r="CO109" i="1"/>
  <c r="DA109" i="1" s="1"/>
  <c r="CT67" i="1"/>
  <c r="DF67" i="1" s="1"/>
  <c r="CU68" i="1"/>
  <c r="DG68" i="1" s="1"/>
  <c r="CP105" i="1"/>
  <c r="DB105" i="1" s="1"/>
  <c r="CM106" i="1"/>
  <c r="CY106" i="1" s="1"/>
  <c r="CV40" i="1"/>
  <c r="DH40" i="1" s="1"/>
  <c r="CM24" i="1"/>
  <c r="CY24" i="1" s="1"/>
  <c r="CV53" i="1"/>
  <c r="DH53" i="1" s="1"/>
  <c r="CT35" i="1"/>
  <c r="DF35" i="1" s="1"/>
  <c r="CS111" i="1"/>
  <c r="DE111" i="1" s="1"/>
  <c r="CQ12" i="1"/>
  <c r="DC12" i="1" s="1"/>
  <c r="CO8" i="1"/>
  <c r="DA8" i="1" s="1"/>
  <c r="CM103" i="1"/>
  <c r="CY103" i="1" s="1"/>
  <c r="CS18" i="1"/>
  <c r="DE18" i="1" s="1"/>
  <c r="CL90" i="1"/>
  <c r="CX90" i="1" s="1"/>
  <c r="CQ86" i="1"/>
  <c r="DC86" i="1" s="1"/>
  <c r="CQ42" i="1"/>
  <c r="DC42" i="1" s="1"/>
  <c r="CN29" i="1"/>
  <c r="CZ29" i="1" s="1"/>
  <c r="CQ113" i="1"/>
  <c r="DC113" i="1" s="1"/>
  <c r="CL29" i="1"/>
  <c r="CX29" i="1" s="1"/>
  <c r="CP26" i="1"/>
  <c r="DB26" i="1" s="1"/>
  <c r="CQ115" i="1"/>
  <c r="DC115" i="1" s="1"/>
  <c r="CM80" i="1"/>
  <c r="CY80" i="1" s="1"/>
  <c r="CK63" i="1"/>
  <c r="CW63" i="1" s="1"/>
  <c r="CR27" i="1"/>
  <c r="DD27" i="1" s="1"/>
  <c r="CU114" i="1"/>
  <c r="DG114" i="1" s="1"/>
  <c r="CN43" i="1"/>
  <c r="CZ43"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S32" i="1"/>
  <c r="DE32" i="1" s="1"/>
  <c r="CV67" i="1"/>
  <c r="DH67" i="1" s="1"/>
  <c r="CT62" i="1"/>
  <c r="DF62" i="1" s="1"/>
  <c r="CL51" i="1"/>
  <c r="CX51" i="1" s="1"/>
  <c r="CT17" i="1"/>
  <c r="DF17" i="1" s="1"/>
  <c r="CO110" i="1"/>
  <c r="DA110" i="1" s="1"/>
  <c r="CK18" i="1"/>
  <c r="CW18" i="1" s="1"/>
  <c r="CR34" i="1"/>
  <c r="DD34" i="1" s="1"/>
  <c r="CK68" i="1"/>
  <c r="CW68" i="1" s="1"/>
  <c r="CQ22" i="1"/>
  <c r="DC22" i="1" s="1"/>
  <c r="CM65" i="1"/>
  <c r="CY65" i="1" s="1"/>
  <c r="CV47" i="1"/>
  <c r="DH47" i="1" s="1"/>
  <c r="CU107" i="1"/>
  <c r="DG107" i="1" s="1"/>
  <c r="CU82" i="1"/>
  <c r="DG82" i="1" s="1"/>
  <c r="CN36" i="1"/>
  <c r="CZ36" i="1" s="1"/>
  <c r="CV70" i="1"/>
  <c r="DH70" i="1" s="1"/>
  <c r="CS67" i="1"/>
  <c r="DE67" i="1" s="1"/>
  <c r="CS47" i="1"/>
  <c r="DE47" i="1" s="1"/>
  <c r="CS25" i="1"/>
  <c r="DE25" i="1" s="1"/>
  <c r="CU55" i="1"/>
  <c r="DG55" i="1" s="1"/>
  <c r="CO99" i="1"/>
  <c r="DA99" i="1" s="1"/>
  <c r="CL146" i="1"/>
  <c r="CX146" i="1" s="1"/>
  <c r="CT39" i="1"/>
  <c r="DF39" i="1" s="1"/>
  <c r="CO106" i="1"/>
  <c r="DA106" i="1" s="1"/>
  <c r="CK17" i="1"/>
  <c r="CW17" i="1" s="1"/>
  <c r="CL65" i="1"/>
  <c r="CX65" i="1" s="1"/>
  <c r="CQ11" i="1"/>
  <c r="DC11" i="1" s="1"/>
  <c r="CM83" i="1"/>
  <c r="CY83" i="1" s="1"/>
  <c r="CL28" i="1"/>
  <c r="CX28" i="1" s="1"/>
  <c r="CP29" i="1"/>
  <c r="DB29" i="1" s="1"/>
  <c r="CN39" i="1"/>
  <c r="CZ39" i="1" s="1"/>
  <c r="CS80" i="1"/>
  <c r="DE80" i="1" s="1"/>
  <c r="CM48" i="1"/>
  <c r="CY48" i="1" s="1"/>
  <c r="CK77" i="1"/>
  <c r="CW77" i="1" s="1"/>
  <c r="CQ94" i="1"/>
  <c r="DC94" i="1" s="1"/>
  <c r="CL89" i="1"/>
  <c r="CX89" i="1" s="1"/>
  <c r="CQ110" i="1"/>
  <c r="DC110" i="1" s="1"/>
  <c r="CS103" i="1"/>
  <c r="DE103" i="1" s="1"/>
  <c r="CK64" i="1"/>
  <c r="CW64" i="1" s="1"/>
  <c r="CS90" i="1"/>
  <c r="DE90" i="1" s="1"/>
  <c r="CU80" i="1"/>
  <c r="DG80" i="1" s="1"/>
  <c r="CM44" i="1"/>
  <c r="CY44" i="1" s="1"/>
  <c r="CL24" i="1"/>
  <c r="CX24" i="1" s="1"/>
  <c r="CN5" i="1"/>
  <c r="CZ5" i="1" s="1"/>
  <c r="CN20" i="1"/>
  <c r="CZ20" i="1" s="1"/>
  <c r="CS146" i="1"/>
  <c r="DE146" i="1" s="1"/>
  <c r="CP66" i="1"/>
  <c r="DB66" i="1" s="1"/>
  <c r="CS5" i="1"/>
  <c r="DE5" i="1" s="1"/>
  <c r="CS60" i="1"/>
  <c r="DE60" i="1" s="1"/>
  <c r="CN58" i="1"/>
  <c r="CZ58" i="1" s="1"/>
  <c r="CR73" i="1"/>
  <c r="DD73" i="1" s="1"/>
  <c r="CK41" i="1"/>
  <c r="CW41" i="1" s="1"/>
  <c r="CN65" i="1"/>
  <c r="CZ65" i="1" s="1"/>
  <c r="CR88" i="1"/>
  <c r="DD88" i="1" s="1"/>
  <c r="CN46" i="1"/>
  <c r="CZ46" i="1" s="1"/>
  <c r="CP67" i="1"/>
  <c r="DB67" i="1" s="1"/>
  <c r="CM28" i="1"/>
  <c r="CY28" i="1" s="1"/>
  <c r="CL59" i="1"/>
  <c r="CX59" i="1" s="1"/>
  <c r="CN96" i="1"/>
  <c r="CZ96" i="1" s="1"/>
  <c r="CN35" i="1"/>
  <c r="CZ35" i="1" s="1"/>
  <c r="CM52" i="1"/>
  <c r="CY52" i="1" s="1"/>
  <c r="CU108" i="1"/>
  <c r="DG108" i="1" s="1"/>
  <c r="CS78" i="1"/>
  <c r="DE78" i="1" s="1"/>
  <c r="CT5" i="1"/>
  <c r="DF5" i="1" s="1"/>
  <c r="CT108" i="1"/>
  <c r="DF108"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N45" i="1"/>
  <c r="CZ45" i="1" s="1"/>
  <c r="CV54" i="1"/>
  <c r="DH54" i="1" s="1"/>
  <c r="CS70" i="1"/>
  <c r="DE70" i="1" s="1"/>
  <c r="CO102" i="1"/>
  <c r="DA102" i="1" s="1"/>
  <c r="CN67" i="1"/>
  <c r="CZ67" i="1" s="1"/>
  <c r="CS58" i="1"/>
  <c r="DE58" i="1" s="1"/>
  <c r="CO112" i="1"/>
  <c r="DA112" i="1" s="1"/>
  <c r="CK38" i="1"/>
  <c r="CW38" i="1" s="1"/>
  <c r="CT102" i="1"/>
  <c r="DF102" i="1" s="1"/>
  <c r="CM9" i="1"/>
  <c r="CY9" i="1" s="1"/>
  <c r="CS8" i="1"/>
  <c r="DE8" i="1" s="1"/>
  <c r="CM90" i="1"/>
  <c r="CY90" i="1" s="1"/>
  <c r="CK13" i="1"/>
  <c r="CW13" i="1" s="1"/>
  <c r="CV66" i="1"/>
  <c r="DH66" i="1" s="1"/>
  <c r="CR28" i="1"/>
  <c r="DD28" i="1" s="1"/>
  <c r="CK24" i="1"/>
  <c r="CW24" i="1" s="1"/>
  <c r="CK10" i="1"/>
  <c r="CW10" i="1" s="1"/>
  <c r="CK92" i="1"/>
  <c r="CW92" i="1" s="1"/>
  <c r="CL55" i="1"/>
  <c r="CX55" i="1" s="1"/>
  <c r="CL62" i="1"/>
  <c r="CX62" i="1" s="1"/>
  <c r="CS49" i="1"/>
  <c r="DE49" i="1" s="1"/>
  <c r="CS51" i="1"/>
  <c r="DE51" i="1" s="1"/>
  <c r="CU99" i="1"/>
  <c r="DG99" i="1" s="1"/>
  <c r="CR72" i="1"/>
  <c r="DD72" i="1" s="1"/>
  <c r="CL31" i="1"/>
  <c r="CX31" i="1" s="1"/>
  <c r="CR74" i="1"/>
  <c r="DD74" i="1" s="1"/>
  <c r="CQ40" i="1"/>
  <c r="DC40" i="1" s="1"/>
  <c r="CU89" i="1"/>
  <c r="DG89" i="1" s="1"/>
  <c r="CP108" i="1"/>
  <c r="DB108" i="1" s="1"/>
  <c r="CN61" i="1"/>
  <c r="CZ61" i="1" s="1"/>
  <c r="CV62" i="1"/>
  <c r="DH62" i="1" s="1"/>
  <c r="CR111" i="1"/>
  <c r="DD111" i="1" s="1"/>
  <c r="CQ38" i="1"/>
  <c r="DC38" i="1" s="1"/>
  <c r="CP94" i="1"/>
  <c r="DB94" i="1" s="1"/>
  <c r="CP25" i="1"/>
  <c r="DB25" i="1" s="1"/>
  <c r="CT49" i="1"/>
  <c r="DF49" i="1" s="1"/>
  <c r="CV22" i="1"/>
  <c r="DH22" i="1" s="1"/>
  <c r="CK22" i="1"/>
  <c r="CW22" i="1" s="1"/>
  <c r="CO84" i="1"/>
  <c r="DA84" i="1" s="1"/>
  <c r="CR101" i="1"/>
  <c r="DD101" i="1" s="1"/>
  <c r="CM72" i="1"/>
  <c r="CY72" i="1" s="1"/>
  <c r="CR94" i="1"/>
  <c r="DD94" i="1" s="1"/>
  <c r="CN44" i="1"/>
  <c r="CZ44" i="1" s="1"/>
  <c r="CK81" i="1"/>
  <c r="CW81" i="1" s="1"/>
  <c r="CL17" i="1"/>
  <c r="CX17" i="1" s="1"/>
  <c r="CQ76" i="1"/>
  <c r="DC76" i="1" s="1"/>
  <c r="CN12" i="1"/>
  <c r="CZ12" i="1" s="1"/>
  <c r="CM77" i="1"/>
  <c r="CY77" i="1" s="1"/>
  <c r="CV71" i="1"/>
  <c r="DH71" i="1" s="1"/>
  <c r="CS101" i="1"/>
  <c r="DE101" i="1" s="1"/>
  <c r="CV45" i="1"/>
  <c r="DH45" i="1" s="1"/>
  <c r="CU112" i="1"/>
  <c r="DG112" i="1" s="1"/>
  <c r="CU102" i="1"/>
  <c r="DG102" i="1" s="1"/>
  <c r="CL112" i="1"/>
  <c r="CX112" i="1" s="1"/>
  <c r="CO11" i="1"/>
  <c r="DA11" i="1" s="1"/>
  <c r="CU90" i="1"/>
  <c r="DG90" i="1" s="1"/>
  <c r="CN13" i="1"/>
  <c r="CZ13" i="1" s="1"/>
  <c r="CM26" i="1"/>
  <c r="CY26" i="1" s="1"/>
  <c r="CU111" i="1"/>
  <c r="DG111" i="1" s="1"/>
  <c r="CO49" i="1"/>
  <c r="DA49" i="1" s="1"/>
  <c r="CN115" i="1"/>
  <c r="CZ115" i="1" s="1"/>
  <c r="CM30" i="1"/>
  <c r="CY30" i="1" s="1"/>
  <c r="CT95" i="1"/>
  <c r="DF95" i="1" s="1"/>
  <c r="CT58" i="1"/>
  <c r="DF58" i="1" s="1"/>
  <c r="CO91" i="1"/>
  <c r="DA91" i="1" s="1"/>
  <c r="CN53" i="1"/>
  <c r="CZ53" i="1" s="1"/>
  <c r="CV108" i="1"/>
  <c r="DH108" i="1" s="1"/>
  <c r="CK57" i="1"/>
  <c r="CW57" i="1" s="1"/>
  <c r="CM39" i="1"/>
  <c r="CY39" i="1" s="1"/>
  <c r="CU74" i="1"/>
  <c r="DG74" i="1" s="1"/>
  <c r="CO20" i="1"/>
  <c r="DA20" i="1" s="1"/>
  <c r="CK33" i="1"/>
  <c r="CW33" i="1" s="1"/>
  <c r="CQ29" i="1"/>
  <c r="DC29" i="1" s="1"/>
  <c r="CU45" i="1"/>
  <c r="DG45" i="1" s="1"/>
  <c r="CP84" i="1"/>
  <c r="DB84" i="1" s="1"/>
  <c r="CS99" i="1"/>
  <c r="DE99" i="1" s="1"/>
  <c r="CV65" i="1"/>
  <c r="DH65" i="1" s="1"/>
  <c r="CN88" i="1"/>
  <c r="CZ88" i="1" s="1"/>
  <c r="CU35" i="1"/>
  <c r="DG35" i="1" s="1"/>
  <c r="CP7" i="1"/>
  <c r="DB7" i="1" s="1"/>
  <c r="CO28" i="1"/>
  <c r="DA28" i="1" s="1"/>
  <c r="CK83" i="1"/>
  <c r="CW83" i="1" s="1"/>
  <c r="CM63" i="1"/>
  <c r="CY63" i="1" s="1"/>
  <c r="CM27" i="1"/>
  <c r="CY27" i="1" s="1"/>
  <c r="CS71" i="1"/>
  <c r="DE71" i="1" s="1"/>
  <c r="CN9" i="1"/>
  <c r="CZ9" i="1" s="1"/>
  <c r="CV96" i="1"/>
  <c r="DH96" i="1" s="1"/>
  <c r="CN8" i="1"/>
  <c r="CZ8" i="1" s="1"/>
  <c r="CV64" i="1"/>
  <c r="DH64" i="1" s="1"/>
  <c r="CN104" i="1"/>
  <c r="CZ104" i="1" s="1"/>
  <c r="CQ82" i="1"/>
  <c r="DC82" i="1" s="1"/>
  <c r="CP83" i="1"/>
  <c r="DB83" i="1" s="1"/>
  <c r="CO63" i="1"/>
  <c r="DA63" i="1" s="1"/>
  <c r="CL8" i="1"/>
  <c r="CX8" i="1" s="1"/>
  <c r="CL53" i="1"/>
  <c r="CX53" i="1" s="1"/>
  <c r="CN97" i="1"/>
  <c r="CZ97" i="1" s="1"/>
  <c r="CU94" i="1"/>
  <c r="DG94" i="1" s="1"/>
  <c r="CO103" i="1"/>
  <c r="DA103" i="1" s="1"/>
  <c r="CP42" i="1"/>
  <c r="DB42" i="1" s="1"/>
  <c r="CU60" i="1"/>
  <c r="DG60" i="1" s="1"/>
  <c r="CV95" i="1"/>
  <c r="DH95" i="1" s="1"/>
  <c r="CP75" i="1"/>
  <c r="DB75" i="1" s="1"/>
  <c r="CL39" i="1"/>
  <c r="CX39" i="1" s="1"/>
  <c r="CO111" i="1"/>
  <c r="DA111" i="1" s="1"/>
  <c r="CL46" i="1"/>
  <c r="CX46" i="1" s="1"/>
  <c r="CO72" i="1"/>
  <c r="DA72" i="1" s="1"/>
  <c r="CL77" i="1"/>
  <c r="CX77" i="1" s="1"/>
  <c r="CN75" i="1"/>
  <c r="CZ75" i="1" s="1"/>
  <c r="CO88" i="1"/>
  <c r="DA88" i="1" s="1"/>
  <c r="CP60" i="1"/>
  <c r="DB60" i="1" s="1"/>
  <c r="CU67" i="1"/>
  <c r="DG67" i="1" s="1"/>
  <c r="CK27" i="1"/>
  <c r="CW27" i="1" s="1"/>
  <c r="CV41" i="1"/>
  <c r="DH41" i="1" s="1"/>
  <c r="CL56" i="1"/>
  <c r="CX56" i="1" s="1"/>
  <c r="CN34" i="1"/>
  <c r="CZ34" i="1" s="1"/>
  <c r="CU10" i="1"/>
  <c r="DG10" i="1" s="1"/>
  <c r="CV6" i="1"/>
  <c r="DH6" i="1" s="1"/>
  <c r="CQ109" i="1"/>
  <c r="DC109" i="1" s="1"/>
  <c r="CN90" i="1"/>
  <c r="CZ90" i="1" s="1"/>
  <c r="CO33" i="1"/>
  <c r="DA33" i="1" s="1"/>
  <c r="CO96" i="1"/>
  <c r="DA96" i="1" s="1"/>
  <c r="CO104" i="1"/>
  <c r="DA104" i="1" s="1"/>
  <c r="CM98" i="1"/>
  <c r="CY98" i="1" s="1"/>
  <c r="CK9" i="1"/>
  <c r="CW9" i="1" s="1"/>
  <c r="CR91" i="1"/>
  <c r="DD91" i="1" s="1"/>
  <c r="CR113" i="1"/>
  <c r="DD113" i="1" s="1"/>
  <c r="CO80" i="1"/>
  <c r="DA80" i="1" s="1"/>
  <c r="CO113" i="1"/>
  <c r="DA113" i="1" s="1"/>
  <c r="CN11" i="1"/>
  <c r="CZ11" i="1" s="1"/>
  <c r="CV105" i="1"/>
  <c r="DH105" i="1" s="1"/>
  <c r="CU78" i="1"/>
  <c r="DG78" i="1" s="1"/>
  <c r="CM67" i="1"/>
  <c r="CY67" i="1" s="1"/>
  <c r="CN48" i="1"/>
  <c r="CZ48" i="1" s="1"/>
  <c r="CP73" i="1"/>
  <c r="DB73" i="1" s="1"/>
  <c r="CQ108" i="1"/>
  <c r="DC108" i="1" s="1"/>
  <c r="CN69" i="1"/>
  <c r="CZ69" i="1" s="1"/>
  <c r="CQ34" i="1"/>
  <c r="DC34" i="1" s="1"/>
  <c r="CK112" i="1"/>
  <c r="CW112" i="1" s="1"/>
  <c r="CM64" i="1"/>
  <c r="CY64" i="1" s="1"/>
  <c r="CN50" i="1"/>
  <c r="CZ50" i="1" s="1"/>
  <c r="CQ27" i="1"/>
  <c r="DC27" i="1" s="1"/>
  <c r="CR26" i="1"/>
  <c r="DD26" i="1" s="1"/>
  <c r="CO12" i="1"/>
  <c r="DA12" i="1" s="1"/>
  <c r="CV112" i="1"/>
  <c r="DH112" i="1" s="1"/>
  <c r="CR22" i="1"/>
  <c r="DD22" i="1" s="1"/>
  <c r="CS113" i="1"/>
  <c r="DE113" i="1" s="1"/>
  <c r="CM23" i="1"/>
  <c r="CY23" i="1" s="1"/>
  <c r="CO74" i="1"/>
  <c r="DA74" i="1" s="1"/>
  <c r="CK53" i="1"/>
  <c r="CW53" i="1" s="1"/>
  <c r="CO37" i="1"/>
  <c r="DA37" i="1" s="1"/>
  <c r="CT28" i="1"/>
  <c r="DF28" i="1" s="1"/>
  <c r="CO6" i="1"/>
  <c r="DA6" i="1" s="1"/>
  <c r="CN7" i="1"/>
  <c r="CZ7" i="1" s="1"/>
  <c r="CV39" i="1"/>
  <c r="DH39" i="1" s="1"/>
  <c r="CM102" i="1"/>
  <c r="CY102" i="1" s="1"/>
  <c r="CP39" i="1"/>
  <c r="DB39" i="1" s="1"/>
  <c r="CR59" i="1"/>
  <c r="DD59" i="1" s="1"/>
  <c r="CT27" i="1"/>
  <c r="DF27" i="1" s="1"/>
  <c r="CQ60" i="1"/>
  <c r="DC60" i="1" s="1"/>
  <c r="CQ85" i="1"/>
  <c r="DC85" i="1" s="1"/>
  <c r="CK55" i="1"/>
  <c r="CW55" i="1" s="1"/>
  <c r="CU72" i="1"/>
  <c r="DG72" i="1" s="1"/>
  <c r="CU57" i="1"/>
  <c r="DG57" i="1" s="1"/>
  <c r="CN25" i="1"/>
  <c r="CZ25" i="1" s="1"/>
  <c r="CP85" i="1"/>
  <c r="DB85" i="1" s="1"/>
  <c r="CN100" i="1"/>
  <c r="CZ100" i="1" s="1"/>
  <c r="CR35" i="1"/>
  <c r="DD35" i="1" s="1"/>
  <c r="CL13" i="1"/>
  <c r="CX13" i="1" s="1"/>
  <c r="CV115" i="1"/>
  <c r="DH115" i="1" s="1"/>
  <c r="CP50" i="1"/>
  <c r="DB50" i="1" s="1"/>
  <c r="CM8" i="1"/>
  <c r="CY8" i="1" s="1"/>
  <c r="CV57" i="1"/>
  <c r="DH57" i="1" s="1"/>
  <c r="CO9" i="1"/>
  <c r="DA9" i="1" s="1"/>
  <c r="CT23" i="1"/>
  <c r="DF23" i="1" s="1"/>
  <c r="CV91" i="1"/>
  <c r="DH91" i="1" s="1"/>
  <c r="CV101" i="1"/>
  <c r="DH101" i="1" s="1"/>
  <c r="CN22" i="1"/>
  <c r="CZ22" i="1" s="1"/>
  <c r="CV36" i="1"/>
  <c r="DH36" i="1" s="1"/>
  <c r="CK88" i="1"/>
  <c r="CW88" i="1" s="1"/>
  <c r="CL16" i="1"/>
  <c r="CX16" i="1" s="1"/>
  <c r="CL103" i="1"/>
  <c r="CX103" i="1" s="1"/>
  <c r="CN30" i="1"/>
  <c r="CZ30" i="1" s="1"/>
  <c r="CS9" i="1"/>
  <c r="DE9" i="1" s="1"/>
  <c r="CO73" i="1"/>
  <c r="DA73" i="1" s="1"/>
  <c r="CU56" i="1"/>
  <c r="DG56" i="1" s="1"/>
  <c r="CP54" i="1"/>
  <c r="DB54" i="1" s="1"/>
  <c r="CL107" i="1"/>
  <c r="CX107" i="1" s="1"/>
  <c r="CO93" i="1"/>
  <c r="DA93" i="1" s="1"/>
  <c r="CL27" i="1"/>
  <c r="CX27" i="1" s="1"/>
  <c r="CM78" i="1"/>
  <c r="CY78" i="1" s="1"/>
  <c r="CU106" i="1"/>
  <c r="DG106" i="1" s="1"/>
  <c r="CT74" i="1"/>
  <c r="DF74" i="1" s="1"/>
  <c r="CM12" i="1"/>
  <c r="CY12" i="1" s="1"/>
  <c r="CO79" i="1"/>
  <c r="DA79" i="1" s="1"/>
  <c r="CO55" i="1"/>
  <c r="DA55" i="1" s="1"/>
  <c r="CO42" i="1"/>
  <c r="DA42" i="1" s="1"/>
  <c r="CT110" i="1"/>
  <c r="DF110" i="1" s="1"/>
  <c r="CP10" i="1"/>
  <c r="DB10" i="1" s="1"/>
  <c r="CQ101" i="1"/>
  <c r="DC101" i="1" s="1"/>
  <c r="CM88" i="1"/>
  <c r="CY88" i="1" s="1"/>
  <c r="CN110" i="1"/>
  <c r="CZ110" i="1" s="1"/>
  <c r="CQ56" i="1"/>
  <c r="DC56" i="1" s="1"/>
  <c r="CM113" i="1"/>
  <c r="CY113" i="1" s="1"/>
  <c r="CU49" i="1"/>
  <c r="DG49" i="1" s="1"/>
  <c r="CN108" i="1"/>
  <c r="CZ108" i="1" s="1"/>
  <c r="CM70" i="1"/>
  <c r="CY70" i="1" s="1"/>
  <c r="CV31" i="1"/>
  <c r="DH31" i="1" s="1"/>
  <c r="CO68" i="1"/>
  <c r="DA68" i="1" s="1"/>
  <c r="CU73" i="1"/>
  <c r="DG73" i="1" s="1"/>
  <c r="CM14" i="1"/>
  <c r="CY14" i="1" s="1"/>
  <c r="CV100" i="1"/>
  <c r="DH100" i="1" s="1"/>
  <c r="CR44" i="1"/>
  <c r="DD44" i="1" s="1"/>
  <c r="CT37" i="1"/>
  <c r="DF37" i="1" s="1"/>
  <c r="CM38" i="1"/>
  <c r="CY38" i="1" s="1"/>
  <c r="CV9" i="1"/>
  <c r="DH9" i="1" s="1"/>
  <c r="CS87" i="1"/>
  <c r="DE87" i="1" s="1"/>
  <c r="CQ17" i="1"/>
  <c r="DC17" i="1" s="1"/>
  <c r="CM31" i="1"/>
  <c r="CY31" i="1" s="1"/>
  <c r="CO67" i="1"/>
  <c r="DA67" i="1" s="1"/>
  <c r="CO45" i="1"/>
  <c r="DA45" i="1" s="1"/>
  <c r="CO5" i="1"/>
  <c r="DA5" i="1" s="1"/>
  <c r="CO146" i="1"/>
  <c r="DA146" i="1" s="1"/>
  <c r="CM5" i="1"/>
  <c r="CY5" i="1" s="1"/>
  <c r="CU86" i="1"/>
  <c r="DG86" i="1" s="1"/>
  <c r="CU64" i="1"/>
  <c r="DG64"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U21" i="1"/>
  <c r="DG21" i="1" s="1"/>
  <c r="CM110" i="1"/>
  <c r="CY110" i="1" s="1"/>
  <c r="CN93" i="1"/>
  <c r="CZ93" i="1" s="1"/>
  <c r="CM45" i="1"/>
  <c r="CY45" i="1" s="1"/>
  <c r="CQ47" i="1"/>
  <c r="DC47" i="1" s="1"/>
  <c r="CU24" i="1"/>
  <c r="DG24" i="1" s="1"/>
  <c r="CN94" i="1"/>
  <c r="CZ94" i="1" s="1"/>
  <c r="CP106" i="1"/>
  <c r="DB106" i="1" s="1"/>
  <c r="CM7" i="1"/>
  <c r="CY7" i="1" s="1"/>
  <c r="CU7" i="1"/>
  <c r="DG7" i="1" s="1"/>
  <c r="CV61" i="1"/>
  <c r="DH61" i="1" s="1"/>
  <c r="CN41" i="1"/>
  <c r="CZ41" i="1" s="1"/>
  <c r="CS100" i="1"/>
  <c r="DE100" i="1" s="1"/>
  <c r="CT44" i="1"/>
  <c r="DF44" i="1" s="1"/>
  <c r="CQ91" i="1"/>
  <c r="DC91" i="1" s="1"/>
  <c r="CV80" i="1"/>
  <c r="DH80" i="1" s="1"/>
  <c r="CV35" i="1"/>
  <c r="DH35" i="1" s="1"/>
  <c r="CN37" i="1"/>
  <c r="CZ37" i="1" s="1"/>
  <c r="CQ6" i="1"/>
  <c r="DC6" i="1" s="1"/>
  <c r="CT63" i="1"/>
  <c r="DF63" i="1" s="1"/>
  <c r="CL54" i="1"/>
  <c r="CX54" i="1" s="1"/>
  <c r="CV104" i="1"/>
  <c r="DH104" i="1" s="1"/>
  <c r="CN68" i="1"/>
  <c r="CZ68" i="1" s="1"/>
  <c r="CP71" i="1"/>
  <c r="DB71" i="1" s="1"/>
  <c r="CK104" i="1"/>
  <c r="CW104" i="1" s="1"/>
  <c r="CL9" i="1"/>
  <c r="CX9" i="1" s="1"/>
  <c r="CL64" i="1"/>
  <c r="CX64" i="1" s="1"/>
  <c r="CN6" i="1"/>
  <c r="CZ6" i="1" s="1"/>
  <c r="CK47" i="1"/>
  <c r="CW47" i="1" s="1"/>
  <c r="CV32" i="1"/>
  <c r="DH32" i="1" s="1"/>
  <c r="CR14" i="1"/>
  <c r="DD14" i="1" s="1"/>
  <c r="CM104" i="1"/>
  <c r="CY104" i="1" s="1"/>
  <c r="CU29" i="1"/>
  <c r="DG29" i="1" s="1"/>
  <c r="CU39" i="1"/>
  <c r="DG39" i="1" s="1"/>
  <c r="CL71" i="1"/>
  <c r="CX71" i="1" s="1"/>
  <c r="CM55" i="1"/>
  <c r="CY55" i="1" s="1"/>
  <c r="CU105" i="1"/>
  <c r="DG105" i="1" s="1"/>
  <c r="CS48" i="1"/>
  <c r="DE48" i="1" s="1"/>
  <c r="CL23" i="1"/>
  <c r="CX23" i="1" s="1"/>
  <c r="CP55" i="1"/>
  <c r="DB55" i="1" s="1"/>
  <c r="CM10" i="1"/>
  <c r="CY10" i="1" s="1"/>
  <c r="CO21" i="1"/>
  <c r="DA21" i="1" s="1"/>
  <c r="CO26" i="1"/>
  <c r="DA26" i="1" s="1"/>
  <c r="CM46" i="1"/>
  <c r="CY46" i="1" s="1"/>
  <c r="CR53" i="1"/>
  <c r="DD53" i="1" s="1"/>
  <c r="CP52" i="1"/>
  <c r="DB52" i="1" s="1"/>
  <c r="CR110" i="1"/>
  <c r="DD110" i="1" s="1"/>
  <c r="CK98" i="1"/>
  <c r="CW98" i="1" s="1"/>
  <c r="CS82" i="1"/>
  <c r="DE82" i="1" s="1"/>
  <c r="CL38" i="1"/>
  <c r="CX38" i="1" s="1"/>
  <c r="CU9" i="1"/>
  <c r="DG9" i="1" s="1"/>
  <c r="CP44" i="1"/>
  <c r="DB44" i="1" s="1"/>
  <c r="CT34" i="1"/>
  <c r="DF34" i="1" s="1"/>
  <c r="CR31" i="1"/>
  <c r="DD31" i="1" s="1"/>
  <c r="CU76" i="1"/>
  <c r="DG76" i="1" s="1"/>
  <c r="CP24" i="1"/>
  <c r="DB24" i="1" s="1"/>
  <c r="CQ99" i="1"/>
  <c r="DC99" i="1" s="1"/>
  <c r="CM93" i="1"/>
  <c r="CY93" i="1" s="1"/>
  <c r="CM25" i="1"/>
  <c r="CY25" i="1" s="1"/>
  <c r="CV7" i="1"/>
  <c r="DH7" i="1" s="1"/>
  <c r="CT100" i="1"/>
  <c r="DF100" i="1" s="1"/>
  <c r="CU28" i="1"/>
  <c r="DG28" i="1" s="1"/>
  <c r="CN33" i="1"/>
  <c r="CZ33" i="1" s="1"/>
  <c r="CV10" i="1"/>
  <c r="DH10" i="1" s="1"/>
  <c r="CT78" i="1"/>
  <c r="DF78" i="1" s="1"/>
  <c r="CL76" i="1"/>
  <c r="CX76" i="1" s="1"/>
  <c r="CR96" i="1"/>
  <c r="DD96" i="1" s="1"/>
  <c r="CK111" i="1"/>
  <c r="CW111" i="1" s="1"/>
  <c r="CN111" i="1"/>
  <c r="CZ111" i="1" s="1"/>
  <c r="CU25" i="1"/>
  <c r="DG25" i="1" s="1"/>
  <c r="CU63" i="1"/>
  <c r="DG63" i="1" s="1"/>
  <c r="CV79" i="1"/>
  <c r="DH79" i="1" s="1"/>
  <c r="CL14" i="1"/>
  <c r="CX14" i="1" s="1"/>
  <c r="CO95" i="1"/>
  <c r="DA95" i="1" s="1"/>
  <c r="CM69" i="1"/>
  <c r="CY69" i="1" s="1"/>
  <c r="CM66" i="1"/>
  <c r="CY66" i="1" s="1"/>
  <c r="CS54" i="1"/>
  <c r="DE54" i="1" s="1"/>
  <c r="CK82" i="1"/>
  <c r="CW82" i="1" s="1"/>
  <c r="CN66" i="1"/>
  <c r="CZ66" i="1" s="1"/>
  <c r="CO23" i="1"/>
  <c r="DA23" i="1" s="1"/>
  <c r="CU30" i="1"/>
  <c r="DG30" i="1" s="1"/>
  <c r="CV33" i="1"/>
  <c r="DH33" i="1" s="1"/>
  <c r="CV88" i="1"/>
  <c r="DH88" i="1" s="1"/>
  <c r="CN146" i="1"/>
  <c r="CZ146" i="1" s="1"/>
  <c r="CV56" i="1"/>
  <c r="DH56" i="1" s="1"/>
  <c r="CT97" i="1"/>
  <c r="DF97" i="1" s="1"/>
  <c r="CK84" i="1"/>
  <c r="CW84" i="1" s="1"/>
  <c r="CL41" i="1"/>
  <c r="CX41" i="1" s="1"/>
  <c r="CV74" i="1"/>
  <c r="DH74" i="1" s="1"/>
  <c r="CU17" i="1"/>
  <c r="DG17" i="1" s="1"/>
  <c r="CV52" i="1"/>
  <c r="DH52" i="1" s="1"/>
  <c r="CQ84" i="1"/>
  <c r="DC84" i="1" s="1"/>
  <c r="CM36" i="1"/>
  <c r="CY36" i="1" s="1"/>
  <c r="CV12" i="1"/>
  <c r="DH12" i="1" s="1"/>
  <c r="CO47" i="1"/>
  <c r="DA47" i="1" s="1"/>
  <c r="CP6" i="1"/>
  <c r="DB6" i="1" s="1"/>
  <c r="CR43" i="1"/>
  <c r="DD43" i="1" s="1"/>
  <c r="CV69" i="1"/>
  <c r="DH69" i="1" s="1"/>
  <c r="CL114" i="1"/>
  <c r="CX114" i="1" s="1"/>
  <c r="CL18" i="1"/>
  <c r="CX18" i="1" s="1"/>
  <c r="CV85" i="1"/>
  <c r="DH85" i="1" s="1"/>
  <c r="CP76" i="1"/>
  <c r="DB76" i="1" s="1"/>
  <c r="CR87" i="1"/>
  <c r="DD87" i="1" s="1"/>
  <c r="CS77" i="1"/>
  <c r="DE77" i="1" s="1"/>
  <c r="CV72" i="1"/>
  <c r="DH72" i="1" s="1"/>
  <c r="CP58" i="1"/>
  <c r="DB58" i="1" s="1"/>
  <c r="CO100" i="1"/>
  <c r="DA100" i="1" s="1"/>
  <c r="CK93" i="1"/>
  <c r="CW93" i="1" s="1"/>
  <c r="CP88" i="1"/>
  <c r="DB88" i="1" s="1"/>
  <c r="CL21" i="1"/>
  <c r="CX21" i="1" s="1"/>
  <c r="CM95" i="1"/>
  <c r="CY95" i="1" s="1"/>
  <c r="CQ54" i="1"/>
  <c r="DC54" i="1" s="1"/>
  <c r="CN38" i="1"/>
  <c r="CZ38" i="1" s="1"/>
  <c r="CL52" i="1"/>
  <c r="CX52" i="1" s="1"/>
  <c r="CN74" i="1"/>
  <c r="CZ74" i="1" s="1"/>
  <c r="CV103" i="1"/>
  <c r="DH103" i="1" s="1"/>
  <c r="CN31" i="1"/>
  <c r="CZ31" i="1" s="1"/>
  <c r="CS22" i="1"/>
  <c r="DE22" i="1" s="1"/>
  <c r="CK73" i="1"/>
  <c r="CW73" i="1" s="1"/>
  <c r="CM32" i="1"/>
  <c r="CY32" i="1" s="1"/>
  <c r="CR62" i="1"/>
  <c r="DD62" i="1" s="1"/>
  <c r="CR68" i="1"/>
  <c r="DD68" i="1" s="1"/>
  <c r="CQ100" i="1"/>
  <c r="DC100" i="1" s="1"/>
  <c r="CQ67" i="1"/>
  <c r="DC67" i="1" s="1"/>
  <c r="CU6" i="1"/>
  <c r="DG6" i="1" s="1"/>
  <c r="CU96" i="1"/>
  <c r="DG96" i="1" s="1"/>
  <c r="CS68" i="1"/>
  <c r="DE68" i="1" s="1"/>
  <c r="CT31" i="1"/>
  <c r="DF31" i="1" s="1"/>
  <c r="CS53" i="1"/>
  <c r="DE53" i="1" s="1"/>
  <c r="CU91" i="1"/>
  <c r="DG91" i="1" s="1"/>
  <c r="CU14" i="1"/>
  <c r="DG14" i="1" s="1"/>
  <c r="CP103" i="1"/>
  <c r="DB103" i="1" s="1"/>
  <c r="CQ23" i="1"/>
  <c r="DC23" i="1" s="1"/>
  <c r="CL98" i="1"/>
  <c r="CX98" i="1" s="1"/>
  <c r="CL36" i="1"/>
  <c r="CX36" i="1" s="1"/>
  <c r="CP22" i="1"/>
  <c r="DB22" i="1" s="1"/>
  <c r="CL48" i="1"/>
  <c r="CX48" i="1" s="1"/>
  <c r="CM11" i="1"/>
  <c r="CY11" i="1" s="1"/>
  <c r="CL22" i="1"/>
  <c r="CX22" i="1" s="1"/>
  <c r="CM43" i="1"/>
  <c r="CY43" i="1" s="1"/>
  <c r="CT79" i="1"/>
  <c r="DF79" i="1" s="1"/>
  <c r="CN105" i="1"/>
  <c r="CZ105" i="1" s="1"/>
  <c r="CR60" i="1"/>
  <c r="DD60" i="1" s="1"/>
  <c r="CM79" i="1"/>
  <c r="CY79" i="1" s="1"/>
  <c r="CN103" i="1"/>
  <c r="CZ103" i="1" s="1"/>
  <c r="CK89" i="1"/>
  <c r="CW89" i="1" s="1"/>
  <c r="CV28" i="1"/>
  <c r="DH28" i="1" s="1"/>
  <c r="CM146" i="1"/>
  <c r="CY146" i="1" s="1"/>
  <c r="CL10" i="1"/>
  <c r="CX10" i="1" s="1"/>
  <c r="CL106" i="1"/>
  <c r="CX106" i="1" s="1"/>
  <c r="CV24" i="1"/>
  <c r="DH24" i="1" s="1"/>
  <c r="CS35" i="1"/>
  <c r="DE35" i="1" s="1"/>
  <c r="CN84" i="1"/>
  <c r="CZ84" i="1" s="1"/>
  <c r="CT70" i="1"/>
  <c r="DF70" i="1" s="1"/>
  <c r="CQ5" i="1"/>
  <c r="DC5" i="1" s="1"/>
  <c r="CV89" i="1"/>
  <c r="DH89" i="1" s="1"/>
  <c r="CK54" i="1"/>
  <c r="CW54" i="1" s="1"/>
  <c r="CK6" i="1"/>
  <c r="CW6" i="1" s="1"/>
  <c r="CN32" i="1"/>
  <c r="CZ32" i="1" s="1"/>
  <c r="CL109" i="1"/>
  <c r="CX109" i="1" s="1"/>
  <c r="CU69" i="1"/>
  <c r="DG69" i="1" s="1"/>
  <c r="CK28" i="1"/>
  <c r="CW28" i="1" s="1"/>
  <c r="CQ71" i="1"/>
  <c r="DC71" i="1" s="1"/>
  <c r="CQ21" i="1"/>
  <c r="DC21" i="1" s="1"/>
  <c r="CV29" i="1"/>
  <c r="DH29" i="1" s="1"/>
  <c r="CO108" i="1"/>
  <c r="DA108" i="1" s="1"/>
  <c r="CN27" i="1"/>
  <c r="CZ27" i="1" s="1"/>
  <c r="CN60" i="1"/>
  <c r="CZ60" i="1" s="1"/>
  <c r="CT65" i="1"/>
  <c r="DF65" i="1" s="1"/>
  <c r="CP5" i="1"/>
  <c r="DB5" i="1" s="1"/>
  <c r="CK70" i="1"/>
  <c r="CW70" i="1" s="1"/>
  <c r="CV13" i="1"/>
  <c r="DH13" i="1" s="1"/>
  <c r="CP8" i="1"/>
  <c r="DB8" i="1" s="1"/>
  <c r="CK48" i="1"/>
  <c r="CW48" i="1" s="1"/>
  <c r="CU23" i="1"/>
  <c r="DG23" i="1" s="1"/>
  <c r="CV5" i="1"/>
  <c r="DH5" i="1" s="1"/>
  <c r="CV99" i="1"/>
  <c r="DH99" i="1" s="1"/>
  <c r="CN102" i="1"/>
  <c r="CZ102" i="1" s="1"/>
  <c r="CS107" i="1"/>
  <c r="DE107" i="1" s="1"/>
  <c r="CK96" i="1"/>
  <c r="CW96" i="1" s="1"/>
  <c r="CR86" i="1"/>
  <c r="DD86" i="1" s="1"/>
  <c r="CN95" i="1"/>
  <c r="CZ95" i="1" s="1"/>
  <c r="CK72" i="1"/>
  <c r="CW72" i="1" s="1"/>
  <c r="CU92" i="1"/>
  <c r="DG92" i="1" s="1"/>
  <c r="CL44" i="1"/>
  <c r="CX44" i="1" s="1"/>
  <c r="CU53" i="1"/>
  <c r="DG53" i="1" s="1"/>
  <c r="CN18" i="1"/>
  <c r="CZ18" i="1" s="1"/>
  <c r="CT71" i="1"/>
  <c r="DF71" i="1" s="1"/>
  <c r="CP74" i="1"/>
  <c r="DB74" i="1" s="1"/>
  <c r="CV113" i="1"/>
  <c r="DH113" i="1" s="1"/>
  <c r="CK62" i="1"/>
  <c r="CW62" i="1" s="1"/>
  <c r="CL96" i="1"/>
  <c r="CX96" i="1" s="1"/>
  <c r="CV84" i="1"/>
  <c r="DH84" i="1" s="1"/>
  <c r="CQ80" i="1"/>
  <c r="DC80" i="1" s="1"/>
  <c r="CR115" i="1"/>
  <c r="DD115" i="1" s="1"/>
  <c r="CP97" i="1"/>
  <c r="DB97" i="1" s="1"/>
  <c r="CV75" i="1"/>
  <c r="DH75" i="1" s="1"/>
  <c r="CS45" i="1"/>
  <c r="DE45" i="1" s="1"/>
  <c r="CL47" i="1"/>
  <c r="CX47" i="1" s="1"/>
  <c r="CN70" i="1"/>
  <c r="CZ70" i="1" s="1"/>
  <c r="CM20" i="1"/>
  <c r="CY20" i="1" s="1"/>
  <c r="CN80" i="1"/>
  <c r="CZ80" i="1" s="1"/>
  <c r="CR85" i="1"/>
  <c r="DD85" i="1" s="1"/>
  <c r="CU46" i="1"/>
  <c r="DG46" i="1" s="1"/>
  <c r="CT32" i="1"/>
  <c r="DF32" i="1" s="1"/>
  <c r="CN72" i="1"/>
  <c r="CZ72" i="1" s="1"/>
  <c r="CR103" i="1"/>
  <c r="DD103" i="1" s="1"/>
  <c r="CM96" i="1"/>
  <c r="CY96" i="1" s="1"/>
  <c r="CU109" i="1"/>
  <c r="DG109" i="1" s="1"/>
  <c r="CQ112" i="1"/>
  <c r="DC112" i="1" s="1"/>
  <c r="CV110" i="1"/>
  <c r="DH110" i="1" s="1"/>
  <c r="CL91" i="1"/>
  <c r="CX91" i="1" s="1"/>
  <c r="CO101" i="1"/>
  <c r="DA101" i="1" s="1"/>
  <c r="CQ16" i="1"/>
  <c r="DC16" i="1" s="1"/>
  <c r="CV77" i="1"/>
  <c r="DH77" i="1" s="1"/>
  <c r="CK58" i="1"/>
  <c r="CW58" i="1" s="1"/>
  <c r="CO66" i="1"/>
  <c r="DA66" i="1" s="1"/>
  <c r="CK69" i="1"/>
  <c r="CW69" i="1" s="1"/>
  <c r="CU103" i="1"/>
  <c r="DG103" i="1" s="1"/>
  <c r="CS76" i="1"/>
  <c r="DE76" i="1" s="1"/>
  <c r="CP34" i="1"/>
  <c r="DB34" i="1" s="1"/>
  <c r="CR70" i="1"/>
  <c r="DD70" i="1" s="1"/>
  <c r="CU104" i="1"/>
  <c r="DG104" i="1" s="1"/>
  <c r="CO13" i="1"/>
  <c r="DA13" i="1" s="1"/>
  <c r="CP111" i="1"/>
  <c r="DB111" i="1" s="1"/>
  <c r="CO59" i="1"/>
  <c r="DA59" i="1" s="1"/>
  <c r="CU97" i="1"/>
  <c r="DG97" i="1" s="1"/>
  <c r="CN106" i="1"/>
  <c r="CZ106" i="1" s="1"/>
  <c r="CP112" i="1"/>
  <c r="DB112" i="1" s="1"/>
  <c r="CM101" i="1"/>
  <c r="CY101" i="1" s="1"/>
  <c r="CP47" i="1"/>
  <c r="DB47" i="1" s="1"/>
  <c r="CM49" i="1"/>
  <c r="CY49" i="1" s="1"/>
  <c r="CK40" i="1"/>
  <c r="CW40" i="1" s="1"/>
  <c r="CN78" i="1"/>
  <c r="CZ78" i="1" s="1"/>
  <c r="CR7" i="1"/>
  <c r="DD7" i="1" s="1"/>
  <c r="CO82" i="1"/>
  <c r="DA82" i="1" s="1"/>
  <c r="CR39" i="1"/>
  <c r="DD39" i="1" s="1"/>
  <c r="CV60" i="1"/>
  <c r="DH60" i="1" s="1"/>
  <c r="CO27" i="1"/>
  <c r="DA27" i="1" s="1"/>
  <c r="CR76" i="1"/>
  <c r="DD76" i="1" s="1"/>
  <c r="CU81" i="1"/>
  <c r="DG81" i="1" s="1"/>
  <c r="CQ69" i="1"/>
  <c r="DC69" i="1" s="1"/>
  <c r="CQ93" i="1"/>
  <c r="DC93" i="1" s="1"/>
  <c r="CK87" i="1"/>
  <c r="CW87" i="1" s="1"/>
  <c r="CN54" i="1"/>
  <c r="CZ54" i="1" s="1"/>
  <c r="CV37" i="1"/>
  <c r="DH37" i="1" s="1"/>
  <c r="CT82" i="1"/>
  <c r="DF82" i="1" s="1"/>
  <c r="CL11" i="1"/>
  <c r="CX11" i="1" s="1"/>
  <c r="CV50" i="1"/>
  <c r="DH50" i="1" s="1"/>
  <c r="CV87" i="1"/>
  <c r="DH87" i="1" s="1"/>
  <c r="CN51" i="1"/>
  <c r="CZ51" i="1" s="1"/>
  <c r="CN24" i="1"/>
  <c r="CZ24" i="1" s="1"/>
  <c r="CQ20" i="1"/>
  <c r="DC20" i="1" s="1"/>
  <c r="CV73" i="1"/>
  <c r="DH73" i="1" s="1"/>
  <c r="CL5" i="1"/>
  <c r="CX5" i="1" s="1"/>
  <c r="CN114" i="1"/>
  <c r="CZ114" i="1" s="1"/>
  <c r="CS109" i="1"/>
  <c r="DE109" i="1" s="1"/>
  <c r="CO14" i="1"/>
  <c r="DA14" i="1" s="1"/>
  <c r="CS62" i="1"/>
  <c r="DE62" i="1" s="1"/>
  <c r="CT42" i="1"/>
  <c r="DF42" i="1" s="1"/>
  <c r="CK80" i="1"/>
  <c r="CW80" i="1" s="1"/>
  <c r="CN40" i="1"/>
  <c r="CZ40" i="1" s="1"/>
  <c r="CP91" i="1"/>
  <c r="DB91" i="1" s="1"/>
  <c r="CN26" i="1"/>
  <c r="CZ26" i="1" s="1"/>
  <c r="CT92" i="1"/>
  <c r="DF92" i="1" s="1"/>
  <c r="CS40" i="1"/>
  <c r="DE40" i="1" s="1"/>
  <c r="CV92" i="1"/>
  <c r="DH92" i="1" s="1"/>
  <c r="CL84" i="1"/>
  <c r="CX84" i="1" s="1"/>
  <c r="CU70" i="1"/>
  <c r="DG70" i="1" s="1"/>
  <c r="CN57" i="1"/>
  <c r="CZ57" i="1" s="1"/>
  <c r="CP146" i="1"/>
  <c r="DB146" i="1" s="1"/>
  <c r="CM114" i="1"/>
  <c r="CY114" i="1" s="1"/>
  <c r="CR100" i="1"/>
  <c r="DD100" i="1" s="1"/>
  <c r="CU5" i="1"/>
  <c r="DG5" i="1" s="1"/>
  <c r="CK36" i="1"/>
  <c r="CW36" i="1" s="1"/>
  <c r="CM37" i="1"/>
  <c r="CY37" i="1" s="1"/>
  <c r="CV106" i="1"/>
  <c r="DH106" i="1" s="1"/>
  <c r="CL66" i="1"/>
  <c r="CX66" i="1" s="1"/>
  <c r="CV11" i="1"/>
  <c r="DH11" i="1" s="1"/>
  <c r="CP89" i="1"/>
  <c r="DB89" i="1" s="1"/>
  <c r="CU101" i="1"/>
  <c r="DG101" i="1" s="1"/>
  <c r="CP110" i="1"/>
  <c r="DB110" i="1" s="1"/>
  <c r="CL43" i="1"/>
  <c r="CX43" i="1" s="1"/>
  <c r="CV86" i="1"/>
  <c r="DH86" i="1" s="1"/>
  <c r="CU98" i="1"/>
  <c r="DG98" i="1" s="1"/>
  <c r="CU38" i="1"/>
  <c r="DG38" i="1" s="1"/>
  <c r="CP38" i="1"/>
  <c r="DB38" i="1" s="1"/>
  <c r="CV16" i="1"/>
  <c r="DH16" i="1" s="1"/>
  <c r="CN77" i="1"/>
  <c r="CZ77" i="1" s="1"/>
  <c r="CU22" i="1"/>
  <c r="DG22" i="1" s="1"/>
  <c r="CN52" i="1"/>
  <c r="CZ52" i="1" s="1"/>
  <c r="CN87" i="1"/>
  <c r="CZ87" i="1" s="1"/>
  <c r="CQ102" i="1"/>
  <c r="DC102" i="1" s="1"/>
  <c r="CN73" i="1"/>
  <c r="CZ73" i="1" s="1"/>
  <c r="CV107" i="1"/>
  <c r="DH107" i="1" s="1"/>
  <c r="CV93" i="1"/>
  <c r="DH93" i="1" s="1"/>
  <c r="CU83" i="1"/>
  <c r="DG83" i="1" s="1"/>
  <c r="CN82" i="1"/>
  <c r="CZ82" i="1" s="1"/>
  <c r="CL33" i="1"/>
  <c r="CX33"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N63" i="1"/>
  <c r="CZ63" i="1" s="1"/>
  <c r="CN42" i="1"/>
  <c r="CZ42" i="1" s="1"/>
  <c r="CO25" i="1"/>
  <c r="DA25" i="1" s="1"/>
  <c r="CV146" i="1"/>
  <c r="DH146" i="1" s="1"/>
  <c r="CM100" i="1"/>
  <c r="CY100" i="1" s="1"/>
  <c r="CM82" i="1"/>
  <c r="CY82" i="1" s="1"/>
  <c r="CT66" i="1"/>
  <c r="DF66" i="1" s="1"/>
  <c r="CO10" i="1"/>
  <c r="DA10" i="1" s="1"/>
  <c r="CR71" i="1"/>
  <c r="DD71" i="1" s="1"/>
  <c r="CV49" i="1"/>
  <c r="DH49" i="1" s="1"/>
  <c r="CV51" i="1"/>
  <c r="DH51" i="1" s="1"/>
  <c r="CL37" i="1"/>
  <c r="CX37" i="1" s="1"/>
  <c r="CP51" i="1"/>
  <c r="DB51" i="1" s="1"/>
  <c r="CT91" i="1"/>
  <c r="DF91" i="1" s="1"/>
  <c r="CP113" i="1"/>
  <c r="DB113" i="1" s="1"/>
  <c r="CL78" i="1"/>
  <c r="CX78" i="1" s="1"/>
  <c r="CT47" i="1"/>
  <c r="DF47" i="1" s="1"/>
  <c r="CM84" i="1"/>
  <c r="CY84" i="1" s="1"/>
  <c r="CN47" i="1"/>
  <c r="CZ47" i="1" s="1"/>
  <c r="CV14" i="1"/>
  <c r="DH14" i="1" s="1"/>
  <c r="CS64" i="1"/>
  <c r="DE64" i="1" s="1"/>
  <c r="CV83" i="1"/>
  <c r="DH83" i="1" s="1"/>
  <c r="CP35" i="1"/>
  <c r="DB35" i="1" s="1"/>
  <c r="CU13" i="1"/>
  <c r="DG13" i="1" s="1"/>
  <c r="CL97" i="1"/>
  <c r="CX97" i="1" s="1"/>
  <c r="CP79" i="1"/>
  <c r="DB79" i="1" s="1"/>
  <c r="CL100" i="1"/>
  <c r="CX100" i="1" s="1"/>
  <c r="CM18" i="1"/>
  <c r="CY18" i="1" s="1"/>
  <c r="CV18" i="1"/>
  <c r="DH18" i="1" s="1"/>
  <c r="CO57" i="1"/>
  <c r="DA57" i="1" s="1"/>
  <c r="CT53" i="1"/>
  <c r="DF53" i="1" s="1"/>
  <c r="CP100" i="1"/>
  <c r="DB100" i="1" s="1"/>
  <c r="CU51" i="1"/>
  <c r="DG51" i="1" s="1"/>
  <c r="CV44" i="1"/>
  <c r="DH44" i="1" s="1"/>
  <c r="CL35" i="1"/>
  <c r="CX35" i="1" s="1"/>
  <c r="CN113" i="1"/>
  <c r="CZ113" i="1" s="1"/>
  <c r="CR83" i="1"/>
  <c r="DD83" i="1" s="1"/>
  <c r="CN83" i="1"/>
  <c r="CZ83" i="1" s="1"/>
  <c r="CM16" i="1"/>
  <c r="CY16" i="1" s="1"/>
  <c r="CO115" i="1"/>
  <c r="DA115" i="1" s="1"/>
  <c r="CP21" i="1"/>
  <c r="DB21" i="1" s="1"/>
  <c r="CN21" i="1"/>
  <c r="CZ21" i="1" s="1"/>
  <c r="CQ105" i="1"/>
  <c r="DC105" i="1" s="1"/>
  <c r="CM35" i="1"/>
  <c r="CY35" i="1" s="1"/>
  <c r="CQ30" i="1"/>
  <c r="DC30" i="1" s="1"/>
  <c r="CT36" i="1"/>
  <c r="DF36" i="1" s="1"/>
  <c r="CV111" i="1"/>
  <c r="DH111" i="1" s="1"/>
  <c r="CQ90" i="1"/>
  <c r="DC90" i="1" s="1"/>
  <c r="CR64" i="1"/>
  <c r="DD64" i="1" s="1"/>
  <c r="CR80" i="1"/>
  <c r="DD80" i="1" s="1"/>
  <c r="CO83" i="1"/>
  <c r="DA83" i="1" s="1"/>
  <c r="CL68" i="1"/>
  <c r="CX68" i="1" s="1"/>
  <c r="CV34" i="1"/>
  <c r="DH34" i="1" s="1"/>
  <c r="CU33" i="1"/>
  <c r="DG33" i="1" s="1"/>
  <c r="CP16" i="1"/>
  <c r="DB16" i="1" s="1"/>
  <c r="CV55" i="1"/>
  <c r="DH55" i="1" s="1"/>
  <c r="CU95" i="1"/>
  <c r="DG95" i="1" s="1"/>
  <c r="CU146" i="1"/>
  <c r="DG146" i="1" s="1"/>
  <c r="CP93" i="1"/>
  <c r="DB93" i="1" s="1"/>
  <c r="CU58" i="1"/>
  <c r="DG58" i="1" s="1"/>
  <c r="CV17" i="1"/>
  <c r="DH17" i="1" s="1"/>
  <c r="CV68" i="1"/>
  <c r="DH68" i="1" s="1"/>
  <c r="CS112" i="1"/>
  <c r="DE112" i="1" s="1"/>
  <c r="CO78" i="1"/>
  <c r="DA78" i="1" s="1"/>
  <c r="CS56" i="1"/>
  <c r="DE56" i="1" s="1"/>
  <c r="CO32" i="1"/>
  <c r="DA32" i="1" s="1"/>
  <c r="CL87" i="1"/>
  <c r="CX87" i="1" s="1"/>
  <c r="CN89" i="1"/>
  <c r="CZ89"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V98" i="1"/>
  <c r="DH98" i="1" s="1"/>
  <c r="CK25" i="1"/>
  <c r="CW25" i="1" s="1"/>
  <c r="CL73" i="1"/>
  <c r="CX73" i="1" s="1"/>
  <c r="CN62" i="1"/>
  <c r="CZ62" i="1" s="1"/>
  <c r="CK106" i="1"/>
  <c r="CW106" i="1" s="1"/>
  <c r="CK46" i="1"/>
  <c r="CW46" i="1" s="1"/>
  <c r="CU26" i="1"/>
  <c r="DG26" i="1" s="1"/>
  <c r="CO98" i="1"/>
  <c r="DA98" i="1" s="1"/>
  <c r="CP56" i="1"/>
  <c r="DB56" i="1" s="1"/>
  <c r="CQ104" i="1"/>
  <c r="DC104" i="1" s="1"/>
  <c r="CK34" i="1"/>
  <c r="CW34" i="1" s="1"/>
  <c r="CO51" i="1"/>
  <c r="DA51" i="1" s="1"/>
  <c r="CV21" i="1"/>
  <c r="DH21" i="1" s="1"/>
  <c r="CU41" i="1"/>
  <c r="DG41" i="1" s="1"/>
  <c r="CS37" i="1"/>
  <c r="DE37" i="1" s="1"/>
  <c r="CQ62" i="1"/>
  <c r="DC62" i="1" s="1"/>
  <c r="CM94" i="1"/>
  <c r="CY94" i="1" s="1"/>
  <c r="CS92" i="1"/>
  <c r="DE92" i="1" s="1"/>
  <c r="CP114" i="1"/>
  <c r="DB114" i="1" s="1"/>
  <c r="CK5" i="1"/>
  <c r="CW5" i="1" s="1"/>
  <c r="CO7" i="1"/>
  <c r="DA7" i="1" s="1"/>
  <c r="CQ75" i="1"/>
  <c r="DC75" i="1" s="1"/>
  <c r="CO62" i="1"/>
  <c r="DA62" i="1" s="1"/>
  <c r="CQ114" i="1"/>
  <c r="DC114" i="1" s="1"/>
  <c r="CV38" i="1"/>
  <c r="DH38" i="1" s="1"/>
  <c r="CN64" i="1"/>
  <c r="CZ64" i="1" s="1"/>
  <c r="CQ25" i="1"/>
  <c r="DC25" i="1" s="1"/>
  <c r="CO39" i="1"/>
  <c r="DA39" i="1" s="1"/>
  <c r="CV90" i="1"/>
  <c r="DH90" i="1" s="1"/>
  <c r="CO69" i="1"/>
  <c r="DA69" i="1" s="1"/>
  <c r="CK49" i="1"/>
  <c r="CW49" i="1" s="1"/>
  <c r="CM107" i="1"/>
  <c r="CY107" i="1" s="1"/>
  <c r="CM50" i="1"/>
  <c r="CY50" i="1" s="1"/>
  <c r="CU59" i="1"/>
  <c r="DG59" i="1" s="1"/>
  <c r="CR16" i="1"/>
  <c r="DD16" i="1" s="1"/>
  <c r="CN85" i="1"/>
  <c r="CZ85" i="1" s="1"/>
  <c r="CN86" i="1"/>
  <c r="CZ86" i="1" s="1"/>
  <c r="CN28" i="1"/>
  <c r="CZ28" i="1" s="1"/>
  <c r="CN107" i="1"/>
  <c r="CZ107" i="1" s="1"/>
  <c r="CQ8" i="1"/>
  <c r="DC8" i="1" s="1"/>
  <c r="CN71" i="1"/>
  <c r="CZ71" i="1" s="1"/>
  <c r="CS20" i="1"/>
  <c r="DE20" i="1" s="1"/>
  <c r="CU66" i="1"/>
  <c r="DG66" i="1" s="1"/>
  <c r="CV82" i="1"/>
  <c r="DH82" i="1" s="1"/>
  <c r="G183" i="2" l="1"/>
  <c r="DJ144" i="1"/>
  <c r="DT140" i="1"/>
  <c r="DP141" i="1"/>
  <c r="DM142" i="1"/>
  <c r="DL143" i="1"/>
  <c r="DT142" i="1"/>
  <c r="DO140" i="1"/>
  <c r="DP143" i="1"/>
  <c r="DS142" i="1"/>
  <c r="DO139" i="1"/>
  <c r="DL140" i="1"/>
  <c r="DJ143" i="1"/>
  <c r="DO142" i="1"/>
  <c r="DS143" i="1"/>
  <c r="DJ140" i="1"/>
  <c r="DL142" i="1"/>
  <c r="DQ139" i="1"/>
  <c r="DR142" i="1"/>
  <c r="DM144" i="1"/>
  <c r="DT144" i="1"/>
  <c r="DN139" i="1"/>
  <c r="DM141" i="1"/>
  <c r="DI144" i="1"/>
  <c r="DR140" i="1"/>
  <c r="DQ144" i="1"/>
  <c r="DN141" i="1"/>
  <c r="DI139" i="1"/>
  <c r="DJ142" i="1"/>
  <c r="DO143" i="1"/>
  <c r="DL144" i="1"/>
  <c r="DM139" i="1"/>
  <c r="DI143" i="1"/>
  <c r="DN142" i="1"/>
  <c r="DS144" i="1"/>
  <c r="DK143" i="1"/>
  <c r="DP140" i="1"/>
  <c r="DO141" i="1"/>
  <c r="DT141" i="1"/>
  <c r="DQ142" i="1"/>
  <c r="DN143" i="1"/>
  <c r="DT139" i="1"/>
  <c r="DQ141" i="1"/>
  <c r="DM140" i="1"/>
  <c r="DI141" i="1"/>
  <c r="DM143" i="1"/>
  <c r="DQ140" i="1"/>
  <c r="DR139" i="1"/>
  <c r="DO144" i="1"/>
  <c r="DL141" i="1"/>
  <c r="DI142" i="1"/>
  <c r="DP142" i="1"/>
  <c r="DL139" i="1"/>
  <c r="DN144" i="1"/>
  <c r="DK144" i="1"/>
  <c r="DK140" i="1"/>
  <c r="DP144" i="1"/>
  <c r="DJ139" i="1"/>
  <c r="DQ143" i="1"/>
  <c r="DN140" i="1"/>
  <c r="DS141" i="1"/>
  <c r="DR141" i="1"/>
  <c r="DS139" i="1"/>
  <c r="DR144" i="1"/>
  <c r="DS140" i="1"/>
  <c r="DT143" i="1"/>
  <c r="DR143" i="1"/>
  <c r="DI140" i="1"/>
  <c r="DK142" i="1"/>
  <c r="DP139" i="1"/>
  <c r="DK141" i="1"/>
  <c r="DJ141" i="1"/>
  <c r="DK139" i="1"/>
  <c r="DX3" i="1"/>
  <c r="DX136" i="1" s="1"/>
  <c r="DT132" i="1"/>
  <c r="DL132" i="1"/>
  <c r="DM135" i="1"/>
  <c r="DT133" i="1"/>
  <c r="DR136" i="1"/>
  <c r="DI134" i="1"/>
  <c r="DK136" i="1"/>
  <c r="DP145" i="1"/>
  <c r="DR134" i="1"/>
  <c r="DL137" i="1"/>
  <c r="DS145" i="1"/>
  <c r="DT137" i="1"/>
  <c r="DK134" i="1"/>
  <c r="DK133" i="1"/>
  <c r="DJ138" i="1"/>
  <c r="DP138" i="1"/>
  <c r="DO145" i="1"/>
  <c r="DN133" i="1"/>
  <c r="DN136" i="1"/>
  <c r="DK145" i="1"/>
  <c r="DK137" i="1"/>
  <c r="DS138" i="1"/>
  <c r="DM133" i="1"/>
  <c r="DM132" i="1"/>
  <c r="DO134" i="1"/>
  <c r="DQ133" i="1"/>
  <c r="DT145" i="1"/>
  <c r="DR138" i="1"/>
  <c r="DR132" i="1"/>
  <c r="DS134" i="1"/>
  <c r="DP133" i="1"/>
  <c r="DT138" i="1"/>
  <c r="DO138" i="1"/>
  <c r="DN135" i="1"/>
  <c r="DO137" i="1"/>
  <c r="DP135" i="1"/>
  <c r="DO133" i="1"/>
  <c r="DJ136" i="1"/>
  <c r="DJ137" i="1"/>
  <c r="DN134" i="1"/>
  <c r="DQ136" i="1"/>
  <c r="DN137" i="1"/>
  <c r="DL134" i="1"/>
  <c r="DJ135" i="1"/>
  <c r="DM137" i="1"/>
  <c r="DM136" i="1"/>
  <c r="DP134" i="1"/>
  <c r="DI133" i="1"/>
  <c r="DJ145" i="1"/>
  <c r="DM134" i="1"/>
  <c r="DI135" i="1"/>
  <c r="DT135" i="1"/>
  <c r="DM145" i="1"/>
  <c r="DR135" i="1"/>
  <c r="DS133" i="1"/>
  <c r="DL145" i="1"/>
  <c r="DK135" i="1"/>
  <c r="DK138" i="1"/>
  <c r="DQ137" i="1"/>
  <c r="DI137" i="1"/>
  <c r="DQ145" i="1"/>
  <c r="DS135" i="1"/>
  <c r="DL133" i="1"/>
  <c r="DJ132" i="1"/>
  <c r="DI132" i="1"/>
  <c r="DN138" i="1"/>
  <c r="DP136" i="1"/>
  <c r="DQ132" i="1"/>
  <c r="DJ134" i="1"/>
  <c r="DO136" i="1"/>
  <c r="DO135" i="1"/>
  <c r="DR133" i="1"/>
  <c r="DS132" i="1"/>
  <c r="DT136" i="1"/>
  <c r="DS137" i="1"/>
  <c r="DI145" i="1"/>
  <c r="DI138" i="1"/>
  <c r="DN145" i="1"/>
  <c r="DR145" i="1"/>
  <c r="DR137" i="1"/>
  <c r="DS136" i="1"/>
  <c r="DL138" i="1"/>
  <c r="DL136" i="1"/>
  <c r="DO132" i="1"/>
  <c r="DI136" i="1"/>
  <c r="DT134" i="1"/>
  <c r="DQ138" i="1"/>
  <c r="DN132" i="1"/>
  <c r="DM138" i="1"/>
  <c r="DP137" i="1"/>
  <c r="DL135" i="1"/>
  <c r="DP132" i="1"/>
  <c r="DQ135" i="1"/>
  <c r="DQ134" i="1"/>
  <c r="DJ133" i="1"/>
  <c r="DK132" i="1"/>
  <c r="DN119" i="1"/>
  <c r="DR131" i="1"/>
  <c r="DS127" i="1"/>
  <c r="DP126" i="1"/>
  <c r="DO127" i="1"/>
  <c r="DT130" i="1"/>
  <c r="DN127" i="1"/>
  <c r="DL127" i="1"/>
  <c r="DJ124" i="1"/>
  <c r="DT127" i="1"/>
  <c r="DR120" i="1"/>
  <c r="DI128" i="1"/>
  <c r="DL122" i="1"/>
  <c r="DT123" i="1"/>
  <c r="DN121" i="1"/>
  <c r="DN128" i="1"/>
  <c r="DM121" i="1"/>
  <c r="DM122" i="1"/>
  <c r="DN124" i="1"/>
  <c r="DP119" i="1"/>
  <c r="DN118" i="1"/>
  <c r="DI116" i="1"/>
  <c r="DM125" i="1"/>
  <c r="DK122" i="1"/>
  <c r="DM130" i="1"/>
  <c r="DQ130" i="1"/>
  <c r="DI129" i="1"/>
  <c r="DL123" i="1"/>
  <c r="DS126" i="1"/>
  <c r="DQ131" i="1"/>
  <c r="DK123" i="1"/>
  <c r="DK127" i="1"/>
  <c r="DT119" i="1"/>
  <c r="DR127" i="1"/>
  <c r="DP120" i="1"/>
  <c r="DI123" i="1"/>
  <c r="DJ120" i="1"/>
  <c r="DP127" i="1"/>
  <c r="DI120" i="1"/>
  <c r="DL121" i="1"/>
  <c r="DS123" i="1"/>
  <c r="DR118" i="1"/>
  <c r="DK117" i="1"/>
  <c r="DM116" i="1"/>
  <c r="DP118" i="1"/>
  <c r="DR117" i="1"/>
  <c r="DK130" i="1"/>
  <c r="DQ123" i="1"/>
  <c r="DT122" i="1"/>
  <c r="DJ128" i="1"/>
  <c r="DQ127" i="1"/>
  <c r="DN126" i="1"/>
  <c r="DJ119" i="1"/>
  <c r="DJ127" i="1"/>
  <c r="DO129" i="1"/>
  <c r="DN131" i="1"/>
  <c r="DK125" i="1"/>
  <c r="DL131" i="1"/>
  <c r="DT126" i="1"/>
  <c r="DS118" i="1"/>
  <c r="DP121" i="1"/>
  <c r="DQ118" i="1"/>
  <c r="DP131" i="1"/>
  <c r="DJ126" i="1"/>
  <c r="DK118" i="1"/>
  <c r="DL119" i="1"/>
  <c r="DS122" i="1"/>
  <c r="DN116" i="1"/>
  <c r="DT117" i="1"/>
  <c r="DP122" i="1"/>
  <c r="DJ117" i="1"/>
  <c r="DT116" i="1"/>
  <c r="DR125" i="1"/>
  <c r="DR129" i="1"/>
  <c r="DO128" i="1"/>
  <c r="DI122" i="1"/>
  <c r="DK121" i="1"/>
  <c r="DI127" i="1"/>
  <c r="DS120" i="1"/>
  <c r="DN123" i="1"/>
  <c r="DO131" i="1"/>
  <c r="DM123" i="1"/>
  <c r="DI118" i="1"/>
  <c r="DN130" i="1"/>
  <c r="DI126" i="1"/>
  <c r="DR116" i="1"/>
  <c r="DP116" i="1"/>
  <c r="DR121" i="1"/>
  <c r="DQ129" i="1"/>
  <c r="DJ116" i="1"/>
  <c r="DO124" i="1"/>
  <c r="DK131" i="1"/>
  <c r="DM124" i="1"/>
  <c r="DM117" i="1"/>
  <c r="DS125" i="1"/>
  <c r="DM127" i="1"/>
  <c r="DM129" i="1"/>
  <c r="DJ125" i="1"/>
  <c r="DS129" i="1"/>
  <c r="DI125" i="1"/>
  <c r="DM126" i="1"/>
  <c r="DS119" i="1"/>
  <c r="DJ130" i="1"/>
  <c r="DL124" i="1"/>
  <c r="DT124" i="1"/>
  <c r="DO116" i="1"/>
  <c r="DS121" i="1"/>
  <c r="DM119" i="1"/>
  <c r="DM118" i="1"/>
  <c r="DJ121" i="1"/>
  <c r="DL116" i="1"/>
  <c r="DI124" i="1"/>
  <c r="DQ121" i="1"/>
  <c r="DM131" i="1"/>
  <c r="DI119" i="1"/>
  <c r="DL126" i="1"/>
  <c r="DR119" i="1"/>
  <c r="DQ119" i="1"/>
  <c r="DO119" i="1"/>
  <c r="DN117" i="1"/>
  <c r="DQ126" i="1"/>
  <c r="DQ122" i="1"/>
  <c r="DQ117" i="1"/>
  <c r="DR130" i="1"/>
  <c r="DJ118" i="1"/>
  <c r="DI117" i="1"/>
  <c r="DI130" i="1"/>
  <c r="DT131" i="1"/>
  <c r="DJ131" i="1"/>
  <c r="DK119" i="1"/>
  <c r="DS130" i="1"/>
  <c r="DO121" i="1"/>
  <c r="DP129" i="1"/>
  <c r="DQ124" i="1"/>
  <c r="DO126" i="1"/>
  <c r="DT128" i="1"/>
  <c r="DS124" i="1"/>
  <c r="DJ129" i="1"/>
  <c r="DR124" i="1"/>
  <c r="DQ125" i="1"/>
  <c r="DT118" i="1"/>
  <c r="DT129" i="1"/>
  <c r="DP123" i="1"/>
  <c r="DK124" i="1"/>
  <c r="DT125" i="1"/>
  <c r="DI121" i="1"/>
  <c r="DO118" i="1"/>
  <c r="DO117" i="1"/>
  <c r="DT120" i="1"/>
  <c r="DS116" i="1"/>
  <c r="DP128" i="1"/>
  <c r="DP130" i="1"/>
  <c r="DS117" i="1"/>
  <c r="DR122" i="1"/>
  <c r="DR126" i="1"/>
  <c r="DJ123" i="1"/>
  <c r="DL118" i="1"/>
  <c r="DN120" i="1"/>
  <c r="DI131" i="1"/>
  <c r="DK126" i="1"/>
  <c r="DP125" i="1"/>
  <c r="DM128" i="1"/>
  <c r="DL130" i="1"/>
  <c r="DM120" i="1"/>
  <c r="DN125" i="1"/>
  <c r="DJ122" i="1"/>
  <c r="DO120" i="1"/>
  <c r="DO130" i="1"/>
  <c r="DN129" i="1"/>
  <c r="DK129" i="1"/>
  <c r="DL128" i="1"/>
  <c r="DQ128" i="1"/>
  <c r="DS131" i="1"/>
  <c r="DK120" i="1"/>
  <c r="DS128" i="1"/>
  <c r="DT121" i="1"/>
  <c r="DO125" i="1"/>
  <c r="DK128" i="1"/>
  <c r="DO122" i="1"/>
  <c r="DR128" i="1"/>
  <c r="DR123" i="1"/>
  <c r="DP124" i="1"/>
  <c r="DP117" i="1"/>
  <c r="DL129" i="1"/>
  <c r="DN122" i="1"/>
  <c r="DO123" i="1"/>
  <c r="DL125" i="1"/>
  <c r="DQ120" i="1"/>
  <c r="DL117" i="1"/>
  <c r="DQ116" i="1"/>
  <c r="DL120" i="1"/>
  <c r="DK116" i="1"/>
  <c r="EA3" i="1"/>
  <c r="EA42" i="1" s="1"/>
  <c r="EB3" i="1"/>
  <c r="EB15" i="1" s="1"/>
  <c r="DI49" i="1"/>
  <c r="DL64" i="1"/>
  <c r="DM98" i="1"/>
  <c r="DM7" i="1"/>
  <c r="DQ105" i="1"/>
  <c r="DS22" i="1"/>
  <c r="DR92" i="1"/>
  <c r="DM59" i="1"/>
  <c r="DP85" i="1"/>
  <c r="DS23" i="1"/>
  <c r="DT28" i="1"/>
  <c r="DP43" i="1"/>
  <c r="DK69" i="1"/>
  <c r="DR100" i="1"/>
  <c r="DK104" i="1"/>
  <c r="DR44" i="1"/>
  <c r="DS86" i="1"/>
  <c r="DM68" i="1"/>
  <c r="DT39" i="1"/>
  <c r="DI83" i="1"/>
  <c r="DS111" i="1"/>
  <c r="DJ88" i="1"/>
  <c r="DM99" i="1"/>
  <c r="DO42" i="1"/>
  <c r="DL81" i="1"/>
  <c r="DS93" i="1"/>
  <c r="DK29" i="1"/>
  <c r="DO57" i="1"/>
  <c r="DI146" i="1"/>
  <c r="DQ91" i="1"/>
  <c r="DQ38" i="1"/>
  <c r="DQ31" i="1"/>
  <c r="DO49" i="1"/>
  <c r="DM89" i="1"/>
  <c r="DN59" i="1"/>
  <c r="DQ75" i="1"/>
  <c r="DS41" i="1"/>
  <c r="DS26" i="1"/>
  <c r="DT98" i="1"/>
  <c r="DS32" i="1"/>
  <c r="DL89" i="1"/>
  <c r="DQ112" i="1"/>
  <c r="DS95" i="1"/>
  <c r="DN21" i="1"/>
  <c r="DN35" i="1"/>
  <c r="DJ78" i="1"/>
  <c r="DT51" i="1"/>
  <c r="DS34" i="1"/>
  <c r="DS83" i="1"/>
  <c r="DJ43" i="1"/>
  <c r="DT106" i="1"/>
  <c r="DL57" i="1"/>
  <c r="DI80" i="1"/>
  <c r="DO20" i="1"/>
  <c r="DJ11" i="1"/>
  <c r="DT60" i="1"/>
  <c r="DN47" i="1"/>
  <c r="DN111" i="1"/>
  <c r="DI69" i="1"/>
  <c r="DM101" i="1"/>
  <c r="DN97" i="1"/>
  <c r="DR71" i="1"/>
  <c r="DP86" i="1"/>
  <c r="DI48" i="1"/>
  <c r="DL27" i="1"/>
  <c r="DJ109" i="1"/>
  <c r="DR70" i="1"/>
  <c r="DI89" i="1"/>
  <c r="DJ36" i="1"/>
  <c r="DS6" i="1"/>
  <c r="DI73" i="1"/>
  <c r="DL38" i="1"/>
  <c r="DN88" i="1"/>
  <c r="DN76" i="1"/>
  <c r="DN6" i="1"/>
  <c r="DT52" i="1"/>
  <c r="DT56" i="1"/>
  <c r="DM23" i="1"/>
  <c r="DM95" i="1"/>
  <c r="DI111" i="1"/>
  <c r="DS76" i="1"/>
  <c r="DJ38" i="1"/>
  <c r="DN52" i="1"/>
  <c r="DK10" i="1"/>
  <c r="DP14" i="1"/>
  <c r="DS24" i="1"/>
  <c r="DJ67" i="1"/>
  <c r="DS71" i="1"/>
  <c r="DM67" i="1"/>
  <c r="DR37" i="1"/>
  <c r="DT31" i="1"/>
  <c r="DO56" i="1"/>
  <c r="DM55" i="1"/>
  <c r="DM93" i="1"/>
  <c r="DJ103" i="1"/>
  <c r="DT91" i="1"/>
  <c r="DO85" i="1"/>
  <c r="DM74" i="1"/>
  <c r="DP26" i="1"/>
  <c r="DP91" i="1"/>
  <c r="DL90" i="1"/>
  <c r="DI27" i="1"/>
  <c r="DJ46" i="1"/>
  <c r="DM103" i="1"/>
  <c r="DO82" i="1"/>
  <c r="DM28" i="1"/>
  <c r="DM20" i="1"/>
  <c r="DR58" i="1"/>
  <c r="DK77" i="1"/>
  <c r="DK72" i="1"/>
  <c r="DR49" i="1"/>
  <c r="DL61" i="1"/>
  <c r="DJ62" i="1"/>
  <c r="DI38" i="1"/>
  <c r="DL45" i="1"/>
  <c r="DI12" i="1"/>
  <c r="DS42" i="1"/>
  <c r="DK28" i="1"/>
  <c r="DJ24" i="1"/>
  <c r="DK48" i="1"/>
  <c r="DJ65" i="1"/>
  <c r="DS55" i="1"/>
  <c r="DT70" i="1"/>
  <c r="DO22" i="1"/>
  <c r="DT67" i="1"/>
  <c r="DR61" i="1"/>
  <c r="DO115" i="1"/>
  <c r="DO12" i="1"/>
  <c r="DN64" i="1"/>
  <c r="DL76" i="1"/>
  <c r="DJ92" i="1"/>
  <c r="DN63" i="1"/>
  <c r="DM70" i="1"/>
  <c r="DO10" i="1"/>
  <c r="DT58" i="1"/>
  <c r="DS87" i="1"/>
  <c r="DN30" i="1"/>
  <c r="DS12" i="1"/>
  <c r="DP61" i="1"/>
  <c r="DK40" i="1"/>
  <c r="DT26" i="1"/>
  <c r="DM24" i="1"/>
  <c r="DP107" i="1"/>
  <c r="DO106" i="1"/>
  <c r="DQ93" i="1"/>
  <c r="DP146" i="1"/>
  <c r="DQ73" i="1"/>
  <c r="DS85" i="1"/>
  <c r="DN27" i="1"/>
  <c r="DN28" i="1"/>
  <c r="DP104" i="1"/>
  <c r="DN77" i="1"/>
  <c r="DI65" i="1"/>
  <c r="DM90" i="1"/>
  <c r="DI78" i="1"/>
  <c r="DT25" i="1"/>
  <c r="DM114" i="1"/>
  <c r="DK115" i="1"/>
  <c r="DR16" i="1"/>
  <c r="DI76" i="1"/>
  <c r="DQ17" i="1"/>
  <c r="DK97" i="1"/>
  <c r="DP20" i="1"/>
  <c r="DK57" i="1"/>
  <c r="DM105" i="1"/>
  <c r="DI102" i="1"/>
  <c r="DI99" i="1"/>
  <c r="DJ72" i="1"/>
  <c r="DP56" i="1"/>
  <c r="DO61" i="1"/>
  <c r="DR87" i="1"/>
  <c r="DI71" i="1"/>
  <c r="DN18" i="1"/>
  <c r="DP79" i="1"/>
  <c r="DO66" i="1"/>
  <c r="DQ34" i="1"/>
  <c r="DQ94" i="1"/>
  <c r="DQ95" i="1"/>
  <c r="DQ44" i="1"/>
  <c r="DI23" i="1"/>
  <c r="DO37" i="1"/>
  <c r="DT59" i="1"/>
  <c r="DI91" i="1"/>
  <c r="DP32" i="1"/>
  <c r="DI66" i="1"/>
  <c r="DT97" i="1"/>
  <c r="DK19" i="1"/>
  <c r="DM57" i="1"/>
  <c r="DT73" i="1"/>
  <c r="DN74" i="1"/>
  <c r="DS69" i="1"/>
  <c r="DN22" i="1"/>
  <c r="DP87" i="1"/>
  <c r="DL111" i="1"/>
  <c r="DP110" i="1"/>
  <c r="DS105" i="1"/>
  <c r="DI104" i="1"/>
  <c r="DL49" i="1"/>
  <c r="DK113" i="1"/>
  <c r="DP113" i="1"/>
  <c r="DT96" i="1"/>
  <c r="DT71" i="1"/>
  <c r="DR102" i="1"/>
  <c r="DJ59" i="1"/>
  <c r="DM8" i="1"/>
  <c r="DQ10" i="1"/>
  <c r="DP9" i="1"/>
  <c r="DP51" i="1"/>
  <c r="DM85" i="1"/>
  <c r="DM29" i="1"/>
  <c r="DK47" i="1"/>
  <c r="DO28" i="1"/>
  <c r="DN86" i="1"/>
  <c r="DQ24" i="1"/>
  <c r="DS62" i="1"/>
  <c r="DQ21" i="1"/>
  <c r="DS19" i="1"/>
  <c r="DQ20" i="1"/>
  <c r="DM69" i="1"/>
  <c r="DL71" i="1"/>
  <c r="DL85" i="1"/>
  <c r="DT90" i="1"/>
  <c r="DT21" i="1"/>
  <c r="DI46" i="1"/>
  <c r="DO7" i="1"/>
  <c r="DJ87" i="1"/>
  <c r="DT68" i="1"/>
  <c r="DT55" i="1"/>
  <c r="DP64" i="1"/>
  <c r="DM115" i="1"/>
  <c r="DT44" i="1"/>
  <c r="DT83" i="1"/>
  <c r="DT49" i="1"/>
  <c r="DK82" i="1"/>
  <c r="DO68" i="1"/>
  <c r="DR75" i="1"/>
  <c r="DT93" i="1"/>
  <c r="DL77" i="1"/>
  <c r="DN110" i="1"/>
  <c r="DS70" i="1"/>
  <c r="DR42" i="1"/>
  <c r="DR82" i="1"/>
  <c r="DI87" i="1"/>
  <c r="DK101" i="1"/>
  <c r="DM13" i="1"/>
  <c r="DM66" i="1"/>
  <c r="DJ91" i="1"/>
  <c r="DL80" i="1"/>
  <c r="DP115" i="1"/>
  <c r="DL18" i="1"/>
  <c r="DI96" i="1"/>
  <c r="DN8" i="1"/>
  <c r="DM108" i="1"/>
  <c r="DL32" i="1"/>
  <c r="DL84" i="1"/>
  <c r="DL103" i="1"/>
  <c r="DJ98" i="1"/>
  <c r="DO67" i="1"/>
  <c r="DQ22" i="1"/>
  <c r="DI93" i="1"/>
  <c r="DT85" i="1"/>
  <c r="DS17" i="1"/>
  <c r="DL146" i="1"/>
  <c r="DJ14" i="1"/>
  <c r="DP96" i="1"/>
  <c r="DN55" i="1"/>
  <c r="DT32" i="1"/>
  <c r="DL37" i="1"/>
  <c r="DQ100" i="1"/>
  <c r="DO47" i="1"/>
  <c r="DJ49" i="1"/>
  <c r="DQ50" i="1"/>
  <c r="DK31" i="1"/>
  <c r="DP44" i="1"/>
  <c r="DK70" i="1"/>
  <c r="DL110" i="1"/>
  <c r="DM79" i="1"/>
  <c r="DJ107" i="1"/>
  <c r="DJ16" i="1"/>
  <c r="DR23" i="1"/>
  <c r="DT115" i="1"/>
  <c r="DL100" i="1"/>
  <c r="DO60" i="1"/>
  <c r="DK23" i="1"/>
  <c r="DO108" i="1"/>
  <c r="DI9" i="1"/>
  <c r="DO109" i="1"/>
  <c r="DS67" i="1"/>
  <c r="DJ8" i="1"/>
  <c r="DL9" i="1"/>
  <c r="DN7" i="1"/>
  <c r="DS45" i="1"/>
  <c r="DS74" i="1"/>
  <c r="DK26" i="1"/>
  <c r="DL12" i="1"/>
  <c r="DP101" i="1"/>
  <c r="DN25" i="1"/>
  <c r="DN108" i="1"/>
  <c r="DJ31" i="1"/>
  <c r="DT66" i="1"/>
  <c r="DM112" i="1"/>
  <c r="DP38" i="1"/>
  <c r="DK52" i="1"/>
  <c r="DN67" i="1"/>
  <c r="DQ60" i="1"/>
  <c r="DK44" i="1"/>
  <c r="DQ103" i="1"/>
  <c r="DQ80" i="1"/>
  <c r="DI17" i="1"/>
  <c r="DQ25" i="1"/>
  <c r="DL36" i="1"/>
  <c r="DI68" i="1"/>
  <c r="DQ32" i="1"/>
  <c r="DQ86" i="1"/>
  <c r="DL43" i="1"/>
  <c r="DN26" i="1"/>
  <c r="DO86" i="1"/>
  <c r="DQ111" i="1"/>
  <c r="DP30" i="1"/>
  <c r="DR109" i="1"/>
  <c r="DK53" i="1"/>
  <c r="DR18" i="1"/>
  <c r="DR69" i="1"/>
  <c r="DQ63" i="1"/>
  <c r="DQ28" i="1"/>
  <c r="DO52" i="1"/>
  <c r="DS16" i="1"/>
  <c r="DQ85" i="1"/>
  <c r="DQ84" i="1"/>
  <c r="DI16" i="1"/>
  <c r="DR99" i="1"/>
  <c r="DS8" i="1"/>
  <c r="DP24" i="1"/>
  <c r="DI51" i="1"/>
  <c r="DK51" i="1"/>
  <c r="DO45" i="1"/>
  <c r="DQ55" i="1"/>
  <c r="DI60" i="1"/>
  <c r="DS84" i="1"/>
  <c r="DR20" i="1"/>
  <c r="DK71" i="1"/>
  <c r="DP66" i="1"/>
  <c r="DI79" i="1"/>
  <c r="DM58" i="1"/>
  <c r="DS48" i="1"/>
  <c r="DK108" i="1"/>
  <c r="DQ97" i="1"/>
  <c r="DK42" i="1"/>
  <c r="DO146" i="1"/>
  <c r="DP54" i="1"/>
  <c r="DK105" i="1"/>
  <c r="DP90" i="1"/>
  <c r="DR29" i="1"/>
  <c r="DI110" i="1"/>
  <c r="DN43" i="1"/>
  <c r="DR107" i="1"/>
  <c r="DM56" i="1"/>
  <c r="DQ66" i="1"/>
  <c r="DN70" i="1"/>
  <c r="DM36" i="1"/>
  <c r="DI29" i="1"/>
  <c r="DR88" i="1"/>
  <c r="DP78" i="1"/>
  <c r="DO81" i="1"/>
  <c r="DQ41" i="1"/>
  <c r="DR24" i="1"/>
  <c r="DK60" i="1"/>
  <c r="DK91" i="1"/>
  <c r="DQ13" i="1"/>
  <c r="DP58" i="1"/>
  <c r="DR105" i="1"/>
  <c r="DK17" i="1"/>
  <c r="DI56" i="1"/>
  <c r="DK41" i="1"/>
  <c r="DP69" i="1"/>
  <c r="DL98" i="1"/>
  <c r="DS18" i="1"/>
  <c r="DR111" i="1"/>
  <c r="DK22" i="1"/>
  <c r="DO78" i="1"/>
  <c r="DQ36" i="1"/>
  <c r="DP19" i="1"/>
  <c r="DM78" i="1"/>
  <c r="DR47" i="1"/>
  <c r="DN146" i="1"/>
  <c r="DK49" i="1"/>
  <c r="DL95" i="1"/>
  <c r="DO6" i="1"/>
  <c r="DI20" i="1"/>
  <c r="DJ27" i="1"/>
  <c r="DL30" i="1"/>
  <c r="DN50" i="1"/>
  <c r="DS78" i="1"/>
  <c r="DJ53" i="1"/>
  <c r="DL58" i="1"/>
  <c r="DK65" i="1"/>
  <c r="DK106" i="1"/>
  <c r="DP99" i="1"/>
  <c r="DR73" i="1"/>
  <c r="DL99" i="1"/>
  <c r="DN68" i="1"/>
  <c r="DP63" i="1"/>
  <c r="DO8" i="1"/>
  <c r="DT38" i="1"/>
  <c r="DN114" i="1"/>
  <c r="DM51" i="1"/>
  <c r="DI106" i="1"/>
  <c r="DK75" i="1"/>
  <c r="DM32" i="1"/>
  <c r="DN16" i="1"/>
  <c r="DO90" i="1"/>
  <c r="DO30" i="1"/>
  <c r="DS51" i="1"/>
  <c r="DT18" i="1"/>
  <c r="DQ64" i="1"/>
  <c r="DP71" i="1"/>
  <c r="DK100" i="1"/>
  <c r="DR13" i="1"/>
  <c r="DM77" i="1"/>
  <c r="DT16" i="1"/>
  <c r="DS101" i="1"/>
  <c r="DK37" i="1"/>
  <c r="DJ84" i="1"/>
  <c r="DL26" i="1"/>
  <c r="DQ62" i="1"/>
  <c r="DL24" i="1"/>
  <c r="DO93" i="1"/>
  <c r="DP39" i="1"/>
  <c r="DS104" i="1"/>
  <c r="DT110" i="1"/>
  <c r="DK20" i="1"/>
  <c r="DO80" i="1"/>
  <c r="DS53" i="1"/>
  <c r="DT13" i="1"/>
  <c r="DI6" i="1"/>
  <c r="DQ35" i="1"/>
  <c r="DO23" i="1"/>
  <c r="DO100" i="1"/>
  <c r="DL31" i="1"/>
  <c r="DO54" i="1"/>
  <c r="DM100" i="1"/>
  <c r="DM47" i="1"/>
  <c r="DT74" i="1"/>
  <c r="DT79" i="1"/>
  <c r="DJ76" i="1"/>
  <c r="DT7" i="1"/>
  <c r="DQ82" i="1"/>
  <c r="DP53" i="1"/>
  <c r="DK55" i="1"/>
  <c r="DI47" i="1"/>
  <c r="DN71" i="1"/>
  <c r="DT35" i="1"/>
  <c r="DL41" i="1"/>
  <c r="DK45" i="1"/>
  <c r="DR33" i="1"/>
  <c r="DJ86" i="1"/>
  <c r="DS54" i="1"/>
  <c r="DO17" i="1"/>
  <c r="DK88" i="1"/>
  <c r="DK12" i="1"/>
  <c r="DN54" i="1"/>
  <c r="DI88" i="1"/>
  <c r="DM9" i="1"/>
  <c r="DN85" i="1"/>
  <c r="DR27" i="1"/>
  <c r="DQ113" i="1"/>
  <c r="DO27" i="1"/>
  <c r="DN73" i="1"/>
  <c r="DT105" i="1"/>
  <c r="DK98" i="1"/>
  <c r="DT6" i="1"/>
  <c r="DN60" i="1"/>
  <c r="DM111" i="1"/>
  <c r="DM63" i="1"/>
  <c r="DS35" i="1"/>
  <c r="DK39" i="1"/>
  <c r="DO76" i="1"/>
  <c r="DN94" i="1"/>
  <c r="DP72" i="1"/>
  <c r="DJ55" i="1"/>
  <c r="DI13" i="1"/>
  <c r="DQ58" i="1"/>
  <c r="DP112" i="1"/>
  <c r="DR106" i="1"/>
  <c r="DR108" i="1"/>
  <c r="DL35" i="1"/>
  <c r="DL46" i="1"/>
  <c r="DS80" i="1"/>
  <c r="DO110" i="1"/>
  <c r="DL39" i="1"/>
  <c r="DM106" i="1"/>
  <c r="DQ47" i="1"/>
  <c r="DP34" i="1"/>
  <c r="DN87" i="1"/>
  <c r="DJ29" i="1"/>
  <c r="DJ90" i="1"/>
  <c r="DI113" i="1"/>
  <c r="DJ105" i="1"/>
  <c r="DN32" i="1"/>
  <c r="DK86" i="1"/>
  <c r="DT48" i="1"/>
  <c r="DN95" i="1"/>
  <c r="DQ11" i="1"/>
  <c r="DI105" i="1"/>
  <c r="DP65" i="1"/>
  <c r="DR21" i="1"/>
  <c r="DR56" i="1"/>
  <c r="DP12" i="1"/>
  <c r="DP10" i="1"/>
  <c r="DK87" i="1"/>
  <c r="DO58" i="1"/>
  <c r="DR25" i="1"/>
  <c r="DO55" i="1"/>
  <c r="DK85" i="1"/>
  <c r="DO83" i="1"/>
  <c r="DI61" i="1"/>
  <c r="DP97" i="1"/>
  <c r="DJ32" i="1"/>
  <c r="DS110" i="1"/>
  <c r="DT78" i="1"/>
  <c r="DO32" i="1"/>
  <c r="DJ12" i="1"/>
  <c r="DI11" i="1"/>
  <c r="DQ83" i="1"/>
  <c r="DQ72" i="1"/>
  <c r="DJ104" i="1"/>
  <c r="DN33" i="1"/>
  <c r="DQ98" i="1"/>
  <c r="DR38" i="1"/>
  <c r="DO77" i="1"/>
  <c r="DR98" i="1"/>
  <c r="DI43" i="1"/>
  <c r="DO59" i="1"/>
  <c r="DO14" i="1"/>
  <c r="DQ102" i="1"/>
  <c r="DN57" i="1"/>
  <c r="DK109" i="1"/>
  <c r="DK58" i="1"/>
  <c r="DN17" i="1"/>
  <c r="DP81" i="1"/>
  <c r="DR93" i="1"/>
  <c r="DP57" i="1"/>
  <c r="DM53" i="1"/>
  <c r="DR26" i="1"/>
  <c r="DP102" i="1"/>
  <c r="DQ104" i="1"/>
  <c r="DJ95" i="1"/>
  <c r="DO89" i="1"/>
  <c r="DP108" i="1"/>
  <c r="DN96" i="1"/>
  <c r="DR94" i="1"/>
  <c r="DS20" i="1"/>
  <c r="DS61" i="1"/>
  <c r="DQ110" i="1"/>
  <c r="DT20" i="1"/>
  <c r="DR10" i="1"/>
  <c r="DT27" i="1"/>
  <c r="DL19" i="1"/>
  <c r="DR36" i="1"/>
  <c r="DM18" i="1"/>
  <c r="DI53" i="1"/>
  <c r="DM91" i="1"/>
  <c r="DT62" i="1"/>
  <c r="DJ20" i="1"/>
  <c r="DI77" i="1"/>
  <c r="DT8" i="1"/>
  <c r="DS115" i="1"/>
  <c r="DN104" i="1"/>
  <c r="DN37" i="1"/>
  <c r="DN14" i="1"/>
  <c r="DP75" i="1"/>
  <c r="DP92" i="1"/>
  <c r="DM50" i="1"/>
  <c r="DO114" i="1"/>
  <c r="DL62" i="1"/>
  <c r="DO35" i="1"/>
  <c r="DL10" i="1"/>
  <c r="DT17" i="1"/>
  <c r="DS33" i="1"/>
  <c r="DK35" i="1"/>
  <c r="DK16" i="1"/>
  <c r="DN100" i="1"/>
  <c r="DK18" i="1"/>
  <c r="DT146" i="1"/>
  <c r="DS113" i="1"/>
  <c r="DT107" i="1"/>
  <c r="DN38" i="1"/>
  <c r="DN89" i="1"/>
  <c r="DI36" i="1"/>
  <c r="DT92" i="1"/>
  <c r="DM14" i="1"/>
  <c r="DL51" i="1"/>
  <c r="DO69" i="1"/>
  <c r="DM82" i="1"/>
  <c r="DN112" i="1"/>
  <c r="DP70" i="1"/>
  <c r="DI58" i="1"/>
  <c r="DO112" i="1"/>
  <c r="DL72" i="1"/>
  <c r="DT84" i="1"/>
  <c r="DQ107" i="1"/>
  <c r="DI70" i="1"/>
  <c r="DT29" i="1"/>
  <c r="DT24" i="1"/>
  <c r="DK79" i="1"/>
  <c r="DJ22" i="1"/>
  <c r="DN103" i="1"/>
  <c r="DR31" i="1"/>
  <c r="DP68" i="1"/>
  <c r="DT103" i="1"/>
  <c r="DK95" i="1"/>
  <c r="DN58" i="1"/>
  <c r="DJ18" i="1"/>
  <c r="DJ41" i="1"/>
  <c r="DT88" i="1"/>
  <c r="DL66" i="1"/>
  <c r="DR78" i="1"/>
  <c r="DP31" i="1"/>
  <c r="DK46" i="1"/>
  <c r="DJ71" i="1"/>
  <c r="DL6" i="1"/>
  <c r="DL68" i="1"/>
  <c r="DT80" i="1"/>
  <c r="DT61" i="1"/>
  <c r="DS40" i="1"/>
  <c r="DQ46" i="1"/>
  <c r="DQ14" i="1"/>
  <c r="DQ87" i="1"/>
  <c r="DT100" i="1"/>
  <c r="DO101" i="1"/>
  <c r="DR74" i="1"/>
  <c r="DS56" i="1"/>
  <c r="DT36" i="1"/>
  <c r="DP59" i="1"/>
  <c r="DL7" i="1"/>
  <c r="DL50" i="1"/>
  <c r="DM104" i="1"/>
  <c r="DS10" i="1"/>
  <c r="DM88" i="1"/>
  <c r="DJ39" i="1"/>
  <c r="DS94" i="1"/>
  <c r="DL104" i="1"/>
  <c r="DQ71" i="1"/>
  <c r="DL88" i="1"/>
  <c r="DI57" i="1"/>
  <c r="DR95" i="1"/>
  <c r="DL13" i="1"/>
  <c r="DS102" i="1"/>
  <c r="DO38" i="1"/>
  <c r="DS99" i="1"/>
  <c r="DI92" i="1"/>
  <c r="DK90" i="1"/>
  <c r="DL67" i="1"/>
  <c r="DN36" i="1"/>
  <c r="DJ75" i="1"/>
  <c r="DP88" i="1"/>
  <c r="DN66" i="1"/>
  <c r="DJ89" i="1"/>
  <c r="DN29" i="1"/>
  <c r="DR39" i="1"/>
  <c r="DS82" i="1"/>
  <c r="DI18" i="1"/>
  <c r="DI90" i="1"/>
  <c r="DQ43" i="1"/>
  <c r="DS114" i="1"/>
  <c r="DQ18" i="1"/>
  <c r="DR35" i="1"/>
  <c r="DN105" i="1"/>
  <c r="DJ50" i="1"/>
  <c r="DJ79" i="1"/>
  <c r="DK73" i="1"/>
  <c r="DP50" i="1"/>
  <c r="DJ80" i="1"/>
  <c r="DT42" i="1"/>
  <c r="DL55" i="1"/>
  <c r="DP6" i="1"/>
  <c r="DO97" i="1"/>
  <c r="DQ106" i="1"/>
  <c r="DP77" i="1"/>
  <c r="DQ33" i="1"/>
  <c r="DQ6" i="1"/>
  <c r="DM54" i="1"/>
  <c r="DK59" i="1"/>
  <c r="DN65" i="1"/>
  <c r="DJ81" i="1"/>
  <c r="DR115" i="1"/>
  <c r="DP106" i="1"/>
  <c r="DT94" i="1"/>
  <c r="DN46" i="1"/>
  <c r="DO48" i="1"/>
  <c r="DP89" i="1"/>
  <c r="DR52" i="1"/>
  <c r="DO9" i="1"/>
  <c r="DR76" i="1"/>
  <c r="DR64" i="1"/>
  <c r="DT81" i="1"/>
  <c r="DK13" i="1"/>
  <c r="DR30" i="1"/>
  <c r="DQ27" i="1"/>
  <c r="DR46" i="1"/>
  <c r="DN48" i="1"/>
  <c r="DO46" i="1"/>
  <c r="DN99" i="1"/>
  <c r="DJ70" i="1"/>
  <c r="DM76" i="1"/>
  <c r="DR81" i="1"/>
  <c r="DO98" i="1"/>
  <c r="DO72" i="1"/>
  <c r="DQ26" i="1"/>
  <c r="DR48" i="1"/>
  <c r="DN13" i="1"/>
  <c r="DR41" i="1"/>
  <c r="DO43" i="1"/>
  <c r="DP49" i="1"/>
  <c r="DP36" i="1"/>
  <c r="DI45" i="1"/>
  <c r="DR146" i="1"/>
  <c r="DI95" i="1"/>
  <c r="DJ102" i="1"/>
  <c r="DR43" i="1"/>
  <c r="DO64" i="1"/>
  <c r="DM86" i="1"/>
  <c r="DO13" i="1"/>
  <c r="DT23" i="1"/>
  <c r="DI74" i="1"/>
  <c r="DK112" i="1"/>
  <c r="DS65" i="1"/>
  <c r="DS11" i="1"/>
  <c r="DM94" i="1"/>
  <c r="DS47" i="1"/>
  <c r="DO19" i="1"/>
  <c r="DR19" i="1"/>
  <c r="DS146" i="1"/>
  <c r="DS13" i="1"/>
  <c r="DT86" i="1"/>
  <c r="DT50" i="1"/>
  <c r="DP103" i="1"/>
  <c r="DK43" i="1"/>
  <c r="DO84" i="1"/>
  <c r="DN24" i="1"/>
  <c r="DS21" i="1"/>
  <c r="DM12" i="1"/>
  <c r="DM72" i="1"/>
  <c r="DN84" i="1"/>
  <c r="DP94" i="1"/>
  <c r="DP28" i="1"/>
  <c r="DO11" i="1"/>
  <c r="DT46" i="1"/>
  <c r="DI37" i="1"/>
  <c r="DK68" i="1"/>
  <c r="DN115" i="1"/>
  <c r="DQ39" i="1"/>
  <c r="DP67" i="1"/>
  <c r="DI86" i="1"/>
  <c r="DK61" i="1"/>
  <c r="DP21" i="1"/>
  <c r="DR51" i="1"/>
  <c r="DS59" i="1"/>
  <c r="DQ92" i="1"/>
  <c r="DT82" i="1"/>
  <c r="DL28" i="1"/>
  <c r="DM62" i="1"/>
  <c r="DK94" i="1"/>
  <c r="DI34" i="1"/>
  <c r="DJ73" i="1"/>
  <c r="DJ60" i="1"/>
  <c r="DQ52" i="1"/>
  <c r="DQ56" i="1"/>
  <c r="DS58" i="1"/>
  <c r="DT34" i="1"/>
  <c r="DL83" i="1"/>
  <c r="DR53" i="1"/>
  <c r="DJ100" i="1"/>
  <c r="DT14" i="1"/>
  <c r="DN113" i="1"/>
  <c r="DM10" i="1"/>
  <c r="DM25" i="1"/>
  <c r="DM31" i="1"/>
  <c r="DR80" i="1"/>
  <c r="DL73" i="1"/>
  <c r="DL87" i="1"/>
  <c r="DS38" i="1"/>
  <c r="DT11" i="1"/>
  <c r="DN91" i="1"/>
  <c r="DQ109" i="1"/>
  <c r="DP7" i="1"/>
  <c r="DL106" i="1"/>
  <c r="DN34" i="1"/>
  <c r="DR32" i="1"/>
  <c r="DL70" i="1"/>
  <c r="DJ96" i="1"/>
  <c r="DJ44" i="1"/>
  <c r="DL102" i="1"/>
  <c r="DO21" i="1"/>
  <c r="DI54" i="1"/>
  <c r="DJ106" i="1"/>
  <c r="DP60" i="1"/>
  <c r="DK11" i="1"/>
  <c r="DS14" i="1"/>
  <c r="DQ68" i="1"/>
  <c r="DJ21" i="1"/>
  <c r="DJ114" i="1"/>
  <c r="DI84" i="1"/>
  <c r="DI82" i="1"/>
  <c r="DS63" i="1"/>
  <c r="DT10" i="1"/>
  <c r="DK25" i="1"/>
  <c r="DR34" i="1"/>
  <c r="DI98" i="1"/>
  <c r="DJ23" i="1"/>
  <c r="DT104" i="1"/>
  <c r="DO91" i="1"/>
  <c r="DS7" i="1"/>
  <c r="DL93" i="1"/>
  <c r="DJ30" i="1"/>
  <c r="DS50" i="1"/>
  <c r="DK111" i="1"/>
  <c r="DM146" i="1"/>
  <c r="DT9" i="1"/>
  <c r="DK14" i="1"/>
  <c r="DL108" i="1"/>
  <c r="DN10" i="1"/>
  <c r="DS106" i="1"/>
  <c r="DM73" i="1"/>
  <c r="DL22" i="1"/>
  <c r="DL25" i="1"/>
  <c r="DM6" i="1"/>
  <c r="DK64" i="1"/>
  <c r="DL48" i="1"/>
  <c r="DL11" i="1"/>
  <c r="DL34" i="1"/>
  <c r="DN75" i="1"/>
  <c r="DN83" i="1"/>
  <c r="DT64" i="1"/>
  <c r="DT108" i="1"/>
  <c r="DK30" i="1"/>
  <c r="DS90" i="1"/>
  <c r="DS112" i="1"/>
  <c r="DJ17" i="1"/>
  <c r="DM84" i="1"/>
  <c r="DS89" i="1"/>
  <c r="DM102" i="1"/>
  <c r="DN102" i="1"/>
  <c r="DP8" i="1"/>
  <c r="DL96" i="1"/>
  <c r="DL65" i="1"/>
  <c r="DQ146" i="1"/>
  <c r="DJ28" i="1"/>
  <c r="DM110" i="1"/>
  <c r="DJ101" i="1"/>
  <c r="DT114" i="1"/>
  <c r="DP27" i="1"/>
  <c r="DO113" i="1"/>
  <c r="DT53" i="1"/>
  <c r="DS68" i="1"/>
  <c r="DJ115" i="1"/>
  <c r="DI107" i="1"/>
  <c r="DK62" i="1"/>
  <c r="DJ6" i="1"/>
  <c r="DR101" i="1"/>
  <c r="DL112" i="1"/>
  <c r="DI8" i="1"/>
  <c r="DI39" i="1"/>
  <c r="DO95" i="1"/>
  <c r="DQ65" i="1"/>
  <c r="DQ30" i="1"/>
  <c r="DN109" i="1"/>
  <c r="DI94" i="1"/>
  <c r="DI42" i="1"/>
  <c r="DR11" i="1"/>
  <c r="DR12" i="1"/>
  <c r="DN12" i="1"/>
  <c r="DO18" i="1"/>
  <c r="DN40" i="1"/>
  <c r="DS79" i="1"/>
  <c r="DO70" i="1"/>
  <c r="DI59" i="1"/>
  <c r="DR55" i="1"/>
  <c r="DK33" i="1"/>
  <c r="DJ111" i="1"/>
  <c r="DO96" i="1"/>
  <c r="DP55" i="1"/>
  <c r="DL92" i="1"/>
  <c r="DI114" i="1"/>
  <c r="DN62" i="1"/>
  <c r="DO31" i="1"/>
  <c r="DM75" i="1"/>
  <c r="DR9" i="1"/>
  <c r="DR72" i="1"/>
  <c r="DN53" i="1"/>
  <c r="DI97" i="1"/>
  <c r="DR84" i="1"/>
  <c r="DR59" i="1"/>
  <c r="DO53" i="1"/>
  <c r="DP109" i="1"/>
  <c r="DM38" i="1"/>
  <c r="DM61" i="1"/>
  <c r="DM46" i="1"/>
  <c r="DQ29" i="1"/>
  <c r="DN81" i="1"/>
  <c r="DP33" i="1"/>
  <c r="DP48" i="1"/>
  <c r="DP17" i="1"/>
  <c r="DQ96" i="1"/>
  <c r="DR7" i="1"/>
  <c r="DP40" i="1"/>
  <c r="DQ74" i="1"/>
  <c r="DO87" i="1"/>
  <c r="DN72" i="1"/>
  <c r="DR45" i="1"/>
  <c r="DO36" i="1"/>
  <c r="DI30" i="1"/>
  <c r="DM40" i="1"/>
  <c r="DR40" i="1"/>
  <c r="DR54" i="1"/>
  <c r="DP42" i="1"/>
  <c r="DN80" i="1"/>
  <c r="DT30" i="1"/>
  <c r="DS37" i="1"/>
  <c r="DN90" i="1"/>
  <c r="DT102" i="1"/>
  <c r="DN101" i="1"/>
  <c r="DN19" i="1"/>
  <c r="DJ19" i="1"/>
  <c r="DJ35" i="1"/>
  <c r="DL82" i="1"/>
  <c r="DM27" i="1"/>
  <c r="DQ53" i="1"/>
  <c r="DI55" i="1"/>
  <c r="DJ45" i="1"/>
  <c r="DR83" i="1"/>
  <c r="DI7" i="1"/>
  <c r="DQ88" i="1"/>
  <c r="DM41" i="1"/>
  <c r="DM64" i="1"/>
  <c r="DM16" i="1"/>
  <c r="DP16" i="1"/>
  <c r="DM39" i="1"/>
  <c r="DO62" i="1"/>
  <c r="DO104" i="1"/>
  <c r="DI25" i="1"/>
  <c r="DJ94" i="1"/>
  <c r="DM48" i="1"/>
  <c r="DN93" i="1"/>
  <c r="DJ68" i="1"/>
  <c r="DO105" i="1"/>
  <c r="DP83" i="1"/>
  <c r="DN79" i="1"/>
  <c r="DL47" i="1"/>
  <c r="DR91" i="1"/>
  <c r="DR66" i="1"/>
  <c r="DL42" i="1"/>
  <c r="DO111" i="1"/>
  <c r="DJ33" i="1"/>
  <c r="DO102" i="1"/>
  <c r="DS98" i="1"/>
  <c r="DJ66" i="1"/>
  <c r="DP100" i="1"/>
  <c r="DL114" i="1"/>
  <c r="DT37" i="1"/>
  <c r="DS81" i="1"/>
  <c r="DL78" i="1"/>
  <c r="DT77" i="1"/>
  <c r="DS109" i="1"/>
  <c r="DJ47" i="1"/>
  <c r="DI62" i="1"/>
  <c r="DS92" i="1"/>
  <c r="DT99" i="1"/>
  <c r="DR65" i="1"/>
  <c r="DO71" i="1"/>
  <c r="DT89" i="1"/>
  <c r="DJ10" i="1"/>
  <c r="DL105" i="1"/>
  <c r="DJ48" i="1"/>
  <c r="DP62" i="1"/>
  <c r="DL74" i="1"/>
  <c r="DT72" i="1"/>
  <c r="DT69" i="1"/>
  <c r="DT12" i="1"/>
  <c r="DT33" i="1"/>
  <c r="DQ54" i="1"/>
  <c r="DS25" i="1"/>
  <c r="DL33" i="1"/>
  <c r="DK93" i="1"/>
  <c r="DN44" i="1"/>
  <c r="DM26" i="1"/>
  <c r="DS39" i="1"/>
  <c r="DJ64" i="1"/>
  <c r="DJ54" i="1"/>
  <c r="DK7" i="1"/>
  <c r="DK110" i="1"/>
  <c r="DL23" i="1"/>
  <c r="DK89" i="1"/>
  <c r="DK38" i="1"/>
  <c r="DS73" i="1"/>
  <c r="DR110" i="1"/>
  <c r="DT101" i="1"/>
  <c r="DT57" i="1"/>
  <c r="DJ13" i="1"/>
  <c r="DS57" i="1"/>
  <c r="DN39" i="1"/>
  <c r="DR28" i="1"/>
  <c r="DP22" i="1"/>
  <c r="DI112" i="1"/>
  <c r="DM113" i="1"/>
  <c r="DM96" i="1"/>
  <c r="DJ56" i="1"/>
  <c r="DL75" i="1"/>
  <c r="DT95" i="1"/>
  <c r="DL97" i="1"/>
  <c r="DL8" i="1"/>
  <c r="DK27" i="1"/>
  <c r="DT65" i="1"/>
  <c r="DO29" i="1"/>
  <c r="DL53" i="1"/>
  <c r="DL115" i="1"/>
  <c r="DM11" i="1"/>
  <c r="DT45" i="1"/>
  <c r="DI81" i="1"/>
  <c r="DO40" i="1"/>
  <c r="DQ51" i="1"/>
  <c r="DI10" i="1"/>
  <c r="DQ8" i="1"/>
  <c r="DQ70" i="1"/>
  <c r="DJ108" i="1"/>
  <c r="DJ34" i="1"/>
  <c r="DQ78" i="1"/>
  <c r="DI41" i="1"/>
  <c r="DL20" i="1"/>
  <c r="DQ90" i="1"/>
  <c r="DK83" i="1"/>
  <c r="DQ67" i="1"/>
  <c r="DS107" i="1"/>
  <c r="DR17" i="1"/>
  <c r="DN61" i="1"/>
  <c r="DP41" i="1"/>
  <c r="DI63" i="1"/>
  <c r="DK103" i="1"/>
  <c r="DK24" i="1"/>
  <c r="DR67" i="1"/>
  <c r="DQ114" i="1"/>
  <c r="DT63" i="1"/>
  <c r="DJ40" i="1"/>
  <c r="DP23" i="1"/>
  <c r="DS77" i="1"/>
  <c r="DO65" i="1"/>
  <c r="DN11" i="1"/>
  <c r="DR112" i="1"/>
  <c r="DI44" i="1"/>
  <c r="DM52" i="1"/>
  <c r="DK6" i="1"/>
  <c r="DR68" i="1"/>
  <c r="DO41" i="1"/>
  <c r="DI67" i="1"/>
  <c r="DR6" i="1"/>
  <c r="DJ61" i="1"/>
  <c r="DN107" i="1"/>
  <c r="DP47" i="1"/>
  <c r="DM60" i="1"/>
  <c r="DO73" i="1"/>
  <c r="DP52" i="1"/>
  <c r="DR96" i="1"/>
  <c r="DI109" i="1"/>
  <c r="DM71" i="1"/>
  <c r="DO26" i="1"/>
  <c r="DP114" i="1"/>
  <c r="DP84" i="1"/>
  <c r="DO79" i="1"/>
  <c r="DQ57" i="1"/>
  <c r="DN20" i="1"/>
  <c r="DQ81" i="1"/>
  <c r="DN41" i="1"/>
  <c r="DR86" i="1"/>
  <c r="DI21" i="1"/>
  <c r="DS36" i="1"/>
  <c r="DN82" i="1"/>
  <c r="DJ113" i="1"/>
  <c r="DP11" i="1"/>
  <c r="DK99" i="1"/>
  <c r="DQ61" i="1"/>
  <c r="DR14" i="1"/>
  <c r="DO63" i="1"/>
  <c r="DI108" i="1"/>
  <c r="DQ69" i="1"/>
  <c r="DO39" i="1"/>
  <c r="DO51" i="1"/>
  <c r="DR90" i="1"/>
  <c r="DM43" i="1"/>
  <c r="DO33" i="1"/>
  <c r="DI101" i="1"/>
  <c r="DJ63" i="1"/>
  <c r="DM22" i="1"/>
  <c r="DM35" i="1"/>
  <c r="DQ89" i="1"/>
  <c r="DR103" i="1"/>
  <c r="DR8" i="1"/>
  <c r="DS27" i="1"/>
  <c r="DP98" i="1"/>
  <c r="DJ7" i="1"/>
  <c r="DI52" i="1"/>
  <c r="DP95" i="1"/>
  <c r="DR77" i="1"/>
  <c r="DS88" i="1"/>
  <c r="DS31" i="1"/>
  <c r="DJ110" i="1"/>
  <c r="DM19" i="1"/>
  <c r="DQ19" i="1"/>
  <c r="DP80" i="1"/>
  <c r="DJ37" i="1"/>
  <c r="DS103" i="1"/>
  <c r="DT75" i="1"/>
  <c r="DL94" i="1"/>
  <c r="DL69" i="1"/>
  <c r="DN42" i="1"/>
  <c r="DI33" i="1"/>
  <c r="DT22" i="1"/>
  <c r="DI64" i="1"/>
  <c r="DR62" i="1"/>
  <c r="DK92" i="1"/>
  <c r="DS43" i="1"/>
  <c r="DL79" i="1"/>
  <c r="DP29" i="1"/>
  <c r="DJ69" i="1"/>
  <c r="DJ93" i="1"/>
  <c r="DP13" i="1"/>
  <c r="DM87" i="1"/>
  <c r="DL107" i="1"/>
  <c r="DS66" i="1"/>
  <c r="DK50" i="1"/>
  <c r="DL86" i="1"/>
  <c r="DK107" i="1"/>
  <c r="DO25" i="1"/>
  <c r="DO75" i="1"/>
  <c r="DQ37" i="1"/>
  <c r="DN56" i="1"/>
  <c r="DO74" i="1"/>
  <c r="DK74" i="1"/>
  <c r="DM83" i="1"/>
  <c r="DT111" i="1"/>
  <c r="DL21" i="1"/>
  <c r="DL113" i="1"/>
  <c r="DJ97" i="1"/>
  <c r="DK84" i="1"/>
  <c r="DN51" i="1"/>
  <c r="DL63" i="1"/>
  <c r="DP46" i="1"/>
  <c r="DL52" i="1"/>
  <c r="DK114" i="1"/>
  <c r="DQ40" i="1"/>
  <c r="DL40" i="1"/>
  <c r="DT87" i="1"/>
  <c r="DL54" i="1"/>
  <c r="DP76" i="1"/>
  <c r="DI40" i="1"/>
  <c r="DS97" i="1"/>
  <c r="DQ76" i="1"/>
  <c r="DO16" i="1"/>
  <c r="DK96" i="1"/>
  <c r="DS46" i="1"/>
  <c r="DQ45" i="1"/>
  <c r="DT113" i="1"/>
  <c r="DI72" i="1"/>
  <c r="DL60" i="1"/>
  <c r="DI28" i="1"/>
  <c r="DK146" i="1"/>
  <c r="DR79" i="1"/>
  <c r="DS91" i="1"/>
  <c r="DS96" i="1"/>
  <c r="DK32" i="1"/>
  <c r="DJ52" i="1"/>
  <c r="DQ77" i="1"/>
  <c r="DK36" i="1"/>
  <c r="DR97" i="1"/>
  <c r="DS30" i="1"/>
  <c r="DK66" i="1"/>
  <c r="DS28" i="1"/>
  <c r="DO99" i="1"/>
  <c r="DS9" i="1"/>
  <c r="DM21" i="1"/>
  <c r="DQ48" i="1"/>
  <c r="DS29" i="1"/>
  <c r="DJ9" i="1"/>
  <c r="DR63" i="1"/>
  <c r="DN106" i="1"/>
  <c r="DL91" i="1"/>
  <c r="DT76" i="1"/>
  <c r="DS64" i="1"/>
  <c r="DM45" i="1"/>
  <c r="DS49" i="1"/>
  <c r="DM42" i="1"/>
  <c r="DK78" i="1"/>
  <c r="DQ9" i="1"/>
  <c r="DK8" i="1"/>
  <c r="DP35" i="1"/>
  <c r="DS72" i="1"/>
  <c r="DK102" i="1"/>
  <c r="DM37" i="1"/>
  <c r="DT112" i="1"/>
  <c r="DO34" i="1"/>
  <c r="DK67" i="1"/>
  <c r="DM80" i="1"/>
  <c r="DM33" i="1"/>
  <c r="DT41" i="1"/>
  <c r="DJ77" i="1"/>
  <c r="DS60" i="1"/>
  <c r="DK63" i="1"/>
  <c r="DQ99" i="1"/>
  <c r="DM49" i="1"/>
  <c r="DJ112" i="1"/>
  <c r="DQ101" i="1"/>
  <c r="DL44" i="1"/>
  <c r="DI22" i="1"/>
  <c r="DP111" i="1"/>
  <c r="DP74" i="1"/>
  <c r="DQ49" i="1"/>
  <c r="DI24" i="1"/>
  <c r="DK9" i="1"/>
  <c r="DT54" i="1"/>
  <c r="DQ7" i="1"/>
  <c r="DP45" i="1"/>
  <c r="DS108" i="1"/>
  <c r="DP73" i="1"/>
  <c r="DO94" i="1"/>
  <c r="DJ146" i="1"/>
  <c r="DT47" i="1"/>
  <c r="DJ51" i="1"/>
  <c r="DM92" i="1"/>
  <c r="DR104" i="1"/>
  <c r="DK80" i="1"/>
  <c r="DL29" i="1"/>
  <c r="DT40" i="1"/>
  <c r="DM109" i="1"/>
  <c r="DK81" i="1"/>
  <c r="DO103" i="1"/>
  <c r="DJ25" i="1"/>
  <c r="DO88" i="1"/>
  <c r="DP18" i="1"/>
  <c r="DI85" i="1"/>
  <c r="DS52" i="1"/>
  <c r="DI26" i="1"/>
  <c r="DS100" i="1"/>
  <c r="DN69" i="1"/>
  <c r="DR85" i="1"/>
  <c r="DQ23" i="1"/>
  <c r="DO92" i="1"/>
  <c r="DS44" i="1"/>
  <c r="DO107" i="1"/>
  <c r="DJ85" i="1"/>
  <c r="DQ59" i="1"/>
  <c r="DO24" i="1"/>
  <c r="DN31" i="1"/>
  <c r="DP37" i="1"/>
  <c r="DP25" i="1"/>
  <c r="DR89" i="1"/>
  <c r="DR113" i="1"/>
  <c r="DL59" i="1"/>
  <c r="DO44" i="1"/>
  <c r="DN49" i="1"/>
  <c r="DJ42" i="1"/>
  <c r="DQ79" i="1"/>
  <c r="DR50" i="1"/>
  <c r="DI100" i="1"/>
  <c r="DM34" i="1"/>
  <c r="DP82" i="1"/>
  <c r="DK76" i="1"/>
  <c r="DS75" i="1"/>
  <c r="DL101" i="1"/>
  <c r="DK21" i="1"/>
  <c r="DJ58" i="1"/>
  <c r="DJ83" i="1"/>
  <c r="DR60" i="1"/>
  <c r="DM65" i="1"/>
  <c r="DQ16" i="1"/>
  <c r="DO50" i="1"/>
  <c r="DR22" i="1"/>
  <c r="DR114" i="1"/>
  <c r="DM81" i="1"/>
  <c r="DN45" i="1"/>
  <c r="DJ57" i="1"/>
  <c r="DI35" i="1"/>
  <c r="DK34" i="1"/>
  <c r="DM107" i="1"/>
  <c r="DJ99" i="1"/>
  <c r="DP105" i="1"/>
  <c r="DP93" i="1"/>
  <c r="DM30" i="1"/>
  <c r="DI14" i="1"/>
  <c r="DN92" i="1"/>
  <c r="DN23" i="1"/>
  <c r="DL17" i="1"/>
  <c r="DL16" i="1"/>
  <c r="DI75" i="1"/>
  <c r="DI31" i="1"/>
  <c r="DM97" i="1"/>
  <c r="DL14" i="1"/>
  <c r="DI50" i="1"/>
  <c r="DR57" i="1"/>
  <c r="DT19" i="1"/>
  <c r="DI19" i="1"/>
  <c r="DL5" i="1"/>
  <c r="DK5" i="1"/>
  <c r="DQ5" i="1"/>
  <c r="DP5" i="1"/>
  <c r="DS5" i="1"/>
  <c r="DN5" i="1"/>
  <c r="DR5" i="1"/>
  <c r="DM5" i="1"/>
  <c r="DJ5" i="1"/>
  <c r="DT5" i="1"/>
  <c r="DO5" i="1"/>
  <c r="DI5" i="1"/>
  <c r="DI115" i="1"/>
  <c r="DJ74" i="1"/>
  <c r="DJ15" i="1"/>
  <c r="DM15" i="1"/>
  <c r="DQ108" i="1"/>
  <c r="DL15" i="1"/>
  <c r="DR15" i="1"/>
  <c r="DJ26" i="1"/>
  <c r="DL56" i="1"/>
  <c r="DS15" i="1"/>
  <c r="DI15" i="1"/>
  <c r="DN15" i="1"/>
  <c r="DT15" i="1"/>
  <c r="DN98" i="1"/>
  <c r="DN78" i="1"/>
  <c r="DQ42" i="1"/>
  <c r="DT43" i="1"/>
  <c r="DJ82" i="1"/>
  <c r="DK15" i="1"/>
  <c r="DQ115" i="1"/>
  <c r="DP15" i="1"/>
  <c r="DT109" i="1"/>
  <c r="DI32" i="1"/>
  <c r="DK56" i="1"/>
  <c r="DL109" i="1"/>
  <c r="DQ15" i="1"/>
  <c r="DK54" i="1"/>
  <c r="DO15" i="1"/>
  <c r="DI103" i="1"/>
  <c r="DM44" i="1"/>
  <c r="DB9" i="1"/>
  <c r="DE12" i="1"/>
  <c r="DA17" i="1"/>
  <c r="ED3" i="1" l="1"/>
  <c r="ED111" i="1" s="1"/>
  <c r="DW3" i="1"/>
  <c r="DW53" i="1" s="1"/>
  <c r="DU3" i="1"/>
  <c r="DU115" i="1" s="1"/>
  <c r="EC3" i="1"/>
  <c r="EC15" i="1" s="1"/>
  <c r="DZ3" i="1"/>
  <c r="DZ47" i="1" s="1"/>
  <c r="DY3" i="1"/>
  <c r="DY76" i="1" s="1"/>
  <c r="EK76" i="1" s="1"/>
  <c r="EE3" i="1"/>
  <c r="EE15" i="1" s="1"/>
  <c r="DV3" i="1"/>
  <c r="DV144" i="1" s="1"/>
  <c r="EH144" i="1" s="1"/>
  <c r="EF3" i="1"/>
  <c r="EF130" i="1" s="1"/>
  <c r="ER130" i="1" s="1"/>
  <c r="EA144" i="1"/>
  <c r="EM144" i="1" s="1"/>
  <c r="EB143" i="1"/>
  <c r="EN143" i="1" s="1"/>
  <c r="EA143" i="1"/>
  <c r="EM143" i="1" s="1"/>
  <c r="EB141" i="1"/>
  <c r="EN141" i="1" s="1"/>
  <c r="EB144" i="1"/>
  <c r="EN144" i="1" s="1"/>
  <c r="DX142" i="1"/>
  <c r="EJ142" i="1" s="1"/>
  <c r="EB139" i="1"/>
  <c r="EN139" i="1" s="1"/>
  <c r="EA141" i="1"/>
  <c r="EM141" i="1" s="1"/>
  <c r="EA142" i="1"/>
  <c r="EM142" i="1" s="1"/>
  <c r="EA140" i="1"/>
  <c r="EM140" i="1" s="1"/>
  <c r="DX143" i="1"/>
  <c r="EJ143" i="1" s="1"/>
  <c r="DX139" i="1"/>
  <c r="EJ139" i="1" s="1"/>
  <c r="EA139" i="1"/>
  <c r="EM139" i="1" s="1"/>
  <c r="DX141" i="1"/>
  <c r="EJ141" i="1" s="1"/>
  <c r="EE142" i="1"/>
  <c r="EQ142" i="1" s="1"/>
  <c r="EB140" i="1"/>
  <c r="EN140" i="1" s="1"/>
  <c r="DX144" i="1"/>
  <c r="EJ144" i="1" s="1"/>
  <c r="EB142" i="1"/>
  <c r="EN142" i="1" s="1"/>
  <c r="DZ142" i="1"/>
  <c r="EL142" i="1" s="1"/>
  <c r="DX140" i="1"/>
  <c r="EJ140" i="1" s="1"/>
  <c r="EA138" i="1"/>
  <c r="EM138" i="1" s="1"/>
  <c r="EA145" i="1"/>
  <c r="EM145" i="1" s="1"/>
  <c r="DX145" i="1"/>
  <c r="EJ145" i="1" s="1"/>
  <c r="EA134" i="1"/>
  <c r="EM134" i="1" s="1"/>
  <c r="EB145" i="1"/>
  <c r="EN145" i="1" s="1"/>
  <c r="EB138" i="1"/>
  <c r="EN138" i="1" s="1"/>
  <c r="EJ136" i="1"/>
  <c r="DX135" i="1"/>
  <c r="EJ135" i="1" s="1"/>
  <c r="DX138" i="1"/>
  <c r="EJ138" i="1" s="1"/>
  <c r="EA136" i="1"/>
  <c r="EM136" i="1" s="1"/>
  <c r="DX137" i="1"/>
  <c r="EJ137" i="1" s="1"/>
  <c r="EB137" i="1"/>
  <c r="EN137" i="1" s="1"/>
  <c r="EA132" i="1"/>
  <c r="EM132" i="1" s="1"/>
  <c r="DX132" i="1"/>
  <c r="EJ132" i="1" s="1"/>
  <c r="ED137" i="1"/>
  <c r="EP137" i="1" s="1"/>
  <c r="EB134" i="1"/>
  <c r="EN134" i="1" s="1"/>
  <c r="DX134" i="1"/>
  <c r="EJ134" i="1" s="1"/>
  <c r="EB135" i="1"/>
  <c r="EN135" i="1" s="1"/>
  <c r="EE145" i="1"/>
  <c r="EQ145" i="1" s="1"/>
  <c r="DZ138" i="1"/>
  <c r="EL138" i="1" s="1"/>
  <c r="DX133" i="1"/>
  <c r="EJ133" i="1" s="1"/>
  <c r="ED135" i="1"/>
  <c r="EP135" i="1" s="1"/>
  <c r="EA133" i="1"/>
  <c r="EM133" i="1" s="1"/>
  <c r="EA137" i="1"/>
  <c r="EM137" i="1" s="1"/>
  <c r="ED145" i="1"/>
  <c r="EP145" i="1" s="1"/>
  <c r="EE135" i="1"/>
  <c r="EQ135" i="1" s="1"/>
  <c r="DZ137" i="1"/>
  <c r="EL137" i="1" s="1"/>
  <c r="EB133" i="1"/>
  <c r="EN133" i="1" s="1"/>
  <c r="EB132" i="1"/>
  <c r="EN132" i="1" s="1"/>
  <c r="DU132" i="1"/>
  <c r="EG132" i="1" s="1"/>
  <c r="DU137" i="1"/>
  <c r="EG137" i="1" s="1"/>
  <c r="EE133" i="1"/>
  <c r="EQ133" i="1" s="1"/>
  <c r="DZ145" i="1"/>
  <c r="EL145" i="1" s="1"/>
  <c r="EA135" i="1"/>
  <c r="EM135" i="1" s="1"/>
  <c r="EB136" i="1"/>
  <c r="EN136" i="1" s="1"/>
  <c r="DX129" i="1"/>
  <c r="EJ129" i="1" s="1"/>
  <c r="EE117" i="1"/>
  <c r="EQ117" i="1" s="1"/>
  <c r="ED113" i="1"/>
  <c r="EP113" i="1" s="1"/>
  <c r="DX117" i="1"/>
  <c r="EJ117" i="1" s="1"/>
  <c r="DX118" i="1"/>
  <c r="EJ118" i="1" s="1"/>
  <c r="EA123" i="1"/>
  <c r="EM123" i="1" s="1"/>
  <c r="DX128" i="1"/>
  <c r="EJ128" i="1" s="1"/>
  <c r="DX130" i="1"/>
  <c r="EJ130" i="1" s="1"/>
  <c r="EB129" i="1"/>
  <c r="EN129" i="1" s="1"/>
  <c r="DX122" i="1"/>
  <c r="EJ122" i="1" s="1"/>
  <c r="DX119" i="1"/>
  <c r="EJ119" i="1" s="1"/>
  <c r="DX124" i="1"/>
  <c r="EJ124" i="1" s="1"/>
  <c r="DX125" i="1"/>
  <c r="EJ125" i="1" s="1"/>
  <c r="ED10" i="1"/>
  <c r="EP10" i="1" s="1"/>
  <c r="EA120" i="1"/>
  <c r="EM120" i="1" s="1"/>
  <c r="EA121" i="1"/>
  <c r="EM121" i="1" s="1"/>
  <c r="ED129" i="1"/>
  <c r="EP129" i="1" s="1"/>
  <c r="EA127" i="1"/>
  <c r="EM127" i="1" s="1"/>
  <c r="ED126" i="1"/>
  <c r="EP126" i="1" s="1"/>
  <c r="ED121" i="1"/>
  <c r="EP121" i="1" s="1"/>
  <c r="EA129" i="1"/>
  <c r="EM129" i="1" s="1"/>
  <c r="ED118" i="1"/>
  <c r="EP118" i="1" s="1"/>
  <c r="EB119" i="1"/>
  <c r="EN119" i="1" s="1"/>
  <c r="EA122" i="1"/>
  <c r="EM122" i="1" s="1"/>
  <c r="EA46" i="1"/>
  <c r="EM46" i="1" s="1"/>
  <c r="EA126" i="1"/>
  <c r="EM126" i="1" s="1"/>
  <c r="EF131" i="1"/>
  <c r="ER131" i="1" s="1"/>
  <c r="EE121" i="1"/>
  <c r="EQ121" i="1" s="1"/>
  <c r="ED131" i="1"/>
  <c r="EP131" i="1" s="1"/>
  <c r="EA118" i="1"/>
  <c r="EM118" i="1" s="1"/>
  <c r="EB117" i="1"/>
  <c r="EN117" i="1" s="1"/>
  <c r="DX126" i="1"/>
  <c r="EJ126" i="1" s="1"/>
  <c r="DX116" i="1"/>
  <c r="EJ116" i="1" s="1"/>
  <c r="EA131" i="1"/>
  <c r="EM131" i="1" s="1"/>
  <c r="DX131" i="1"/>
  <c r="EJ131" i="1" s="1"/>
  <c r="ED127" i="1"/>
  <c r="EP127" i="1" s="1"/>
  <c r="EA124" i="1"/>
  <c r="EM124" i="1" s="1"/>
  <c r="EA103" i="1"/>
  <c r="EM103" i="1" s="1"/>
  <c r="EA125" i="1"/>
  <c r="EM125" i="1" s="1"/>
  <c r="EE130" i="1"/>
  <c r="EQ130" i="1" s="1"/>
  <c r="EA119" i="1"/>
  <c r="EM119" i="1" s="1"/>
  <c r="ED116" i="1"/>
  <c r="EP116" i="1" s="1"/>
  <c r="EB131" i="1"/>
  <c r="EN131" i="1" s="1"/>
  <c r="DX123" i="1"/>
  <c r="EJ123" i="1" s="1"/>
  <c r="EB124" i="1"/>
  <c r="EN124" i="1" s="1"/>
  <c r="DU118" i="1"/>
  <c r="EG118" i="1" s="1"/>
  <c r="EB118" i="1"/>
  <c r="EN118" i="1" s="1"/>
  <c r="EB126" i="1"/>
  <c r="EN126" i="1" s="1"/>
  <c r="DX120" i="1"/>
  <c r="EJ120" i="1" s="1"/>
  <c r="EB125" i="1"/>
  <c r="EN125" i="1" s="1"/>
  <c r="EC125" i="1"/>
  <c r="EO125" i="1" s="1"/>
  <c r="EA116" i="1"/>
  <c r="EM116" i="1" s="1"/>
  <c r="EB122" i="1"/>
  <c r="EN122" i="1" s="1"/>
  <c r="DX121" i="1"/>
  <c r="EJ121" i="1" s="1"/>
  <c r="DX127" i="1"/>
  <c r="EJ127" i="1" s="1"/>
  <c r="EE125" i="1"/>
  <c r="EQ125" i="1" s="1"/>
  <c r="EA128" i="1"/>
  <c r="EM128" i="1" s="1"/>
  <c r="EC118" i="1"/>
  <c r="EO118" i="1" s="1"/>
  <c r="EB120" i="1"/>
  <c r="EN120" i="1" s="1"/>
  <c r="EB130" i="1"/>
  <c r="EN130" i="1" s="1"/>
  <c r="EA130" i="1"/>
  <c r="EM130" i="1" s="1"/>
  <c r="EB128" i="1"/>
  <c r="EN128" i="1" s="1"/>
  <c r="ED130" i="1"/>
  <c r="EP130" i="1" s="1"/>
  <c r="EF124" i="1"/>
  <c r="ER124" i="1" s="1"/>
  <c r="EB116" i="1"/>
  <c r="EN116" i="1" s="1"/>
  <c r="EE122" i="1"/>
  <c r="EQ122" i="1" s="1"/>
  <c r="DW127" i="1"/>
  <c r="EI127" i="1" s="1"/>
  <c r="EC128" i="1"/>
  <c r="EO128" i="1" s="1"/>
  <c r="DW129" i="1"/>
  <c r="EI129" i="1" s="1"/>
  <c r="DZ125" i="1"/>
  <c r="EL125" i="1" s="1"/>
  <c r="EA117" i="1"/>
  <c r="EM117" i="1" s="1"/>
  <c r="EB123" i="1"/>
  <c r="EN123" i="1" s="1"/>
  <c r="DZ117" i="1"/>
  <c r="EL117" i="1" s="1"/>
  <c r="DZ130" i="1"/>
  <c r="EL130" i="1" s="1"/>
  <c r="EB121" i="1"/>
  <c r="EN121" i="1" s="1"/>
  <c r="ED117" i="1"/>
  <c r="EP117" i="1" s="1"/>
  <c r="EE123" i="1"/>
  <c r="EQ123" i="1" s="1"/>
  <c r="EB127" i="1"/>
  <c r="EN127" i="1" s="1"/>
  <c r="EE126" i="1"/>
  <c r="EQ126" i="1" s="1"/>
  <c r="EC130" i="1"/>
  <c r="EO130" i="1" s="1"/>
  <c r="ED120" i="1"/>
  <c r="EP120" i="1" s="1"/>
  <c r="ED26" i="1"/>
  <c r="EP26" i="1" s="1"/>
  <c r="EA98" i="1"/>
  <c r="EM98" i="1" s="1"/>
  <c r="ED22" i="1"/>
  <c r="EP22" i="1" s="1"/>
  <c r="ED41" i="1"/>
  <c r="EP41" i="1" s="1"/>
  <c r="EA97" i="1"/>
  <c r="EM97" i="1" s="1"/>
  <c r="EA38" i="1"/>
  <c r="EM38" i="1" s="1"/>
  <c r="EA64" i="1"/>
  <c r="EM64" i="1" s="1"/>
  <c r="EA48" i="1"/>
  <c r="EM48" i="1" s="1"/>
  <c r="EA34" i="1"/>
  <c r="EM34" i="1" s="1"/>
  <c r="ED79" i="1"/>
  <c r="EP79" i="1" s="1"/>
  <c r="EA25" i="1"/>
  <c r="EM25" i="1" s="1"/>
  <c r="EA51" i="1"/>
  <c r="EM51" i="1" s="1"/>
  <c r="EA79" i="1"/>
  <c r="EM79" i="1" s="1"/>
  <c r="ED6" i="1"/>
  <c r="EP6" i="1" s="1"/>
  <c r="EA105" i="1"/>
  <c r="EM105" i="1" s="1"/>
  <c r="EA104" i="1"/>
  <c r="EM104" i="1" s="1"/>
  <c r="EA36" i="1"/>
  <c r="EM36" i="1" s="1"/>
  <c r="EA31" i="1"/>
  <c r="EM31" i="1" s="1"/>
  <c r="EA18" i="1"/>
  <c r="EM18" i="1" s="1"/>
  <c r="EA84" i="1"/>
  <c r="EM84" i="1" s="1"/>
  <c r="ED19" i="1"/>
  <c r="EP19" i="1" s="1"/>
  <c r="ED46" i="1"/>
  <c r="EP46" i="1" s="1"/>
  <c r="EA89" i="1"/>
  <c r="EM89" i="1" s="1"/>
  <c r="EA40" i="1"/>
  <c r="EM40" i="1" s="1"/>
  <c r="EA33" i="1"/>
  <c r="EM33" i="1" s="1"/>
  <c r="ED32" i="1"/>
  <c r="EP32" i="1" s="1"/>
  <c r="EA92" i="1"/>
  <c r="EM92" i="1" s="1"/>
  <c r="EA16" i="1"/>
  <c r="EM16" i="1" s="1"/>
  <c r="EA73" i="1"/>
  <c r="EM73" i="1" s="1"/>
  <c r="EA62" i="1"/>
  <c r="EM62" i="1" s="1"/>
  <c r="EA43" i="1"/>
  <c r="EM43" i="1" s="1"/>
  <c r="EA50" i="1"/>
  <c r="EM50" i="1" s="1"/>
  <c r="EA107" i="1"/>
  <c r="EM107" i="1" s="1"/>
  <c r="ED39" i="1"/>
  <c r="EP39" i="1" s="1"/>
  <c r="ED31" i="1"/>
  <c r="EP31" i="1" s="1"/>
  <c r="ED114" i="1"/>
  <c r="EP114" i="1" s="1"/>
  <c r="EA44" i="1"/>
  <c r="EM44" i="1" s="1"/>
  <c r="EA99" i="1"/>
  <c r="EM99" i="1" s="1"/>
  <c r="EA74" i="1"/>
  <c r="EM74" i="1" s="1"/>
  <c r="ED91" i="1"/>
  <c r="EP91" i="1" s="1"/>
  <c r="ED12" i="1"/>
  <c r="EP12" i="1" s="1"/>
  <c r="ED30" i="1"/>
  <c r="EP30" i="1" s="1"/>
  <c r="ED93" i="1"/>
  <c r="EP93" i="1" s="1"/>
  <c r="EA32" i="1"/>
  <c r="EM32" i="1" s="1"/>
  <c r="EA83" i="1"/>
  <c r="EM83" i="1" s="1"/>
  <c r="ED96" i="1"/>
  <c r="EP96" i="1" s="1"/>
  <c r="ED83" i="1"/>
  <c r="EP83" i="1" s="1"/>
  <c r="EA114" i="1"/>
  <c r="EM114" i="1" s="1"/>
  <c r="ED38" i="1"/>
  <c r="EP38" i="1" s="1"/>
  <c r="EA27" i="1"/>
  <c r="EM27" i="1" s="1"/>
  <c r="EA5" i="1"/>
  <c r="EM5" i="1" s="1"/>
  <c r="ED63" i="1"/>
  <c r="EP63" i="1" s="1"/>
  <c r="EA102" i="1"/>
  <c r="EM102" i="1" s="1"/>
  <c r="ED40" i="1"/>
  <c r="EP40" i="1" s="1"/>
  <c r="EA87" i="1"/>
  <c r="EM87" i="1" s="1"/>
  <c r="EA53" i="1"/>
  <c r="EM53" i="1" s="1"/>
  <c r="EA91" i="1"/>
  <c r="EM91" i="1" s="1"/>
  <c r="EA13" i="1"/>
  <c r="EM13" i="1" s="1"/>
  <c r="ED146" i="1"/>
  <c r="EP146" i="1" s="1"/>
  <c r="EA72" i="1"/>
  <c r="EM72" i="1" s="1"/>
  <c r="ED94" i="1"/>
  <c r="EP94" i="1" s="1"/>
  <c r="EE37" i="1"/>
  <c r="EQ37" i="1" s="1"/>
  <c r="EE46" i="1"/>
  <c r="EQ46" i="1" s="1"/>
  <c r="EE92" i="1"/>
  <c r="EQ92" i="1" s="1"/>
  <c r="EE7" i="1"/>
  <c r="EQ7" i="1" s="1"/>
  <c r="EA101" i="1"/>
  <c r="EM101" i="1" s="1"/>
  <c r="EA35" i="1"/>
  <c r="EM35" i="1" s="1"/>
  <c r="ED56" i="1"/>
  <c r="EP56" i="1" s="1"/>
  <c r="ED27" i="1"/>
  <c r="EP27" i="1" s="1"/>
  <c r="EC67" i="1"/>
  <c r="EO67" i="1" s="1"/>
  <c r="EC57" i="1"/>
  <c r="EO57" i="1" s="1"/>
  <c r="ED5" i="1"/>
  <c r="EP5" i="1" s="1"/>
  <c r="EA88" i="1"/>
  <c r="EM88" i="1" s="1"/>
  <c r="EA75" i="1"/>
  <c r="EM75" i="1" s="1"/>
  <c r="ED89" i="1"/>
  <c r="EP89" i="1" s="1"/>
  <c r="EA94" i="1"/>
  <c r="EM94" i="1" s="1"/>
  <c r="EA65" i="1"/>
  <c r="EM65" i="1" s="1"/>
  <c r="EA29" i="1"/>
  <c r="EM29" i="1" s="1"/>
  <c r="EA71" i="1"/>
  <c r="EM71" i="1" s="1"/>
  <c r="ED54" i="1"/>
  <c r="EP54" i="1" s="1"/>
  <c r="ED84" i="1"/>
  <c r="EP84" i="1" s="1"/>
  <c r="ED11" i="1"/>
  <c r="EP11" i="1" s="1"/>
  <c r="EA95" i="1"/>
  <c r="EM95" i="1" s="1"/>
  <c r="EA19" i="1"/>
  <c r="EM19" i="1" s="1"/>
  <c r="ED43" i="1"/>
  <c r="EP43" i="1" s="1"/>
  <c r="ED21" i="1"/>
  <c r="EP21" i="1" s="1"/>
  <c r="ED108" i="1"/>
  <c r="EP108" i="1" s="1"/>
  <c r="ED50" i="1"/>
  <c r="EP50" i="1" s="1"/>
  <c r="EA24" i="1"/>
  <c r="EM24" i="1" s="1"/>
  <c r="ED103" i="1"/>
  <c r="EP103" i="1" s="1"/>
  <c r="EA39" i="1"/>
  <c r="EM39" i="1" s="1"/>
  <c r="EA63" i="1"/>
  <c r="EM63" i="1" s="1"/>
  <c r="EA26" i="1"/>
  <c r="EM26" i="1" s="1"/>
  <c r="EA41" i="1"/>
  <c r="EM41" i="1" s="1"/>
  <c r="ED112" i="1"/>
  <c r="EP112" i="1" s="1"/>
  <c r="ED101" i="1"/>
  <c r="EP101" i="1" s="1"/>
  <c r="EA21" i="1"/>
  <c r="EM21" i="1" s="1"/>
  <c r="EA11" i="1"/>
  <c r="EM11" i="1" s="1"/>
  <c r="EA9" i="1"/>
  <c r="EM9" i="1" s="1"/>
  <c r="EA69" i="1"/>
  <c r="EM69" i="1" s="1"/>
  <c r="EA54" i="1"/>
  <c r="EM54" i="1" s="1"/>
  <c r="ED85" i="1"/>
  <c r="EP85" i="1" s="1"/>
  <c r="ED68" i="1"/>
  <c r="EP68" i="1" s="1"/>
  <c r="ED67" i="1"/>
  <c r="EP67" i="1" s="1"/>
  <c r="EA111" i="1"/>
  <c r="EM111" i="1" s="1"/>
  <c r="EA96" i="1"/>
  <c r="EM96" i="1" s="1"/>
  <c r="EA70" i="1"/>
  <c r="EM70" i="1" s="1"/>
  <c r="EA113" i="1"/>
  <c r="EM113" i="1" s="1"/>
  <c r="ED80" i="1"/>
  <c r="EP80" i="1" s="1"/>
  <c r="ED53" i="1"/>
  <c r="EP53" i="1" s="1"/>
  <c r="EA112" i="1"/>
  <c r="EM112" i="1" s="1"/>
  <c r="EA77" i="1"/>
  <c r="EM77" i="1" s="1"/>
  <c r="ED25" i="1"/>
  <c r="EP25" i="1" s="1"/>
  <c r="EC96" i="1"/>
  <c r="EO96" i="1" s="1"/>
  <c r="EC109" i="1"/>
  <c r="EO109" i="1" s="1"/>
  <c r="EC79" i="1"/>
  <c r="EO79" i="1" s="1"/>
  <c r="EA80" i="1"/>
  <c r="EM80" i="1" s="1"/>
  <c r="EA55" i="1"/>
  <c r="EM55" i="1" s="1"/>
  <c r="EA110" i="1"/>
  <c r="EM110" i="1" s="1"/>
  <c r="EA76" i="1"/>
  <c r="EM76" i="1" s="1"/>
  <c r="EA30" i="1"/>
  <c r="EM30" i="1" s="1"/>
  <c r="EC45" i="1"/>
  <c r="EO45" i="1" s="1"/>
  <c r="EC146" i="1"/>
  <c r="EO146" i="1" s="1"/>
  <c r="EC59" i="1"/>
  <c r="EO59" i="1" s="1"/>
  <c r="EC23" i="1"/>
  <c r="EO23" i="1" s="1"/>
  <c r="EC110" i="1"/>
  <c r="EO110" i="1" s="1"/>
  <c r="EA81" i="1"/>
  <c r="EM81" i="1" s="1"/>
  <c r="DU31" i="1"/>
  <c r="EG31" i="1" s="1"/>
  <c r="DX54" i="1"/>
  <c r="EJ54" i="1" s="1"/>
  <c r="DX8" i="1"/>
  <c r="EJ8" i="1" s="1"/>
  <c r="DU100" i="1"/>
  <c r="EG100" i="1" s="1"/>
  <c r="DX115" i="1"/>
  <c r="EJ115" i="1" s="1"/>
  <c r="DX112" i="1"/>
  <c r="EJ112" i="1" s="1"/>
  <c r="DX60" i="1"/>
  <c r="EJ60" i="1" s="1"/>
  <c r="DX86" i="1"/>
  <c r="EJ86" i="1" s="1"/>
  <c r="DX97" i="1"/>
  <c r="EJ97" i="1" s="1"/>
  <c r="DU22" i="1"/>
  <c r="EG22" i="1" s="1"/>
  <c r="DX91" i="1"/>
  <c r="EJ91" i="1" s="1"/>
  <c r="DX105" i="1"/>
  <c r="EJ105" i="1" s="1"/>
  <c r="DX101" i="1"/>
  <c r="EJ101" i="1" s="1"/>
  <c r="DX63" i="1"/>
  <c r="EJ63" i="1" s="1"/>
  <c r="DX107" i="1"/>
  <c r="EJ107" i="1" s="1"/>
  <c r="DU114" i="1"/>
  <c r="EG114" i="1" s="1"/>
  <c r="DX34" i="1"/>
  <c r="EJ34" i="1" s="1"/>
  <c r="DX22" i="1"/>
  <c r="EJ22" i="1" s="1"/>
  <c r="DX21" i="1"/>
  <c r="EJ21" i="1" s="1"/>
  <c r="DX16" i="1"/>
  <c r="EJ16" i="1" s="1"/>
  <c r="DU26" i="1"/>
  <c r="EG26" i="1" s="1"/>
  <c r="DZ23" i="1"/>
  <c r="EL23" i="1" s="1"/>
  <c r="DZ19" i="1"/>
  <c r="EL19" i="1" s="1"/>
  <c r="DZ57" i="1"/>
  <c r="EL57" i="1" s="1"/>
  <c r="DZ5" i="1"/>
  <c r="EL5" i="1" s="1"/>
  <c r="DZ106" i="1"/>
  <c r="EL106" i="1" s="1"/>
  <c r="DZ42" i="1"/>
  <c r="EL42" i="1" s="1"/>
  <c r="DZ20" i="1"/>
  <c r="EL20" i="1" s="1"/>
  <c r="DZ93" i="1"/>
  <c r="EL93" i="1" s="1"/>
  <c r="EC29" i="1"/>
  <c r="EO29" i="1" s="1"/>
  <c r="DZ13" i="1"/>
  <c r="EL13" i="1" s="1"/>
  <c r="DZ65" i="1"/>
  <c r="EL65" i="1" s="1"/>
  <c r="DZ38" i="1"/>
  <c r="EL38" i="1" s="1"/>
  <c r="DZ100" i="1"/>
  <c r="EL100" i="1" s="1"/>
  <c r="DZ31" i="1"/>
  <c r="EL31" i="1" s="1"/>
  <c r="DZ56" i="1"/>
  <c r="EL56" i="1" s="1"/>
  <c r="DZ90" i="1"/>
  <c r="EL90" i="1" s="1"/>
  <c r="DZ14" i="1"/>
  <c r="EL14" i="1" s="1"/>
  <c r="DZ45" i="1"/>
  <c r="EL45" i="1" s="1"/>
  <c r="DZ107" i="1"/>
  <c r="EL107" i="1" s="1"/>
  <c r="EC54" i="1"/>
  <c r="EO54" i="1" s="1"/>
  <c r="DZ12" i="1"/>
  <c r="EL12" i="1" s="1"/>
  <c r="DZ10" i="1"/>
  <c r="EL10" i="1" s="1"/>
  <c r="DZ113" i="1"/>
  <c r="EL113" i="1" s="1"/>
  <c r="DZ24" i="1"/>
  <c r="EL24" i="1" s="1"/>
  <c r="DZ48" i="1"/>
  <c r="EL48" i="1" s="1"/>
  <c r="DZ94" i="1"/>
  <c r="EL94" i="1" s="1"/>
  <c r="DZ54" i="1"/>
  <c r="EL54" i="1" s="1"/>
  <c r="DZ17" i="1"/>
  <c r="EL17" i="1" s="1"/>
  <c r="DZ79" i="1"/>
  <c r="EL79" i="1" s="1"/>
  <c r="DZ83" i="1"/>
  <c r="EL83" i="1" s="1"/>
  <c r="EC5" i="1"/>
  <c r="EO5" i="1" s="1"/>
  <c r="DZ41" i="1"/>
  <c r="EL41" i="1" s="1"/>
  <c r="DZ11" i="1"/>
  <c r="EL11" i="1" s="1"/>
  <c r="DZ61" i="1"/>
  <c r="EL61" i="1" s="1"/>
  <c r="EC88" i="1"/>
  <c r="EO88" i="1" s="1"/>
  <c r="DZ75" i="1"/>
  <c r="EL75" i="1" s="1"/>
  <c r="DZ115" i="1"/>
  <c r="EL115" i="1" s="1"/>
  <c r="EC26" i="1"/>
  <c r="EO26" i="1" s="1"/>
  <c r="EC6" i="1"/>
  <c r="EO6" i="1" s="1"/>
  <c r="EC46" i="1"/>
  <c r="EO46" i="1" s="1"/>
  <c r="DZ103" i="1"/>
  <c r="EL103" i="1" s="1"/>
  <c r="EC107" i="1"/>
  <c r="EO107" i="1" s="1"/>
  <c r="DZ112" i="1"/>
  <c r="EL112" i="1" s="1"/>
  <c r="DZ37" i="1"/>
  <c r="EL37" i="1" s="1"/>
  <c r="DZ33" i="1"/>
  <c r="EL33" i="1" s="1"/>
  <c r="DZ60" i="1"/>
  <c r="EL60" i="1" s="1"/>
  <c r="EC82" i="1"/>
  <c r="EO82" i="1" s="1"/>
  <c r="DZ69" i="1"/>
  <c r="EL69" i="1" s="1"/>
  <c r="DZ53" i="1"/>
  <c r="EL53" i="1" s="1"/>
  <c r="DZ36" i="1"/>
  <c r="EL36" i="1" s="1"/>
  <c r="EC81" i="1"/>
  <c r="EO81" i="1" s="1"/>
  <c r="DZ62" i="1"/>
  <c r="EL62" i="1" s="1"/>
  <c r="DZ84" i="1"/>
  <c r="EL84" i="1" s="1"/>
  <c r="EC33" i="1"/>
  <c r="EO33" i="1" s="1"/>
  <c r="DZ29" i="1"/>
  <c r="EL29" i="1" s="1"/>
  <c r="DZ89" i="1"/>
  <c r="EL89" i="1" s="1"/>
  <c r="DZ104" i="1"/>
  <c r="EL104" i="1" s="1"/>
  <c r="DZ87" i="1"/>
  <c r="EL87" i="1" s="1"/>
  <c r="DZ16" i="1"/>
  <c r="EL16" i="1" s="1"/>
  <c r="DZ114" i="1"/>
  <c r="EL114" i="1" s="1"/>
  <c r="DZ80" i="1"/>
  <c r="EL80" i="1" s="1"/>
  <c r="DZ34" i="1"/>
  <c r="EL34" i="1" s="1"/>
  <c r="DZ46" i="1"/>
  <c r="EL46" i="1" s="1"/>
  <c r="DZ66" i="1"/>
  <c r="EL66" i="1" s="1"/>
  <c r="DZ95" i="1"/>
  <c r="EL95" i="1" s="1"/>
  <c r="DZ51" i="1"/>
  <c r="EL51" i="1" s="1"/>
  <c r="DZ109" i="1"/>
  <c r="EL109" i="1" s="1"/>
  <c r="DZ58" i="1"/>
  <c r="EL58" i="1" s="1"/>
  <c r="DZ49" i="1"/>
  <c r="EL49" i="1" s="1"/>
  <c r="EC101" i="1"/>
  <c r="EO101" i="1" s="1"/>
  <c r="DZ82" i="1"/>
  <c r="EL82" i="1" s="1"/>
  <c r="DZ44" i="1"/>
  <c r="EL44" i="1" s="1"/>
  <c r="DZ72" i="1"/>
  <c r="EL72" i="1" s="1"/>
  <c r="DZ81" i="1"/>
  <c r="EL81" i="1" s="1"/>
  <c r="DZ92" i="1"/>
  <c r="EL92" i="1" s="1"/>
  <c r="EC48" i="1"/>
  <c r="EO48" i="1" s="1"/>
  <c r="EC61" i="1"/>
  <c r="EO61" i="1" s="1"/>
  <c r="EC8" i="1"/>
  <c r="EO8" i="1" s="1"/>
  <c r="DZ39" i="1"/>
  <c r="EL39" i="1" s="1"/>
  <c r="EC53" i="1"/>
  <c r="EO53" i="1" s="1"/>
  <c r="DZ101" i="1"/>
  <c r="EL101" i="1" s="1"/>
  <c r="DZ40" i="1"/>
  <c r="EL40" i="1" s="1"/>
  <c r="DZ102" i="1"/>
  <c r="EL102" i="1" s="1"/>
  <c r="DZ91" i="1"/>
  <c r="EL91" i="1" s="1"/>
  <c r="EC92" i="1"/>
  <c r="EO92" i="1" s="1"/>
  <c r="DZ99" i="1"/>
  <c r="EL99" i="1" s="1"/>
  <c r="EC27" i="1"/>
  <c r="EO27" i="1" s="1"/>
  <c r="DZ105" i="1"/>
  <c r="EL105" i="1" s="1"/>
  <c r="DZ96" i="1"/>
  <c r="EL96" i="1" s="1"/>
  <c r="EC102" i="1"/>
  <c r="EO102" i="1" s="1"/>
  <c r="EC72" i="1"/>
  <c r="EO72" i="1" s="1"/>
  <c r="EC11" i="1"/>
  <c r="EO11" i="1" s="1"/>
  <c r="DZ32" i="1"/>
  <c r="EL32" i="1" s="1"/>
  <c r="DZ85" i="1"/>
  <c r="EL85" i="1" s="1"/>
  <c r="DZ71" i="1"/>
  <c r="EL71" i="1" s="1"/>
  <c r="DZ25" i="1"/>
  <c r="EL25" i="1" s="1"/>
  <c r="EC62" i="1"/>
  <c r="EO62" i="1" s="1"/>
  <c r="DZ50" i="1"/>
  <c r="EL50" i="1" s="1"/>
  <c r="EC98" i="1"/>
  <c r="EO98" i="1" s="1"/>
  <c r="EC83" i="1"/>
  <c r="EO83" i="1" s="1"/>
  <c r="DX44" i="1"/>
  <c r="EJ44" i="1" s="1"/>
  <c r="DX113" i="1"/>
  <c r="EJ113" i="1" s="1"/>
  <c r="DX79" i="1"/>
  <c r="EJ79" i="1" s="1"/>
  <c r="DX53" i="1"/>
  <c r="EJ53" i="1" s="1"/>
  <c r="DX69" i="1"/>
  <c r="EJ69" i="1" s="1"/>
  <c r="DX20" i="1"/>
  <c r="EJ20" i="1" s="1"/>
  <c r="DX65" i="1"/>
  <c r="EJ65" i="1" s="1"/>
  <c r="DX14" i="1"/>
  <c r="EJ14" i="1" s="1"/>
  <c r="DX17" i="1"/>
  <c r="EJ17" i="1" s="1"/>
  <c r="DX29" i="1"/>
  <c r="EJ29" i="1" s="1"/>
  <c r="DX52" i="1"/>
  <c r="EJ52" i="1" s="1"/>
  <c r="DX15" i="1"/>
  <c r="EJ15" i="1" s="1"/>
  <c r="DX59" i="1"/>
  <c r="EJ59" i="1" s="1"/>
  <c r="DX5" i="1"/>
  <c r="EJ5" i="1" s="1"/>
  <c r="DX40" i="1"/>
  <c r="EJ40" i="1" s="1"/>
  <c r="DX94" i="1"/>
  <c r="EJ94" i="1" s="1"/>
  <c r="DX75" i="1"/>
  <c r="EJ75" i="1" s="1"/>
  <c r="EB28" i="1"/>
  <c r="EN28" i="1" s="1"/>
  <c r="DX70" i="1"/>
  <c r="EJ70" i="1" s="1"/>
  <c r="EB108" i="1"/>
  <c r="EN108" i="1" s="1"/>
  <c r="EB81" i="1"/>
  <c r="EN81" i="1" s="1"/>
  <c r="DU28" i="1"/>
  <c r="EG28" i="1" s="1"/>
  <c r="DU45" i="1"/>
  <c r="EG45" i="1" s="1"/>
  <c r="DU70" i="1"/>
  <c r="EG70" i="1" s="1"/>
  <c r="DU25" i="1"/>
  <c r="EG25" i="1" s="1"/>
  <c r="EB40" i="1"/>
  <c r="EN40" i="1" s="1"/>
  <c r="DU72" i="1"/>
  <c r="EG72" i="1" s="1"/>
  <c r="DU81" i="1"/>
  <c r="EG81" i="1" s="1"/>
  <c r="DU112" i="1"/>
  <c r="EG112" i="1" s="1"/>
  <c r="DU95" i="1"/>
  <c r="EG95" i="1" s="1"/>
  <c r="EB77" i="1"/>
  <c r="EN77" i="1" s="1"/>
  <c r="EA100" i="1"/>
  <c r="EM100" i="1" s="1"/>
  <c r="ED73" i="1"/>
  <c r="EP73" i="1" s="1"/>
  <c r="EA17" i="1"/>
  <c r="EM17" i="1" s="1"/>
  <c r="EA23" i="1"/>
  <c r="EM23" i="1" s="1"/>
  <c r="ED107" i="1"/>
  <c r="EP107" i="1" s="1"/>
  <c r="EB95" i="1"/>
  <c r="EN95" i="1" s="1"/>
  <c r="DU41" i="1"/>
  <c r="EG41" i="1" s="1"/>
  <c r="DU55" i="1"/>
  <c r="EG55" i="1" s="1"/>
  <c r="DU42" i="1"/>
  <c r="EG42" i="1" s="1"/>
  <c r="DU90" i="1"/>
  <c r="EG90" i="1" s="1"/>
  <c r="EB31" i="1"/>
  <c r="EN31" i="1" s="1"/>
  <c r="EB53" i="1"/>
  <c r="EN53" i="1" s="1"/>
  <c r="DU14" i="1"/>
  <c r="EG14" i="1" s="1"/>
  <c r="DU24" i="1"/>
  <c r="EG24" i="1" s="1"/>
  <c r="EB13" i="1"/>
  <c r="EN13" i="1" s="1"/>
  <c r="EB41" i="1"/>
  <c r="EN41" i="1" s="1"/>
  <c r="DU7" i="1"/>
  <c r="EG7" i="1" s="1"/>
  <c r="EB48" i="1"/>
  <c r="EN48" i="1" s="1"/>
  <c r="EB55" i="1"/>
  <c r="EN55" i="1" s="1"/>
  <c r="DU98" i="1"/>
  <c r="EG98" i="1" s="1"/>
  <c r="DU84" i="1"/>
  <c r="EG84" i="1" s="1"/>
  <c r="DU34" i="1"/>
  <c r="EG34" i="1" s="1"/>
  <c r="EB67" i="1"/>
  <c r="EN67" i="1" s="1"/>
  <c r="DU37" i="1"/>
  <c r="EG37" i="1" s="1"/>
  <c r="DU36" i="1"/>
  <c r="EG36" i="1" s="1"/>
  <c r="DU13" i="1"/>
  <c r="EG13" i="1" s="1"/>
  <c r="EB60" i="1"/>
  <c r="EN60" i="1" s="1"/>
  <c r="DU74" i="1"/>
  <c r="EG74" i="1" s="1"/>
  <c r="EB88" i="1"/>
  <c r="EN88" i="1" s="1"/>
  <c r="EB97" i="1"/>
  <c r="EN97" i="1" s="1"/>
  <c r="DU40" i="1"/>
  <c r="EG40" i="1" s="1"/>
  <c r="EB83" i="1"/>
  <c r="EN83" i="1" s="1"/>
  <c r="DU19" i="1"/>
  <c r="EG19" i="1" s="1"/>
  <c r="EB46" i="1"/>
  <c r="EN46" i="1" s="1"/>
  <c r="EB29" i="1"/>
  <c r="EN29" i="1" s="1"/>
  <c r="DU64" i="1"/>
  <c r="EG64" i="1" s="1"/>
  <c r="DU39" i="1"/>
  <c r="EG39" i="1" s="1"/>
  <c r="DU57" i="1"/>
  <c r="EG57" i="1" s="1"/>
  <c r="DU88" i="1"/>
  <c r="EG88" i="1" s="1"/>
  <c r="DU6" i="1"/>
  <c r="EG6" i="1" s="1"/>
  <c r="EA6" i="1"/>
  <c r="EM6" i="1" s="1"/>
  <c r="EC13" i="1"/>
  <c r="EO13" i="1" s="1"/>
  <c r="EC36" i="1"/>
  <c r="EO36" i="1" s="1"/>
  <c r="EC104" i="1"/>
  <c r="EO104" i="1" s="1"/>
  <c r="EA14" i="1"/>
  <c r="EM14" i="1" s="1"/>
  <c r="EA58" i="1"/>
  <c r="EM58" i="1" s="1"/>
  <c r="DU113" i="1"/>
  <c r="EG113" i="1" s="1"/>
  <c r="EC47" i="1"/>
  <c r="EO47" i="1" s="1"/>
  <c r="ED33" i="1"/>
  <c r="EP33" i="1" s="1"/>
  <c r="DZ146" i="1"/>
  <c r="EL146" i="1" s="1"/>
  <c r="DZ43" i="1"/>
  <c r="EL43" i="1" s="1"/>
  <c r="DZ26" i="1"/>
  <c r="EL26" i="1" s="1"/>
  <c r="EB75" i="1"/>
  <c r="EN75" i="1" s="1"/>
  <c r="EA59" i="1"/>
  <c r="EM59" i="1" s="1"/>
  <c r="DZ73" i="1"/>
  <c r="EL73" i="1" s="1"/>
  <c r="DZ70" i="1"/>
  <c r="EL70" i="1" s="1"/>
  <c r="EA45" i="1"/>
  <c r="EM45" i="1" s="1"/>
  <c r="EB72" i="1"/>
  <c r="EN72" i="1" s="1"/>
  <c r="DU47" i="1"/>
  <c r="EG47" i="1" s="1"/>
  <c r="DU56" i="1"/>
  <c r="EG56" i="1" s="1"/>
  <c r="EC66" i="1"/>
  <c r="EO66" i="1" s="1"/>
  <c r="EC58" i="1"/>
  <c r="EO58" i="1" s="1"/>
  <c r="EC113" i="1"/>
  <c r="EO113" i="1" s="1"/>
  <c r="EC35" i="1"/>
  <c r="EO35" i="1" s="1"/>
  <c r="DZ68" i="1"/>
  <c r="EL68" i="1" s="1"/>
  <c r="ED105" i="1"/>
  <c r="EP105" i="1" s="1"/>
  <c r="DU29" i="1"/>
  <c r="EG29" i="1" s="1"/>
  <c r="ED23" i="1"/>
  <c r="EP23" i="1" s="1"/>
  <c r="EC64" i="1"/>
  <c r="EO64" i="1" s="1"/>
  <c r="EC41" i="1"/>
  <c r="EO41" i="1" s="1"/>
  <c r="DZ67" i="1"/>
  <c r="EL67" i="1" s="1"/>
  <c r="EA146" i="1"/>
  <c r="EM146" i="1" s="1"/>
  <c r="DZ108" i="1"/>
  <c r="EL108" i="1" s="1"/>
  <c r="DX33" i="1"/>
  <c r="EJ33" i="1" s="1"/>
  <c r="DX106" i="1"/>
  <c r="EJ106" i="1" s="1"/>
  <c r="DX74" i="1"/>
  <c r="EJ74" i="1" s="1"/>
  <c r="DX42" i="1"/>
  <c r="EJ42" i="1" s="1"/>
  <c r="DX23" i="1"/>
  <c r="EJ23" i="1" s="1"/>
  <c r="DX48" i="1"/>
  <c r="EJ48" i="1" s="1"/>
  <c r="DX25" i="1"/>
  <c r="EJ25" i="1" s="1"/>
  <c r="DX73" i="1"/>
  <c r="EJ73" i="1" s="1"/>
  <c r="EC86" i="1"/>
  <c r="EO86" i="1" s="1"/>
  <c r="DZ55" i="1"/>
  <c r="EL55" i="1" s="1"/>
  <c r="EC55" i="1"/>
  <c r="EO55" i="1" s="1"/>
  <c r="EC97" i="1"/>
  <c r="EO97" i="1" s="1"/>
  <c r="EC85" i="1"/>
  <c r="EO85" i="1" s="1"/>
  <c r="EC103" i="1"/>
  <c r="EO103" i="1" s="1"/>
  <c r="EC111" i="1"/>
  <c r="EO111" i="1" s="1"/>
  <c r="EC80" i="1"/>
  <c r="EO80" i="1" s="1"/>
  <c r="DZ8" i="1"/>
  <c r="EL8" i="1" s="1"/>
  <c r="EB5" i="1"/>
  <c r="EN5" i="1" s="1"/>
  <c r="DU52" i="1"/>
  <c r="EG52" i="1" s="1"/>
  <c r="EB52" i="1"/>
  <c r="EN52" i="1" s="1"/>
  <c r="DU44" i="1"/>
  <c r="EG44" i="1" s="1"/>
  <c r="EB17" i="1"/>
  <c r="EN17" i="1" s="1"/>
  <c r="DU59" i="1"/>
  <c r="EG59" i="1" s="1"/>
  <c r="DU86" i="1"/>
  <c r="EG86" i="1" s="1"/>
  <c r="EB36" i="1"/>
  <c r="EN36" i="1" s="1"/>
  <c r="EB106" i="1"/>
  <c r="EN106" i="1" s="1"/>
  <c r="EB6" i="1"/>
  <c r="EN6" i="1" s="1"/>
  <c r="DU18" i="1"/>
  <c r="EG18" i="1" s="1"/>
  <c r="EB57" i="1"/>
  <c r="EN57" i="1" s="1"/>
  <c r="DU11" i="1"/>
  <c r="EG11" i="1" s="1"/>
  <c r="EB10" i="1"/>
  <c r="EN10" i="1" s="1"/>
  <c r="DU68" i="1"/>
  <c r="EG68" i="1" s="1"/>
  <c r="EB25" i="1"/>
  <c r="EN25" i="1" s="1"/>
  <c r="EB18" i="1"/>
  <c r="EN18" i="1" s="1"/>
  <c r="EB45" i="1"/>
  <c r="EN45" i="1" s="1"/>
  <c r="EB76" i="1"/>
  <c r="EN76" i="1" s="1"/>
  <c r="DU33" i="1"/>
  <c r="EG33" i="1" s="1"/>
  <c r="EB23" i="1"/>
  <c r="EN23" i="1" s="1"/>
  <c r="DU10" i="1"/>
  <c r="EG10" i="1" s="1"/>
  <c r="DU8" i="1"/>
  <c r="EG8" i="1" s="1"/>
  <c r="EB94" i="1"/>
  <c r="EN94" i="1" s="1"/>
  <c r="EB89" i="1"/>
  <c r="EN89" i="1" s="1"/>
  <c r="EB59" i="1"/>
  <c r="EN59" i="1" s="1"/>
  <c r="DU58" i="1"/>
  <c r="EG58" i="1" s="1"/>
  <c r="DU53" i="1"/>
  <c r="EG53" i="1" s="1"/>
  <c r="EB102" i="1"/>
  <c r="EN102" i="1" s="1"/>
  <c r="EB93" i="1"/>
  <c r="EN93" i="1" s="1"/>
  <c r="EB74" i="1"/>
  <c r="EN74" i="1" s="1"/>
  <c r="EB35" i="1"/>
  <c r="EN35" i="1" s="1"/>
  <c r="DU108" i="1"/>
  <c r="EG108" i="1" s="1"/>
  <c r="EB84" i="1"/>
  <c r="EN84" i="1" s="1"/>
  <c r="EB62" i="1"/>
  <c r="EN62" i="1" s="1"/>
  <c r="DU94" i="1"/>
  <c r="EG94" i="1" s="1"/>
  <c r="EB68" i="1"/>
  <c r="EN68" i="1" s="1"/>
  <c r="EB70" i="1"/>
  <c r="EN70" i="1" s="1"/>
  <c r="EB12" i="1"/>
  <c r="EN12" i="1" s="1"/>
  <c r="EB65" i="1"/>
  <c r="EN65" i="1" s="1"/>
  <c r="EB112" i="1"/>
  <c r="EN112" i="1" s="1"/>
  <c r="DU5" i="1"/>
  <c r="EG5" i="1" s="1"/>
  <c r="DU75" i="1"/>
  <c r="EG75" i="1" s="1"/>
  <c r="DU35" i="1"/>
  <c r="EG35" i="1" s="1"/>
  <c r="EB82" i="1"/>
  <c r="EN82" i="1" s="1"/>
  <c r="EB73" i="1"/>
  <c r="EN73" i="1" s="1"/>
  <c r="EB80" i="1"/>
  <c r="EN80" i="1" s="1"/>
  <c r="EB11" i="1"/>
  <c r="EN11" i="1" s="1"/>
  <c r="DU21" i="1"/>
  <c r="EG21" i="1" s="1"/>
  <c r="DU109" i="1"/>
  <c r="EG109" i="1" s="1"/>
  <c r="DU67" i="1"/>
  <c r="EG67" i="1" s="1"/>
  <c r="EB22" i="1"/>
  <c r="EN22" i="1" s="1"/>
  <c r="DU62" i="1"/>
  <c r="EG62" i="1" s="1"/>
  <c r="EB100" i="1"/>
  <c r="EN100" i="1" s="1"/>
  <c r="DU30" i="1"/>
  <c r="EG30" i="1" s="1"/>
  <c r="EB33" i="1"/>
  <c r="EN33" i="1" s="1"/>
  <c r="EB8" i="1"/>
  <c r="EN8" i="1" s="1"/>
  <c r="EB49" i="1"/>
  <c r="EN49" i="1" s="1"/>
  <c r="DU77" i="1"/>
  <c r="EG77" i="1" s="1"/>
  <c r="DU43" i="1"/>
  <c r="EG43" i="1" s="1"/>
  <c r="DU61" i="1"/>
  <c r="EG61" i="1" s="1"/>
  <c r="EB34" i="1"/>
  <c r="EN34" i="1" s="1"/>
  <c r="EB39" i="1"/>
  <c r="EN39" i="1" s="1"/>
  <c r="EB30" i="1"/>
  <c r="EN30" i="1" s="1"/>
  <c r="DU50" i="1"/>
  <c r="EG50" i="1" s="1"/>
  <c r="EB105" i="1"/>
  <c r="EN105" i="1" s="1"/>
  <c r="EB37" i="1"/>
  <c r="EN37" i="1" s="1"/>
  <c r="DU85" i="1"/>
  <c r="EG85" i="1" s="1"/>
  <c r="EB111" i="1"/>
  <c r="EN111" i="1" s="1"/>
  <c r="EB98" i="1"/>
  <c r="EN98" i="1" s="1"/>
  <c r="DU101" i="1"/>
  <c r="EG101" i="1" s="1"/>
  <c r="EB114" i="1"/>
  <c r="EN114" i="1" s="1"/>
  <c r="EB47" i="1"/>
  <c r="EN47" i="1" s="1"/>
  <c r="DU63" i="1"/>
  <c r="EG63" i="1" s="1"/>
  <c r="EB16" i="1"/>
  <c r="EN16" i="1" s="1"/>
  <c r="EB42" i="1"/>
  <c r="EN42" i="1" s="1"/>
  <c r="EB109" i="1"/>
  <c r="EN109" i="1" s="1"/>
  <c r="DU97" i="1"/>
  <c r="EG97" i="1" s="1"/>
  <c r="DU107" i="1"/>
  <c r="EG107" i="1" s="1"/>
  <c r="EB27" i="1"/>
  <c r="EN27" i="1" s="1"/>
  <c r="DU82" i="1"/>
  <c r="EG82" i="1" s="1"/>
  <c r="DU54" i="1"/>
  <c r="EG54" i="1" s="1"/>
  <c r="EB7" i="1"/>
  <c r="EN7" i="1" s="1"/>
  <c r="EB21" i="1"/>
  <c r="EN21" i="1" s="1"/>
  <c r="EB103" i="1"/>
  <c r="EN103" i="1" s="1"/>
  <c r="EB50" i="1"/>
  <c r="EN50" i="1" s="1"/>
  <c r="EB92" i="1"/>
  <c r="EN92" i="1" s="1"/>
  <c r="DU105" i="1"/>
  <c r="EG105" i="1" s="1"/>
  <c r="EB71" i="1"/>
  <c r="EN71" i="1" s="1"/>
  <c r="DX51" i="1"/>
  <c r="EJ51" i="1" s="1"/>
  <c r="DX9" i="1"/>
  <c r="EJ9" i="1" s="1"/>
  <c r="DX99" i="1"/>
  <c r="EJ99" i="1" s="1"/>
  <c r="DX36" i="1"/>
  <c r="EJ36" i="1" s="1"/>
  <c r="DX24" i="1"/>
  <c r="EJ24" i="1" s="1"/>
  <c r="DX7" i="1"/>
  <c r="EJ7" i="1" s="1"/>
  <c r="DX62" i="1"/>
  <c r="EJ62" i="1" s="1"/>
  <c r="DX13" i="1"/>
  <c r="EJ13" i="1" s="1"/>
  <c r="DX88" i="1"/>
  <c r="EJ88" i="1" s="1"/>
  <c r="DX31" i="1"/>
  <c r="EJ31" i="1" s="1"/>
  <c r="ED20" i="1"/>
  <c r="EP20" i="1" s="1"/>
  <c r="ED99" i="1"/>
  <c r="EP99" i="1" s="1"/>
  <c r="EA52" i="1"/>
  <c r="EM52" i="1" s="1"/>
  <c r="DU110" i="1"/>
  <c r="EG110" i="1" s="1"/>
  <c r="EF19" i="1"/>
  <c r="ER19" i="1" s="1"/>
  <c r="DX108" i="1"/>
  <c r="EJ108" i="1" s="1"/>
  <c r="DX93" i="1"/>
  <c r="EJ93" i="1" s="1"/>
  <c r="DX50" i="1"/>
  <c r="EJ50" i="1" s="1"/>
  <c r="DX6" i="1"/>
  <c r="EJ6" i="1" s="1"/>
  <c r="DX66" i="1"/>
  <c r="EJ66" i="1" s="1"/>
  <c r="DX43" i="1"/>
  <c r="EJ43" i="1" s="1"/>
  <c r="DX12" i="1"/>
  <c r="EJ12" i="1" s="1"/>
  <c r="DX114" i="1"/>
  <c r="EJ114" i="1" s="1"/>
  <c r="DX96" i="1"/>
  <c r="EJ96" i="1" s="1"/>
  <c r="DX46" i="1"/>
  <c r="EJ46" i="1" s="1"/>
  <c r="DX41" i="1"/>
  <c r="EJ41" i="1" s="1"/>
  <c r="DX58" i="1"/>
  <c r="EJ58" i="1" s="1"/>
  <c r="DX92" i="1"/>
  <c r="EJ92" i="1" s="1"/>
  <c r="DX83" i="1"/>
  <c r="EJ83" i="1" s="1"/>
  <c r="DX55" i="1"/>
  <c r="EJ55" i="1" s="1"/>
  <c r="DX67" i="1"/>
  <c r="EJ67" i="1" s="1"/>
  <c r="DX72" i="1"/>
  <c r="EJ72" i="1" s="1"/>
  <c r="DX19" i="1"/>
  <c r="EJ19" i="1" s="1"/>
  <c r="DX30" i="1"/>
  <c r="EJ30" i="1" s="1"/>
  <c r="DX95" i="1"/>
  <c r="EJ95" i="1" s="1"/>
  <c r="DX100" i="1"/>
  <c r="EJ100" i="1" s="1"/>
  <c r="DX78" i="1"/>
  <c r="EJ78" i="1" s="1"/>
  <c r="DX47" i="1"/>
  <c r="EJ47" i="1" s="1"/>
  <c r="DX11" i="1"/>
  <c r="EJ11" i="1" s="1"/>
  <c r="DX87" i="1"/>
  <c r="EJ87" i="1" s="1"/>
  <c r="DX28" i="1"/>
  <c r="EJ28" i="1" s="1"/>
  <c r="DX104" i="1"/>
  <c r="EJ104" i="1" s="1"/>
  <c r="DX10" i="1"/>
  <c r="EJ10" i="1" s="1"/>
  <c r="DX35" i="1"/>
  <c r="EJ35" i="1" s="1"/>
  <c r="DX26" i="1"/>
  <c r="EJ26" i="1" s="1"/>
  <c r="DX98" i="1"/>
  <c r="EJ98" i="1" s="1"/>
  <c r="DX82" i="1"/>
  <c r="EJ82" i="1" s="1"/>
  <c r="DX102" i="1"/>
  <c r="EJ102" i="1" s="1"/>
  <c r="DX68" i="1"/>
  <c r="EJ68" i="1" s="1"/>
  <c r="DX39" i="1"/>
  <c r="EJ39" i="1" s="1"/>
  <c r="EE80" i="1"/>
  <c r="EQ80" i="1" s="1"/>
  <c r="EE78" i="1"/>
  <c r="EQ78" i="1" s="1"/>
  <c r="DZ110" i="1"/>
  <c r="EL110" i="1" s="1"/>
  <c r="EE60" i="1"/>
  <c r="EQ60" i="1" s="1"/>
  <c r="EE61" i="1"/>
  <c r="EQ61" i="1" s="1"/>
  <c r="EE100" i="1"/>
  <c r="EQ100" i="1" s="1"/>
  <c r="EE66" i="1"/>
  <c r="EQ66" i="1" s="1"/>
  <c r="EE43" i="1"/>
  <c r="EQ43" i="1" s="1"/>
  <c r="EE27" i="1"/>
  <c r="EQ27" i="1" s="1"/>
  <c r="EE14" i="1"/>
  <c r="EQ14" i="1" s="1"/>
  <c r="EE63" i="1"/>
  <c r="EQ63" i="1" s="1"/>
  <c r="EE114" i="1"/>
  <c r="EQ114" i="1" s="1"/>
  <c r="EE82" i="1"/>
  <c r="EQ82" i="1" s="1"/>
  <c r="EA90" i="1"/>
  <c r="EM90" i="1" s="1"/>
  <c r="EA8" i="1"/>
  <c r="EM8" i="1" s="1"/>
  <c r="ED47" i="1"/>
  <c r="EP47" i="1" s="1"/>
  <c r="EA78" i="1"/>
  <c r="EM78" i="1" s="1"/>
  <c r="EB69" i="1"/>
  <c r="EN69" i="1" s="1"/>
  <c r="ED24" i="1"/>
  <c r="EP24" i="1" s="1"/>
  <c r="EB78" i="1"/>
  <c r="EN78" i="1" s="1"/>
  <c r="DU79" i="1"/>
  <c r="EG79" i="1" s="1"/>
  <c r="ED69" i="1"/>
  <c r="EP69" i="1" s="1"/>
  <c r="EA93" i="1"/>
  <c r="EM93" i="1" s="1"/>
  <c r="EB54" i="1"/>
  <c r="EN54" i="1" s="1"/>
  <c r="EB63" i="1"/>
  <c r="EN63" i="1" s="1"/>
  <c r="EB58" i="1"/>
  <c r="EN58" i="1" s="1"/>
  <c r="ED88" i="1"/>
  <c r="EP88" i="1" s="1"/>
  <c r="DU60" i="1"/>
  <c r="EG60" i="1" s="1"/>
  <c r="ED18" i="1"/>
  <c r="EP18" i="1" s="1"/>
  <c r="DU99" i="1"/>
  <c r="EG99" i="1" s="1"/>
  <c r="DU20" i="1"/>
  <c r="EG20" i="1" s="1"/>
  <c r="ED29" i="1"/>
  <c r="EP29" i="1" s="1"/>
  <c r="ED109" i="1"/>
  <c r="EP109" i="1" s="1"/>
  <c r="DX84" i="1"/>
  <c r="EJ84" i="1" s="1"/>
  <c r="EC84" i="1"/>
  <c r="EO84" i="1" s="1"/>
  <c r="DU9" i="1"/>
  <c r="EG9" i="1" s="1"/>
  <c r="EC28" i="1"/>
  <c r="EO28" i="1" s="1"/>
  <c r="EA86" i="1"/>
  <c r="EM86" i="1" s="1"/>
  <c r="EC32" i="1"/>
  <c r="EO32" i="1" s="1"/>
  <c r="ED42" i="1"/>
  <c r="EP42" i="1" s="1"/>
  <c r="EA28" i="1"/>
  <c r="EM28" i="1" s="1"/>
  <c r="EC63" i="1"/>
  <c r="EO63" i="1" s="1"/>
  <c r="EC25" i="1"/>
  <c r="EO25" i="1" s="1"/>
  <c r="EC60" i="1"/>
  <c r="EO60" i="1" s="1"/>
  <c r="DZ7" i="1"/>
  <c r="EL7" i="1" s="1"/>
  <c r="DX18" i="1"/>
  <c r="EJ18" i="1" s="1"/>
  <c r="EA60" i="1"/>
  <c r="EM60" i="1" s="1"/>
  <c r="EB79" i="1"/>
  <c r="EN79" i="1" s="1"/>
  <c r="ED82" i="1"/>
  <c r="EP82" i="1" s="1"/>
  <c r="EC21" i="1"/>
  <c r="EO21" i="1" s="1"/>
  <c r="EC73" i="1"/>
  <c r="EO73" i="1" s="1"/>
  <c r="EC22" i="1"/>
  <c r="EO22" i="1" s="1"/>
  <c r="EE108" i="1"/>
  <c r="EQ108" i="1" s="1"/>
  <c r="EE64" i="1"/>
  <c r="EQ64" i="1" s="1"/>
  <c r="EE57" i="1"/>
  <c r="EQ57" i="1" s="1"/>
  <c r="EE98" i="1"/>
  <c r="EQ98" i="1" s="1"/>
  <c r="EE68" i="1"/>
  <c r="EQ68" i="1" s="1"/>
  <c r="EE38" i="1"/>
  <c r="EQ38" i="1" s="1"/>
  <c r="EE59" i="1"/>
  <c r="EQ59" i="1" s="1"/>
  <c r="EE94" i="1"/>
  <c r="EQ94" i="1" s="1"/>
  <c r="EE5" i="1"/>
  <c r="EQ5" i="1" s="1"/>
  <c r="DW67" i="1"/>
  <c r="EI67" i="1" s="1"/>
  <c r="EE72" i="1"/>
  <c r="EQ72" i="1" s="1"/>
  <c r="EE28" i="1"/>
  <c r="EQ28" i="1" s="1"/>
  <c r="EE96" i="1"/>
  <c r="EQ96" i="1" s="1"/>
  <c r="EE97" i="1"/>
  <c r="EQ97" i="1" s="1"/>
  <c r="EE31" i="1"/>
  <c r="EQ31" i="1" s="1"/>
  <c r="EE107" i="1"/>
  <c r="EQ107" i="1" s="1"/>
  <c r="EE39" i="1"/>
  <c r="EQ39" i="1" s="1"/>
  <c r="EE112" i="1"/>
  <c r="EQ112" i="1" s="1"/>
  <c r="EE21" i="1"/>
  <c r="EQ21" i="1" s="1"/>
  <c r="EE11" i="1"/>
  <c r="EQ11" i="1" s="1"/>
  <c r="DW90" i="1"/>
  <c r="EI90" i="1" s="1"/>
  <c r="EE20" i="1"/>
  <c r="EQ20" i="1" s="1"/>
  <c r="EE110" i="1"/>
  <c r="EQ110" i="1" s="1"/>
  <c r="EE18" i="1"/>
  <c r="EQ18" i="1" s="1"/>
  <c r="EE48" i="1"/>
  <c r="EQ48" i="1" s="1"/>
  <c r="EE52" i="1"/>
  <c r="EQ52" i="1" s="1"/>
  <c r="EE49" i="1"/>
  <c r="EQ49" i="1" s="1"/>
  <c r="EE91" i="1"/>
  <c r="EQ91" i="1" s="1"/>
  <c r="EE88" i="1"/>
  <c r="EQ88" i="1" s="1"/>
  <c r="EE77" i="1"/>
  <c r="EQ77" i="1" s="1"/>
  <c r="EE73" i="1"/>
  <c r="EQ73" i="1" s="1"/>
  <c r="EE25" i="1"/>
  <c r="EQ25" i="1" s="1"/>
  <c r="EE79" i="1"/>
  <c r="EQ79" i="1" s="1"/>
  <c r="EE90" i="1"/>
  <c r="EQ90" i="1" s="1"/>
  <c r="EE106" i="1"/>
  <c r="EQ106" i="1" s="1"/>
  <c r="EE65" i="1"/>
  <c r="EQ65" i="1" s="1"/>
  <c r="EE113" i="1"/>
  <c r="EQ113" i="1" s="1"/>
  <c r="EE115" i="1"/>
  <c r="EQ115" i="1" s="1"/>
  <c r="EE16" i="1"/>
  <c r="EQ16" i="1" s="1"/>
  <c r="DW63" i="1"/>
  <c r="EI63" i="1" s="1"/>
  <c r="EE13" i="1"/>
  <c r="EQ13" i="1" s="1"/>
  <c r="EE47" i="1"/>
  <c r="EQ47" i="1" s="1"/>
  <c r="EE10" i="1"/>
  <c r="EQ10" i="1" s="1"/>
  <c r="EE56" i="1"/>
  <c r="EQ56" i="1" s="1"/>
  <c r="EE45" i="1"/>
  <c r="EQ45" i="1" s="1"/>
  <c r="EE44" i="1"/>
  <c r="EQ44" i="1" s="1"/>
  <c r="EE9" i="1"/>
  <c r="EQ9" i="1" s="1"/>
  <c r="EE36" i="1"/>
  <c r="EQ36" i="1" s="1"/>
  <c r="EE81" i="1"/>
  <c r="EQ81" i="1" s="1"/>
  <c r="EE89" i="1"/>
  <c r="EQ89" i="1" s="1"/>
  <c r="EE50" i="1"/>
  <c r="EQ50" i="1" s="1"/>
  <c r="EE99" i="1"/>
  <c r="EQ99" i="1" s="1"/>
  <c r="EE40" i="1"/>
  <c r="EQ40" i="1" s="1"/>
  <c r="EE54" i="1"/>
  <c r="EQ54" i="1" s="1"/>
  <c r="EE53" i="1"/>
  <c r="EQ53" i="1" s="1"/>
  <c r="EE104" i="1"/>
  <c r="EQ104" i="1" s="1"/>
  <c r="EE101" i="1"/>
  <c r="EQ101" i="1" s="1"/>
  <c r="EE84" i="1"/>
  <c r="EQ84" i="1" s="1"/>
  <c r="EE75" i="1"/>
  <c r="EQ75" i="1" s="1"/>
  <c r="EE29" i="1"/>
  <c r="EQ29" i="1" s="1"/>
  <c r="EE30" i="1"/>
  <c r="EQ30" i="1" s="1"/>
  <c r="EE103" i="1"/>
  <c r="EQ103" i="1" s="1"/>
  <c r="EE109" i="1"/>
  <c r="EQ109" i="1" s="1"/>
  <c r="EE58" i="1"/>
  <c r="EQ58" i="1" s="1"/>
  <c r="EE146" i="1"/>
  <c r="EQ146" i="1" s="1"/>
  <c r="EE102" i="1"/>
  <c r="EQ102" i="1" s="1"/>
  <c r="EE33" i="1"/>
  <c r="EQ33" i="1" s="1"/>
  <c r="EE35" i="1"/>
  <c r="EQ35" i="1" s="1"/>
  <c r="EE51" i="1"/>
  <c r="EQ51" i="1" s="1"/>
  <c r="EB51" i="1"/>
  <c r="EN51" i="1" s="1"/>
  <c r="EC24" i="1"/>
  <c r="EO24" i="1" s="1"/>
  <c r="EC44" i="1"/>
  <c r="EO44" i="1" s="1"/>
  <c r="EC20" i="1"/>
  <c r="EO20" i="1" s="1"/>
  <c r="DZ64" i="1"/>
  <c r="EL64" i="1" s="1"/>
  <c r="EC17" i="1"/>
  <c r="EO17" i="1" s="1"/>
  <c r="DZ18" i="1"/>
  <c r="EL18" i="1" s="1"/>
  <c r="EC10" i="1"/>
  <c r="EO10" i="1" s="1"/>
  <c r="EC94" i="1"/>
  <c r="EO94" i="1" s="1"/>
  <c r="DZ63" i="1"/>
  <c r="EL63" i="1" s="1"/>
  <c r="DW114" i="1"/>
  <c r="EI114" i="1" s="1"/>
  <c r="EB99" i="1"/>
  <c r="EN99" i="1" s="1"/>
  <c r="EB90" i="1"/>
  <c r="EN90" i="1" s="1"/>
  <c r="EB24" i="1"/>
  <c r="EN24" i="1" s="1"/>
  <c r="EB19" i="1"/>
  <c r="EN19" i="1" s="1"/>
  <c r="DU17" i="1"/>
  <c r="EG17" i="1" s="1"/>
  <c r="EB101" i="1"/>
  <c r="EN101" i="1" s="1"/>
  <c r="DW36" i="1"/>
  <c r="EI36" i="1" s="1"/>
  <c r="DW24" i="1"/>
  <c r="EI24" i="1" s="1"/>
  <c r="DW59" i="1"/>
  <c r="EI59" i="1" s="1"/>
  <c r="EB87" i="1"/>
  <c r="EN87" i="1" s="1"/>
  <c r="DW94" i="1"/>
  <c r="EI94" i="1" s="1"/>
  <c r="DU106" i="1"/>
  <c r="EG106" i="1" s="1"/>
  <c r="DW65" i="1"/>
  <c r="EI65" i="1" s="1"/>
  <c r="EB66" i="1"/>
  <c r="EN66" i="1" s="1"/>
  <c r="DU16" i="1"/>
  <c r="EG16" i="1" s="1"/>
  <c r="EC93" i="1"/>
  <c r="EO93" i="1" s="1"/>
  <c r="DW34" i="1"/>
  <c r="EI34" i="1" s="1"/>
  <c r="DU51" i="1"/>
  <c r="EG51" i="1" s="1"/>
  <c r="EB115" i="1"/>
  <c r="EN115" i="1" s="1"/>
  <c r="DW71" i="1"/>
  <c r="EI71" i="1" s="1"/>
  <c r="DW52" i="1"/>
  <c r="EI52" i="1" s="1"/>
  <c r="EE19" i="1"/>
  <c r="EQ19" i="1" s="1"/>
  <c r="EE17" i="1"/>
  <c r="EQ17" i="1" s="1"/>
  <c r="DU66" i="1"/>
  <c r="EG66" i="1" s="1"/>
  <c r="EB104" i="1"/>
  <c r="EN104" i="1" s="1"/>
  <c r="EE67" i="1"/>
  <c r="EQ67" i="1" s="1"/>
  <c r="DX80" i="1"/>
  <c r="EJ80" i="1" s="1"/>
  <c r="DU78" i="1"/>
  <c r="EG78" i="1" s="1"/>
  <c r="EE8" i="1"/>
  <c r="EQ8" i="1" s="1"/>
  <c r="EE74" i="1"/>
  <c r="EQ74" i="1" s="1"/>
  <c r="EB9" i="1"/>
  <c r="EN9" i="1" s="1"/>
  <c r="DU104" i="1"/>
  <c r="EG104" i="1" s="1"/>
  <c r="DU65" i="1"/>
  <c r="EG65" i="1" s="1"/>
  <c r="EF103" i="1"/>
  <c r="ER103" i="1" s="1"/>
  <c r="EB96" i="1"/>
  <c r="EN96" i="1" s="1"/>
  <c r="DU76" i="1"/>
  <c r="EG76" i="1" s="1"/>
  <c r="EB61" i="1"/>
  <c r="EN61" i="1" s="1"/>
  <c r="EB38" i="1"/>
  <c r="EN38" i="1" s="1"/>
  <c r="EA108" i="1"/>
  <c r="EM108" i="1" s="1"/>
  <c r="DU93" i="1"/>
  <c r="EG93" i="1" s="1"/>
  <c r="EB107" i="1"/>
  <c r="EN107" i="1" s="1"/>
  <c r="EB20" i="1"/>
  <c r="EN20" i="1" s="1"/>
  <c r="ED16" i="1"/>
  <c r="EP16" i="1" s="1"/>
  <c r="EB146" i="1"/>
  <c r="EN146" i="1" s="1"/>
  <c r="EA109" i="1"/>
  <c r="EM109" i="1" s="1"/>
  <c r="DU46" i="1"/>
  <c r="EG46" i="1" s="1"/>
  <c r="DU23" i="1"/>
  <c r="EG23" i="1" s="1"/>
  <c r="DU102" i="1"/>
  <c r="EG102" i="1" s="1"/>
  <c r="EB56" i="1"/>
  <c r="EN56" i="1" s="1"/>
  <c r="DU38" i="1"/>
  <c r="EG38" i="1" s="1"/>
  <c r="DX32" i="1"/>
  <c r="EJ32" i="1" s="1"/>
  <c r="EE12" i="1"/>
  <c r="EQ12" i="1" s="1"/>
  <c r="DX37" i="1"/>
  <c r="EJ37" i="1" s="1"/>
  <c r="DX77" i="1"/>
  <c r="EJ77" i="1" s="1"/>
  <c r="EE34" i="1"/>
  <c r="EQ34" i="1" s="1"/>
  <c r="DX146" i="1"/>
  <c r="EJ146" i="1" s="1"/>
  <c r="DX103" i="1"/>
  <c r="EJ103" i="1" s="1"/>
  <c r="EE70" i="1"/>
  <c r="EQ70" i="1" s="1"/>
  <c r="EE85" i="1"/>
  <c r="EQ85" i="1" s="1"/>
  <c r="DX110" i="1"/>
  <c r="EJ110" i="1" s="1"/>
  <c r="EA37" i="1"/>
  <c r="EM37" i="1" s="1"/>
  <c r="ED49" i="1"/>
  <c r="EP49" i="1" s="1"/>
  <c r="ED37" i="1"/>
  <c r="EP37" i="1" s="1"/>
  <c r="ED44" i="1"/>
  <c r="EP44" i="1" s="1"/>
  <c r="EA67" i="1"/>
  <c r="EM67" i="1" s="1"/>
  <c r="ED75" i="1"/>
  <c r="EP75" i="1" s="1"/>
  <c r="EA61" i="1"/>
  <c r="EM61" i="1" s="1"/>
  <c r="EA10" i="1"/>
  <c r="EM10" i="1" s="1"/>
  <c r="EF23" i="1"/>
  <c r="ER23" i="1" s="1"/>
  <c r="EF40" i="1"/>
  <c r="ER40" i="1" s="1"/>
  <c r="EF80" i="1"/>
  <c r="ER80" i="1" s="1"/>
  <c r="EF54" i="1"/>
  <c r="ER54" i="1" s="1"/>
  <c r="EF146" i="1"/>
  <c r="ER146" i="1" s="1"/>
  <c r="EF93" i="1"/>
  <c r="ER93" i="1" s="1"/>
  <c r="EF8" i="1"/>
  <c r="ER8" i="1" s="1"/>
  <c r="EF64" i="1"/>
  <c r="ER64" i="1" s="1"/>
  <c r="EF79" i="1"/>
  <c r="ER79" i="1" s="1"/>
  <c r="EF12" i="1"/>
  <c r="ER12" i="1" s="1"/>
  <c r="EF58" i="1"/>
  <c r="ER58" i="1" s="1"/>
  <c r="EE55" i="1"/>
  <c r="EQ55" i="1" s="1"/>
  <c r="DU73" i="1"/>
  <c r="EG73" i="1" s="1"/>
  <c r="DZ35" i="1"/>
  <c r="EL35" i="1" s="1"/>
  <c r="DU32" i="1"/>
  <c r="EG32" i="1" s="1"/>
  <c r="EB86" i="1"/>
  <c r="EN86" i="1" s="1"/>
  <c r="DX56" i="1"/>
  <c r="EJ56" i="1" s="1"/>
  <c r="EA47" i="1"/>
  <c r="EM47" i="1" s="1"/>
  <c r="EE62" i="1"/>
  <c r="EQ62" i="1" s="1"/>
  <c r="DZ86" i="1"/>
  <c r="EL86" i="1" s="1"/>
  <c r="EC95" i="1"/>
  <c r="EO95" i="1" s="1"/>
  <c r="EA106" i="1"/>
  <c r="EM106" i="1" s="1"/>
  <c r="DZ30" i="1"/>
  <c r="EL30" i="1" s="1"/>
  <c r="DZ74" i="1"/>
  <c r="EL74" i="1" s="1"/>
  <c r="DZ28" i="1"/>
  <c r="EL28" i="1" s="1"/>
  <c r="EA68" i="1"/>
  <c r="EM68" i="1" s="1"/>
  <c r="DZ77" i="1"/>
  <c r="EL77" i="1" s="1"/>
  <c r="DZ27" i="1"/>
  <c r="EL27" i="1" s="1"/>
  <c r="EA12" i="1"/>
  <c r="EM12" i="1" s="1"/>
  <c r="EE71" i="1"/>
  <c r="EQ71" i="1" s="1"/>
  <c r="DW68" i="1"/>
  <c r="EI68" i="1" s="1"/>
  <c r="DW13" i="1"/>
  <c r="EI13" i="1" s="1"/>
  <c r="DW73" i="1"/>
  <c r="EI73" i="1" s="1"/>
  <c r="DW46" i="1"/>
  <c r="EI46" i="1" s="1"/>
  <c r="DW95" i="1"/>
  <c r="EI95" i="1" s="1"/>
  <c r="DW98" i="1"/>
  <c r="EI98" i="1" s="1"/>
  <c r="DW37" i="1"/>
  <c r="EI37" i="1" s="1"/>
  <c r="DW106" i="1"/>
  <c r="EI106" i="1" s="1"/>
  <c r="DW49" i="1"/>
  <c r="EI49" i="1" s="1"/>
  <c r="DW101" i="1"/>
  <c r="EI101" i="1" s="1"/>
  <c r="DW50" i="1"/>
  <c r="EI50" i="1" s="1"/>
  <c r="DW7" i="1"/>
  <c r="EI7" i="1" s="1"/>
  <c r="DW93" i="1"/>
  <c r="EI93" i="1" s="1"/>
  <c r="DW64" i="1"/>
  <c r="EI64" i="1" s="1"/>
  <c r="DW112" i="1"/>
  <c r="EI112" i="1" s="1"/>
  <c r="DW58" i="1"/>
  <c r="EI58" i="1" s="1"/>
  <c r="DW85" i="1"/>
  <c r="EI85" i="1" s="1"/>
  <c r="DW87" i="1"/>
  <c r="EI87" i="1" s="1"/>
  <c r="DW88" i="1"/>
  <c r="EI88" i="1" s="1"/>
  <c r="DW55" i="1"/>
  <c r="EI55" i="1" s="1"/>
  <c r="DW22" i="1"/>
  <c r="EI22" i="1" s="1"/>
  <c r="DW91" i="1"/>
  <c r="EI91" i="1" s="1"/>
  <c r="DW42" i="1"/>
  <c r="EI42" i="1" s="1"/>
  <c r="DW31" i="1"/>
  <c r="EI31" i="1" s="1"/>
  <c r="EE76" i="1"/>
  <c r="EQ76" i="1" s="1"/>
  <c r="DW81" i="1"/>
  <c r="EI81" i="1" s="1"/>
  <c r="DW78" i="1"/>
  <c r="EI78" i="1" s="1"/>
  <c r="DW107" i="1"/>
  <c r="EI107" i="1" s="1"/>
  <c r="DW27" i="1"/>
  <c r="EI27" i="1" s="1"/>
  <c r="DW89" i="1"/>
  <c r="EI89" i="1" s="1"/>
  <c r="DW16" i="1"/>
  <c r="EI16" i="1" s="1"/>
  <c r="DW109" i="1"/>
  <c r="EI109" i="1" s="1"/>
  <c r="DW86" i="1"/>
  <c r="EI86" i="1" s="1"/>
  <c r="DW41" i="1"/>
  <c r="EI41" i="1" s="1"/>
  <c r="DW60" i="1"/>
  <c r="EI60" i="1" s="1"/>
  <c r="DW26" i="1"/>
  <c r="EI26" i="1" s="1"/>
  <c r="DW23" i="1"/>
  <c r="EI23" i="1" s="1"/>
  <c r="DW82" i="1"/>
  <c r="EI82" i="1" s="1"/>
  <c r="DW97" i="1"/>
  <c r="EI97" i="1" s="1"/>
  <c r="DW40" i="1"/>
  <c r="EI40" i="1" s="1"/>
  <c r="DW5" i="1"/>
  <c r="EI5" i="1" s="1"/>
  <c r="DW76" i="1"/>
  <c r="EI76" i="1" s="1"/>
  <c r="DW66" i="1"/>
  <c r="EI66" i="1" s="1"/>
  <c r="DW32" i="1"/>
  <c r="EI32" i="1" s="1"/>
  <c r="DW96" i="1"/>
  <c r="EI96" i="1" s="1"/>
  <c r="DW84" i="1"/>
  <c r="EI84" i="1" s="1"/>
  <c r="DW92" i="1"/>
  <c r="EI92" i="1" s="1"/>
  <c r="DW103" i="1"/>
  <c r="EI103" i="1" s="1"/>
  <c r="DW111" i="1"/>
  <c r="EI111" i="1" s="1"/>
  <c r="DW43" i="1"/>
  <c r="EI43" i="1" s="1"/>
  <c r="DW79" i="1"/>
  <c r="EI79" i="1" s="1"/>
  <c r="DW75" i="1"/>
  <c r="EI75" i="1" s="1"/>
  <c r="DW44" i="1"/>
  <c r="EI44" i="1" s="1"/>
  <c r="DW19" i="1"/>
  <c r="EI19" i="1" s="1"/>
  <c r="DW10" i="1"/>
  <c r="EI10" i="1" s="1"/>
  <c r="DW69" i="1"/>
  <c r="EI69" i="1" s="1"/>
  <c r="DW8" i="1"/>
  <c r="EI8" i="1" s="1"/>
  <c r="DW74" i="1"/>
  <c r="EI74" i="1" s="1"/>
  <c r="DW6" i="1"/>
  <c r="EI6" i="1" s="1"/>
  <c r="DW33" i="1"/>
  <c r="EI33" i="1" s="1"/>
  <c r="DW35" i="1"/>
  <c r="EI35" i="1" s="1"/>
  <c r="DW100" i="1"/>
  <c r="EI100" i="1" s="1"/>
  <c r="DW51" i="1"/>
  <c r="EI51" i="1" s="1"/>
  <c r="DW57" i="1"/>
  <c r="EI57" i="1" s="1"/>
  <c r="DW48" i="1"/>
  <c r="EI48" i="1" s="1"/>
  <c r="EE41" i="1"/>
  <c r="EQ41" i="1" s="1"/>
  <c r="DW21" i="1"/>
  <c r="EI21" i="1" s="1"/>
  <c r="DW80" i="1"/>
  <c r="EI80" i="1" s="1"/>
  <c r="DW146" i="1"/>
  <c r="EI146" i="1" s="1"/>
  <c r="DW99" i="1"/>
  <c r="EI99" i="1" s="1"/>
  <c r="DW83" i="1"/>
  <c r="EI83" i="1" s="1"/>
  <c r="DW30" i="1"/>
  <c r="EI30" i="1" s="1"/>
  <c r="DW25" i="1"/>
  <c r="EI25" i="1" s="1"/>
  <c r="DW61" i="1"/>
  <c r="EI61" i="1" s="1"/>
  <c r="DW39" i="1"/>
  <c r="EI39" i="1" s="1"/>
  <c r="DW20" i="1"/>
  <c r="EI20" i="1" s="1"/>
  <c r="DW105" i="1"/>
  <c r="EI105" i="1" s="1"/>
  <c r="DW70" i="1"/>
  <c r="EI70" i="1" s="1"/>
  <c r="DW77" i="1"/>
  <c r="EI77" i="1" s="1"/>
  <c r="EE95" i="1"/>
  <c r="EQ95" i="1" s="1"/>
  <c r="DW9" i="1"/>
  <c r="EI9" i="1" s="1"/>
  <c r="DW102" i="1"/>
  <c r="EI102" i="1" s="1"/>
  <c r="DW38" i="1"/>
  <c r="EI38" i="1" s="1"/>
  <c r="DW110" i="1"/>
  <c r="EI110" i="1" s="1"/>
  <c r="DW62" i="1"/>
  <c r="EI62" i="1" s="1"/>
  <c r="DW14" i="1"/>
  <c r="EI14" i="1" s="1"/>
  <c r="DW11" i="1"/>
  <c r="EI11" i="1" s="1"/>
  <c r="DW18" i="1"/>
  <c r="EI18" i="1" s="1"/>
  <c r="DW12" i="1"/>
  <c r="EI12" i="1" s="1"/>
  <c r="DW45" i="1"/>
  <c r="EI45" i="1" s="1"/>
  <c r="DW17" i="1"/>
  <c r="EI17" i="1" s="1"/>
  <c r="DW108" i="1"/>
  <c r="EI108" i="1" s="1"/>
  <c r="EE105" i="1"/>
  <c r="EQ105" i="1" s="1"/>
  <c r="DW115" i="1"/>
  <c r="EI115" i="1" s="1"/>
  <c r="EE87" i="1"/>
  <c r="EQ87" i="1" s="1"/>
  <c r="ED61" i="1"/>
  <c r="EP61" i="1" s="1"/>
  <c r="DU27" i="1"/>
  <c r="EG27" i="1" s="1"/>
  <c r="EE24" i="1"/>
  <c r="EQ24" i="1" s="1"/>
  <c r="DW29" i="1"/>
  <c r="EI29" i="1" s="1"/>
  <c r="ED100" i="1"/>
  <c r="EP100" i="1" s="1"/>
  <c r="EE23" i="1"/>
  <c r="EQ23" i="1" s="1"/>
  <c r="DW47" i="1"/>
  <c r="EI47" i="1" s="1"/>
  <c r="ED102" i="1"/>
  <c r="EP102" i="1" s="1"/>
  <c r="DW113" i="1"/>
  <c r="EI113" i="1" s="1"/>
  <c r="DW28" i="1"/>
  <c r="EI28" i="1" s="1"/>
  <c r="DX61" i="1"/>
  <c r="EJ61" i="1" s="1"/>
  <c r="ED58" i="1"/>
  <c r="EP58" i="1" s="1"/>
  <c r="EE26" i="1"/>
  <c r="EQ26" i="1" s="1"/>
  <c r="DW104" i="1"/>
  <c r="EI104" i="1" s="1"/>
  <c r="DW56" i="1"/>
  <c r="EI56" i="1" s="1"/>
  <c r="EE42" i="1"/>
  <c r="EQ42" i="1" s="1"/>
  <c r="DW72" i="1"/>
  <c r="EI72" i="1" s="1"/>
  <c r="ED71" i="1"/>
  <c r="EP71" i="1" s="1"/>
  <c r="DX27" i="1"/>
  <c r="EJ27" i="1" s="1"/>
  <c r="DZ97" i="1"/>
  <c r="EL97" i="1" s="1"/>
  <c r="DZ111" i="1"/>
  <c r="EL111" i="1" s="1"/>
  <c r="DU80" i="1"/>
  <c r="EG80" i="1" s="1"/>
  <c r="EE32" i="1"/>
  <c r="EQ32" i="1" s="1"/>
  <c r="DZ88" i="1"/>
  <c r="EL88" i="1" s="1"/>
  <c r="EB26" i="1"/>
  <c r="EN26" i="1" s="1"/>
  <c r="DU48" i="1"/>
  <c r="EG48" i="1" s="1"/>
  <c r="EE93" i="1"/>
  <c r="EQ93" i="1" s="1"/>
  <c r="EE86" i="1"/>
  <c r="EQ86" i="1" s="1"/>
  <c r="DU103" i="1"/>
  <c r="EG103" i="1" s="1"/>
  <c r="EC91" i="1"/>
  <c r="EO91" i="1" s="1"/>
  <c r="DU69" i="1"/>
  <c r="EG69" i="1" s="1"/>
  <c r="EB43" i="1"/>
  <c r="EN43" i="1" s="1"/>
  <c r="EB85" i="1"/>
  <c r="EN85" i="1" s="1"/>
  <c r="DX64" i="1"/>
  <c r="EJ64" i="1" s="1"/>
  <c r="ED15" i="1"/>
  <c r="EP15" i="1" s="1"/>
  <c r="EC50" i="1"/>
  <c r="EO50" i="1" s="1"/>
  <c r="EC100" i="1"/>
  <c r="EO100" i="1" s="1"/>
  <c r="DU96" i="1"/>
  <c r="EG96" i="1" s="1"/>
  <c r="DX85" i="1"/>
  <c r="EJ85" i="1" s="1"/>
  <c r="EB110" i="1"/>
  <c r="EN110" i="1" s="1"/>
  <c r="DZ22" i="1"/>
  <c r="EL22" i="1" s="1"/>
  <c r="EB32" i="1"/>
  <c r="EN32" i="1" s="1"/>
  <c r="EC34" i="1"/>
  <c r="EO34" i="1" s="1"/>
  <c r="DU71" i="1"/>
  <c r="EG71" i="1" s="1"/>
  <c r="DU12" i="1"/>
  <c r="EG12" i="1" s="1"/>
  <c r="EB91" i="1"/>
  <c r="EN91" i="1" s="1"/>
  <c r="DZ52" i="1"/>
  <c r="EL52" i="1" s="1"/>
  <c r="DU111" i="1"/>
  <c r="EG111" i="1" s="1"/>
  <c r="DZ6" i="1"/>
  <c r="EL6" i="1" s="1"/>
  <c r="EE6" i="1"/>
  <c r="EQ6" i="1" s="1"/>
  <c r="DU89" i="1"/>
  <c r="EG89" i="1" s="1"/>
  <c r="EE111" i="1"/>
  <c r="EQ111" i="1" s="1"/>
  <c r="ED92" i="1"/>
  <c r="EP92" i="1" s="1"/>
  <c r="DU49" i="1"/>
  <c r="EG49" i="1" s="1"/>
  <c r="EB44" i="1"/>
  <c r="EN44" i="1" s="1"/>
  <c r="DU87" i="1"/>
  <c r="EG87" i="1" s="1"/>
  <c r="EB64" i="1"/>
  <c r="EN64" i="1" s="1"/>
  <c r="EA7" i="1"/>
  <c r="EM7" i="1" s="1"/>
  <c r="DX71" i="1"/>
  <c r="EJ71" i="1" s="1"/>
  <c r="EB113" i="1"/>
  <c r="EN113" i="1" s="1"/>
  <c r="DX49" i="1"/>
  <c r="EJ49" i="1" s="1"/>
  <c r="DX111" i="1"/>
  <c r="EJ111" i="1" s="1"/>
  <c r="EE69" i="1"/>
  <c r="EQ69" i="1" s="1"/>
  <c r="DU91" i="1"/>
  <c r="EG91" i="1" s="1"/>
  <c r="EA66" i="1"/>
  <c r="EM66" i="1" s="1"/>
  <c r="ED87" i="1"/>
  <c r="EP87" i="1" s="1"/>
  <c r="EA115" i="1"/>
  <c r="EM115" i="1" s="1"/>
  <c r="EA22" i="1"/>
  <c r="EM22" i="1" s="1"/>
  <c r="DX45" i="1"/>
  <c r="EJ45" i="1" s="1"/>
  <c r="EA85" i="1"/>
  <c r="EM85" i="1" s="1"/>
  <c r="EB14" i="1"/>
  <c r="EN14" i="1" s="1"/>
  <c r="EE83" i="1"/>
  <c r="EQ83" i="1" s="1"/>
  <c r="DZ21" i="1"/>
  <c r="EL21" i="1" s="1"/>
  <c r="DX89" i="1"/>
  <c r="EJ89" i="1" s="1"/>
  <c r="DU146" i="1"/>
  <c r="EG146" i="1" s="1"/>
  <c r="DU83" i="1"/>
  <c r="EG83" i="1" s="1"/>
  <c r="EE22" i="1"/>
  <c r="EQ22" i="1" s="1"/>
  <c r="EC42" i="1"/>
  <c r="EO42" i="1" s="1"/>
  <c r="DU15" i="1"/>
  <c r="EG15" i="1" s="1"/>
  <c r="EA82" i="1"/>
  <c r="EM82" i="1" s="1"/>
  <c r="DZ76" i="1"/>
  <c r="EL76" i="1" s="1"/>
  <c r="EA49" i="1"/>
  <c r="EM49" i="1" s="1"/>
  <c r="DZ78" i="1"/>
  <c r="EL78" i="1" s="1"/>
  <c r="DX76" i="1"/>
  <c r="EJ76" i="1" s="1"/>
  <c r="DX90" i="1"/>
  <c r="EJ90" i="1" s="1"/>
  <c r="EA56" i="1"/>
  <c r="EM56" i="1" s="1"/>
  <c r="EC105" i="1"/>
  <c r="EO105" i="1" s="1"/>
  <c r="DZ15" i="1"/>
  <c r="EL15" i="1" s="1"/>
  <c r="DX81" i="1"/>
  <c r="EJ81" i="1" s="1"/>
  <c r="DX109" i="1"/>
  <c r="EJ109" i="1" s="1"/>
  <c r="DY81" i="1"/>
  <c r="EK81" i="1" s="1"/>
  <c r="DX38" i="1"/>
  <c r="EJ38" i="1" s="1"/>
  <c r="DX57" i="1"/>
  <c r="EJ57" i="1" s="1"/>
  <c r="EC112" i="1"/>
  <c r="EO112" i="1" s="1"/>
  <c r="DZ59" i="1"/>
  <c r="EL59" i="1" s="1"/>
  <c r="EC31" i="1"/>
  <c r="EO31" i="1" s="1"/>
  <c r="DY32" i="1"/>
  <c r="EK32" i="1" s="1"/>
  <c r="EG115" i="1"/>
  <c r="DY44" i="1"/>
  <c r="EK44" i="1" s="1"/>
  <c r="DZ98" i="1"/>
  <c r="EL98" i="1" s="1"/>
  <c r="EC108" i="1"/>
  <c r="EO108" i="1" s="1"/>
  <c r="EQ15" i="1"/>
  <c r="DY83" i="1"/>
  <c r="EK83" i="1" s="1"/>
  <c r="DY31" i="1"/>
  <c r="EK31" i="1" s="1"/>
  <c r="DY23" i="1"/>
  <c r="EK23" i="1" s="1"/>
  <c r="EC115" i="1"/>
  <c r="EO115" i="1" s="1"/>
  <c r="EA15" i="1"/>
  <c r="EM15" i="1" s="1"/>
  <c r="DY37" i="1"/>
  <c r="EK37" i="1" s="1"/>
  <c r="DY16" i="1"/>
  <c r="EK16" i="1" s="1"/>
  <c r="DY106" i="1"/>
  <c r="EK106" i="1" s="1"/>
  <c r="ED70" i="1"/>
  <c r="EP70" i="1" s="1"/>
  <c r="EA20" i="1"/>
  <c r="EM20" i="1" s="1"/>
  <c r="EF106" i="1"/>
  <c r="ER106" i="1" s="1"/>
  <c r="EF51" i="1"/>
  <c r="ER51" i="1" s="1"/>
  <c r="EC75" i="1"/>
  <c r="EO75" i="1" s="1"/>
  <c r="EC38" i="1"/>
  <c r="EO38" i="1" s="1"/>
  <c r="EA57" i="1"/>
  <c r="EM57" i="1" s="1"/>
  <c r="DY59" i="1"/>
  <c r="EK59" i="1" s="1"/>
  <c r="DW15" i="1"/>
  <c r="EI15" i="1" s="1"/>
  <c r="DY60" i="1"/>
  <c r="EK60" i="1" s="1"/>
  <c r="DY146" i="1"/>
  <c r="EK146" i="1" s="1"/>
  <c r="DY36" i="1"/>
  <c r="EK36" i="1" s="1"/>
  <c r="DY55" i="1"/>
  <c r="EK55" i="1" s="1"/>
  <c r="DW54" i="1"/>
  <c r="EI54" i="1" s="1"/>
  <c r="EN15" i="1"/>
  <c r="EO15" i="1"/>
  <c r="EI53" i="1"/>
  <c r="EP111" i="1"/>
  <c r="EL47" i="1"/>
  <c r="EM42" i="1"/>
  <c r="DZ9" i="1"/>
  <c r="DQ12" i="1"/>
  <c r="EC12" i="1"/>
  <c r="DM17" i="1"/>
  <c r="DN9" i="1"/>
  <c r="DG3" i="1"/>
  <c r="EC114" i="1" l="1"/>
  <c r="EO114" i="1" s="1"/>
  <c r="EC77" i="1"/>
  <c r="EO77" i="1" s="1"/>
  <c r="EC71" i="1"/>
  <c r="EO71" i="1" s="1"/>
  <c r="EC16" i="1"/>
  <c r="EO16" i="1" s="1"/>
  <c r="DU92" i="1"/>
  <c r="EG92" i="1" s="1"/>
  <c r="EC65" i="1"/>
  <c r="EO65" i="1" s="1"/>
  <c r="EC70" i="1"/>
  <c r="EO70" i="1" s="1"/>
  <c r="ED98" i="1"/>
  <c r="EP98" i="1" s="1"/>
  <c r="ED81" i="1"/>
  <c r="EP81" i="1" s="1"/>
  <c r="EC7" i="1"/>
  <c r="EO7" i="1" s="1"/>
  <c r="ED66" i="1"/>
  <c r="EP66" i="1" s="1"/>
  <c r="ED72" i="1"/>
  <c r="EP72" i="1" s="1"/>
  <c r="ED97" i="1"/>
  <c r="EP97" i="1" s="1"/>
  <c r="DY130" i="1"/>
  <c r="EK130" i="1" s="1"/>
  <c r="ED123" i="1"/>
  <c r="EP123" i="1" s="1"/>
  <c r="DZ128" i="1"/>
  <c r="EL128" i="1" s="1"/>
  <c r="DW122" i="1"/>
  <c r="EI122" i="1" s="1"/>
  <c r="EC69" i="1"/>
  <c r="EO69" i="1" s="1"/>
  <c r="DU128" i="1"/>
  <c r="EG128" i="1" s="1"/>
  <c r="EC122" i="1"/>
  <c r="EO122" i="1" s="1"/>
  <c r="DU136" i="1"/>
  <c r="EG136" i="1" s="1"/>
  <c r="ED144" i="1"/>
  <c r="EP144" i="1" s="1"/>
  <c r="EC120" i="1"/>
  <c r="EO120" i="1" s="1"/>
  <c r="EC129" i="1"/>
  <c r="EO129" i="1" s="1"/>
  <c r="EC135" i="1"/>
  <c r="EO135" i="1" s="1"/>
  <c r="EC139" i="1"/>
  <c r="EO139" i="1" s="1"/>
  <c r="DU130" i="1"/>
  <c r="EG130" i="1" s="1"/>
  <c r="EC121" i="1"/>
  <c r="EO121" i="1" s="1"/>
  <c r="EC141" i="1"/>
  <c r="EO141" i="1" s="1"/>
  <c r="EC127" i="1"/>
  <c r="EO127" i="1" s="1"/>
  <c r="EC138" i="1"/>
  <c r="EO138" i="1" s="1"/>
  <c r="EC51" i="1"/>
  <c r="EO51" i="1" s="1"/>
  <c r="EC116" i="1"/>
  <c r="EO116" i="1" s="1"/>
  <c r="EC124" i="1"/>
  <c r="EO124" i="1" s="1"/>
  <c r="DU138" i="1"/>
  <c r="EG138" i="1" s="1"/>
  <c r="DU145" i="1"/>
  <c r="EG145" i="1" s="1"/>
  <c r="DU131" i="1"/>
  <c r="EG131" i="1" s="1"/>
  <c r="EC87" i="1"/>
  <c r="EO87" i="1" s="1"/>
  <c r="EC30" i="1"/>
  <c r="EO30" i="1" s="1"/>
  <c r="EC49" i="1"/>
  <c r="EO49" i="1" s="1"/>
  <c r="EC52" i="1"/>
  <c r="EO52" i="1" s="1"/>
  <c r="EC19" i="1"/>
  <c r="EO19" i="1" s="1"/>
  <c r="EC18" i="1"/>
  <c r="EO18" i="1" s="1"/>
  <c r="EC89" i="1"/>
  <c r="EO89" i="1" s="1"/>
  <c r="EC106" i="1"/>
  <c r="EO106" i="1" s="1"/>
  <c r="EC90" i="1"/>
  <c r="EO90" i="1" s="1"/>
  <c r="ED115" i="1"/>
  <c r="EP115" i="1" s="1"/>
  <c r="ED110" i="1"/>
  <c r="EP110" i="1" s="1"/>
  <c r="ED36" i="1"/>
  <c r="EP36" i="1" s="1"/>
  <c r="ED7" i="1"/>
  <c r="EP7" i="1" s="1"/>
  <c r="ED77" i="1"/>
  <c r="EP77" i="1" s="1"/>
  <c r="EC40" i="1"/>
  <c r="EO40" i="1" s="1"/>
  <c r="ED65" i="1"/>
  <c r="EP65" i="1" s="1"/>
  <c r="ED48" i="1"/>
  <c r="EP48" i="1" s="1"/>
  <c r="ED86" i="1"/>
  <c r="EP86" i="1" s="1"/>
  <c r="ED59" i="1"/>
  <c r="EP59" i="1" s="1"/>
  <c r="DW118" i="1"/>
  <c r="EI118" i="1" s="1"/>
  <c r="ED119" i="1"/>
  <c r="EP119" i="1" s="1"/>
  <c r="EC131" i="1"/>
  <c r="EO131" i="1" s="1"/>
  <c r="ED128" i="1"/>
  <c r="EP128" i="1" s="1"/>
  <c r="EC119" i="1"/>
  <c r="EO119" i="1" s="1"/>
  <c r="EC133" i="1"/>
  <c r="EO133" i="1" s="1"/>
  <c r="DW136" i="1"/>
  <c r="EI136" i="1" s="1"/>
  <c r="ED132" i="1"/>
  <c r="EP132" i="1" s="1"/>
  <c r="DW133" i="1"/>
  <c r="EI133" i="1" s="1"/>
  <c r="ED140" i="1"/>
  <c r="EP140" i="1" s="1"/>
  <c r="EC43" i="1"/>
  <c r="EO43" i="1" s="1"/>
  <c r="EC56" i="1"/>
  <c r="EO56" i="1" s="1"/>
  <c r="EC9" i="1"/>
  <c r="EO9" i="1" s="1"/>
  <c r="EC37" i="1"/>
  <c r="EO37" i="1" s="1"/>
  <c r="EC76" i="1"/>
  <c r="EO76" i="1" s="1"/>
  <c r="EC99" i="1"/>
  <c r="EO99" i="1" s="1"/>
  <c r="ED13" i="1"/>
  <c r="EP13" i="1" s="1"/>
  <c r="EC39" i="1"/>
  <c r="EO39" i="1" s="1"/>
  <c r="ED52" i="1"/>
  <c r="EP52" i="1" s="1"/>
  <c r="ED28" i="1"/>
  <c r="EP28" i="1" s="1"/>
  <c r="ED35" i="1"/>
  <c r="EP35" i="1" s="1"/>
  <c r="ED95" i="1"/>
  <c r="EP95" i="1" s="1"/>
  <c r="ED45" i="1"/>
  <c r="EP45" i="1" s="1"/>
  <c r="EC78" i="1"/>
  <c r="EO78" i="1" s="1"/>
  <c r="ED51" i="1"/>
  <c r="EP51" i="1" s="1"/>
  <c r="ED8" i="1"/>
  <c r="EP8" i="1" s="1"/>
  <c r="ED62" i="1"/>
  <c r="EP62" i="1" s="1"/>
  <c r="ED64" i="1"/>
  <c r="EP64" i="1" s="1"/>
  <c r="ED78" i="1"/>
  <c r="EP78" i="1" s="1"/>
  <c r="ED74" i="1"/>
  <c r="EP74" i="1" s="1"/>
  <c r="ED124" i="1"/>
  <c r="EP124" i="1" s="1"/>
  <c r="DW126" i="1"/>
  <c r="EI126" i="1" s="1"/>
  <c r="DW131" i="1"/>
  <c r="EI131" i="1" s="1"/>
  <c r="DW116" i="1"/>
  <c r="EI116" i="1" s="1"/>
  <c r="ED90" i="1"/>
  <c r="EP90" i="1" s="1"/>
  <c r="EC134" i="1"/>
  <c r="EO134" i="1" s="1"/>
  <c r="ED134" i="1"/>
  <c r="EP134" i="1" s="1"/>
  <c r="ED143" i="1"/>
  <c r="EP143" i="1" s="1"/>
  <c r="DW123" i="1"/>
  <c r="EI123" i="1" s="1"/>
  <c r="EC136" i="1"/>
  <c r="EO136" i="1" s="1"/>
  <c r="EC68" i="1"/>
  <c r="EO68" i="1" s="1"/>
  <c r="EC74" i="1"/>
  <c r="EO74" i="1" s="1"/>
  <c r="ED14" i="1"/>
  <c r="EP14" i="1" s="1"/>
  <c r="EC14" i="1"/>
  <c r="EO14" i="1" s="1"/>
  <c r="ED106" i="1"/>
  <c r="EP106" i="1" s="1"/>
  <c r="ED55" i="1"/>
  <c r="EP55" i="1" s="1"/>
  <c r="ED34" i="1"/>
  <c r="EP34" i="1" s="1"/>
  <c r="ED60" i="1"/>
  <c r="EP60" i="1" s="1"/>
  <c r="ED76" i="1"/>
  <c r="EP76" i="1" s="1"/>
  <c r="ED57" i="1"/>
  <c r="EP57" i="1" s="1"/>
  <c r="ED17" i="1"/>
  <c r="EP17" i="1" s="1"/>
  <c r="ED9" i="1"/>
  <c r="EP9" i="1" s="1"/>
  <c r="EC123" i="1"/>
  <c r="EO123" i="1" s="1"/>
  <c r="ED122" i="1"/>
  <c r="EP122" i="1" s="1"/>
  <c r="ED125" i="1"/>
  <c r="EP125" i="1" s="1"/>
  <c r="EF120" i="1"/>
  <c r="ER120" i="1" s="1"/>
  <c r="ED104" i="1"/>
  <c r="EP104" i="1" s="1"/>
  <c r="EC117" i="1"/>
  <c r="EO117" i="1" s="1"/>
  <c r="DW130" i="1"/>
  <c r="EI130" i="1" s="1"/>
  <c r="EC126" i="1"/>
  <c r="EO126" i="1" s="1"/>
  <c r="DZ134" i="1"/>
  <c r="EL134" i="1" s="1"/>
  <c r="EC145" i="1"/>
  <c r="EO145" i="1" s="1"/>
  <c r="EC137" i="1"/>
  <c r="EO137" i="1" s="1"/>
  <c r="ED133" i="1"/>
  <c r="EP133" i="1" s="1"/>
  <c r="DW140" i="1"/>
  <c r="EI140" i="1" s="1"/>
  <c r="EC132" i="1"/>
  <c r="EO132" i="1" s="1"/>
  <c r="DY101" i="1"/>
  <c r="EK101" i="1" s="1"/>
  <c r="DY66" i="1"/>
  <c r="EK66" i="1" s="1"/>
  <c r="DY62" i="1"/>
  <c r="EK62" i="1" s="1"/>
  <c r="DY96" i="1"/>
  <c r="EK96" i="1" s="1"/>
  <c r="DY15" i="1"/>
  <c r="EK15" i="1" s="1"/>
  <c r="DY56" i="1"/>
  <c r="EK56" i="1" s="1"/>
  <c r="DY25" i="1"/>
  <c r="EK25" i="1" s="1"/>
  <c r="DY45" i="1"/>
  <c r="EK45" i="1" s="1"/>
  <c r="DY18" i="1"/>
  <c r="EK18" i="1" s="1"/>
  <c r="DY41" i="1"/>
  <c r="EK41" i="1" s="1"/>
  <c r="DY43" i="1"/>
  <c r="EK43" i="1" s="1"/>
  <c r="DY88" i="1"/>
  <c r="EK88" i="1" s="1"/>
  <c r="DY34" i="1"/>
  <c r="EK34" i="1" s="1"/>
  <c r="DY113" i="1"/>
  <c r="EK113" i="1" s="1"/>
  <c r="DY48" i="1"/>
  <c r="EK48" i="1" s="1"/>
  <c r="DY120" i="1"/>
  <c r="EK120" i="1" s="1"/>
  <c r="DY117" i="1"/>
  <c r="EK117" i="1" s="1"/>
  <c r="DY137" i="1"/>
  <c r="EK137" i="1" s="1"/>
  <c r="DY142" i="1"/>
  <c r="EK142" i="1" s="1"/>
  <c r="DY138" i="1"/>
  <c r="EK138" i="1" s="1"/>
  <c r="DY87" i="1"/>
  <c r="EK87" i="1" s="1"/>
  <c r="DY80" i="1"/>
  <c r="EK80" i="1" s="1"/>
  <c r="DY17" i="1"/>
  <c r="DY105" i="1"/>
  <c r="EK105" i="1" s="1"/>
  <c r="DY67" i="1"/>
  <c r="EK67" i="1" s="1"/>
  <c r="DY108" i="1"/>
  <c r="EK108" i="1" s="1"/>
  <c r="DY10" i="1"/>
  <c r="EK10" i="1" s="1"/>
  <c r="DY11" i="1"/>
  <c r="EK11" i="1" s="1"/>
  <c r="DY100" i="1"/>
  <c r="EK100" i="1" s="1"/>
  <c r="DY61" i="1"/>
  <c r="EK61" i="1" s="1"/>
  <c r="DY42" i="1"/>
  <c r="EK42" i="1" s="1"/>
  <c r="DY89" i="1"/>
  <c r="EK89" i="1" s="1"/>
  <c r="DY12" i="1"/>
  <c r="EK12" i="1" s="1"/>
  <c r="DY35" i="1"/>
  <c r="EK35" i="1" s="1"/>
  <c r="DY51" i="1"/>
  <c r="EK51" i="1" s="1"/>
  <c r="DY90" i="1"/>
  <c r="EK90" i="1" s="1"/>
  <c r="DY95" i="1"/>
  <c r="EK95" i="1" s="1"/>
  <c r="DY122" i="1"/>
  <c r="EK122" i="1" s="1"/>
  <c r="DY116" i="1"/>
  <c r="EK116" i="1" s="1"/>
  <c r="DY119" i="1"/>
  <c r="EK119" i="1" s="1"/>
  <c r="DY91" i="1"/>
  <c r="EK91" i="1" s="1"/>
  <c r="DY128" i="1"/>
  <c r="EK128" i="1" s="1"/>
  <c r="DY74" i="1"/>
  <c r="EK74" i="1" s="1"/>
  <c r="DY93" i="1"/>
  <c r="EK93" i="1" s="1"/>
  <c r="DY21" i="1"/>
  <c r="EK21" i="1" s="1"/>
  <c r="DY103" i="1"/>
  <c r="EK103" i="1" s="1"/>
  <c r="DY84" i="1"/>
  <c r="EK84" i="1" s="1"/>
  <c r="DY65" i="1"/>
  <c r="EK65" i="1" s="1"/>
  <c r="DY29" i="1"/>
  <c r="EK29" i="1" s="1"/>
  <c r="DY14" i="1"/>
  <c r="EK14" i="1" s="1"/>
  <c r="DY26" i="1"/>
  <c r="EK26" i="1" s="1"/>
  <c r="DY49" i="1"/>
  <c r="EK49" i="1" s="1"/>
  <c r="DY70" i="1"/>
  <c r="EK70" i="1" s="1"/>
  <c r="DY102" i="1"/>
  <c r="EK102" i="1" s="1"/>
  <c r="DY33" i="1"/>
  <c r="EK33" i="1" s="1"/>
  <c r="DY57" i="1"/>
  <c r="EK57" i="1" s="1"/>
  <c r="DY124" i="1"/>
  <c r="EK124" i="1" s="1"/>
  <c r="DY118" i="1"/>
  <c r="EK118" i="1" s="1"/>
  <c r="DY121" i="1"/>
  <c r="EK121" i="1" s="1"/>
  <c r="DY132" i="1"/>
  <c r="EK132" i="1" s="1"/>
  <c r="DY144" i="1"/>
  <c r="EK144" i="1" s="1"/>
  <c r="DY129" i="1"/>
  <c r="EK129" i="1" s="1"/>
  <c r="DY68" i="1"/>
  <c r="EK68" i="1" s="1"/>
  <c r="DY77" i="1"/>
  <c r="EK77" i="1" s="1"/>
  <c r="DY28" i="1"/>
  <c r="EK28" i="1" s="1"/>
  <c r="DY63" i="1"/>
  <c r="EK63" i="1" s="1"/>
  <c r="DY38" i="1"/>
  <c r="EK38" i="1" s="1"/>
  <c r="DY107" i="1"/>
  <c r="EK107" i="1" s="1"/>
  <c r="DY69" i="1"/>
  <c r="EK69" i="1" s="1"/>
  <c r="DY82" i="1"/>
  <c r="EK82" i="1" s="1"/>
  <c r="DY52" i="1"/>
  <c r="EK52" i="1" s="1"/>
  <c r="DY92" i="1"/>
  <c r="EK92" i="1" s="1"/>
  <c r="DY112" i="1"/>
  <c r="EK112" i="1" s="1"/>
  <c r="DY110" i="1"/>
  <c r="EK110" i="1" s="1"/>
  <c r="DY5" i="1"/>
  <c r="EK5" i="1" s="1"/>
  <c r="DY8" i="1"/>
  <c r="EK8" i="1" s="1"/>
  <c r="DY24" i="1"/>
  <c r="EK24" i="1" s="1"/>
  <c r="DY58" i="1"/>
  <c r="EK58" i="1" s="1"/>
  <c r="DY134" i="1"/>
  <c r="EK134" i="1" s="1"/>
  <c r="DY136" i="1"/>
  <c r="EK136" i="1" s="1"/>
  <c r="DY6" i="1"/>
  <c r="EK6" i="1" s="1"/>
  <c r="DY50" i="1"/>
  <c r="EK50" i="1" s="1"/>
  <c r="DY20" i="1"/>
  <c r="EK20" i="1" s="1"/>
  <c r="DY114" i="1"/>
  <c r="EK114" i="1" s="1"/>
  <c r="DY53" i="1"/>
  <c r="EK53" i="1" s="1"/>
  <c r="DY27" i="1"/>
  <c r="EK27" i="1" s="1"/>
  <c r="DY30" i="1"/>
  <c r="EK30" i="1" s="1"/>
  <c r="DY115" i="1"/>
  <c r="EK115" i="1" s="1"/>
  <c r="DY104" i="1"/>
  <c r="EK104" i="1" s="1"/>
  <c r="DY71" i="1"/>
  <c r="EK71" i="1" s="1"/>
  <c r="DY97" i="1"/>
  <c r="EK97" i="1" s="1"/>
  <c r="DY9" i="1"/>
  <c r="EK9" i="1" s="1"/>
  <c r="DY46" i="1"/>
  <c r="EK46" i="1" s="1"/>
  <c r="DY85" i="1"/>
  <c r="EK85" i="1" s="1"/>
  <c r="DY13" i="1"/>
  <c r="EK13" i="1" s="1"/>
  <c r="DY47" i="1"/>
  <c r="EK47" i="1" s="1"/>
  <c r="DY86" i="1"/>
  <c r="EK86" i="1" s="1"/>
  <c r="DY131" i="1"/>
  <c r="EK131" i="1" s="1"/>
  <c r="DY125" i="1"/>
  <c r="EK125" i="1" s="1"/>
  <c r="DY123" i="1"/>
  <c r="EK123" i="1" s="1"/>
  <c r="DY127" i="1"/>
  <c r="EK127" i="1" s="1"/>
  <c r="DY135" i="1"/>
  <c r="EK135" i="1" s="1"/>
  <c r="DY145" i="1"/>
  <c r="EK145" i="1" s="1"/>
  <c r="DY133" i="1"/>
  <c r="EK133" i="1" s="1"/>
  <c r="DY140" i="1"/>
  <c r="EK140" i="1" s="1"/>
  <c r="DY78" i="1"/>
  <c r="EK78" i="1" s="1"/>
  <c r="DY39" i="1"/>
  <c r="EK39" i="1" s="1"/>
  <c r="DY73" i="1"/>
  <c r="EK73" i="1" s="1"/>
  <c r="DY99" i="1"/>
  <c r="EK99" i="1" s="1"/>
  <c r="DY94" i="1"/>
  <c r="EK94" i="1" s="1"/>
  <c r="DY64" i="1"/>
  <c r="EK64" i="1" s="1"/>
  <c r="DY98" i="1"/>
  <c r="EK98" i="1" s="1"/>
  <c r="DY79" i="1"/>
  <c r="EK79" i="1" s="1"/>
  <c r="DY54" i="1"/>
  <c r="EK54" i="1" s="1"/>
  <c r="DY22" i="1"/>
  <c r="EK22" i="1" s="1"/>
  <c r="DY111" i="1"/>
  <c r="EK111" i="1" s="1"/>
  <c r="DY40" i="1"/>
  <c r="EK40" i="1" s="1"/>
  <c r="DY7" i="1"/>
  <c r="EK7" i="1" s="1"/>
  <c r="DY75" i="1"/>
  <c r="EK75" i="1" s="1"/>
  <c r="DY109" i="1"/>
  <c r="EK109" i="1" s="1"/>
  <c r="DY72" i="1"/>
  <c r="EK72" i="1" s="1"/>
  <c r="DY19" i="1"/>
  <c r="EK19" i="1" s="1"/>
  <c r="DY126" i="1"/>
  <c r="EK126" i="1" s="1"/>
  <c r="EC144" i="1"/>
  <c r="EO144" i="1" s="1"/>
  <c r="EE144" i="1"/>
  <c r="EQ144" i="1" s="1"/>
  <c r="EC142" i="1"/>
  <c r="EO142" i="1" s="1"/>
  <c r="DV27" i="1"/>
  <c r="EH27" i="1" s="1"/>
  <c r="ED136" i="1"/>
  <c r="EP136" i="1" s="1"/>
  <c r="DY141" i="1"/>
  <c r="EK141" i="1" s="1"/>
  <c r="DZ141" i="1"/>
  <c r="EL141" i="1" s="1"/>
  <c r="DZ144" i="1"/>
  <c r="EL144" i="1" s="1"/>
  <c r="ED138" i="1"/>
  <c r="EP138" i="1" s="1"/>
  <c r="DV92" i="1"/>
  <c r="EH92" i="1" s="1"/>
  <c r="EC140" i="1"/>
  <c r="EO140" i="1" s="1"/>
  <c r="ED139" i="1"/>
  <c r="EP139" i="1" s="1"/>
  <c r="DV111" i="1"/>
  <c r="EH111" i="1" s="1"/>
  <c r="DV50" i="1"/>
  <c r="EH50" i="1" s="1"/>
  <c r="DV34" i="1"/>
  <c r="EH34" i="1" s="1"/>
  <c r="DV69" i="1"/>
  <c r="EH69" i="1" s="1"/>
  <c r="DV75" i="1"/>
  <c r="EH75" i="1" s="1"/>
  <c r="DV64" i="1"/>
  <c r="EH64" i="1" s="1"/>
  <c r="DV88" i="1"/>
  <c r="EH88" i="1" s="1"/>
  <c r="DV22" i="1"/>
  <c r="EH22" i="1" s="1"/>
  <c r="DV120" i="1"/>
  <c r="EH120" i="1" s="1"/>
  <c r="DV52" i="1"/>
  <c r="EH52" i="1" s="1"/>
  <c r="DV146" i="1"/>
  <c r="EH146" i="1" s="1"/>
  <c r="DV123" i="1"/>
  <c r="EH123" i="1" s="1"/>
  <c r="DY143" i="1"/>
  <c r="EK143" i="1" s="1"/>
  <c r="ED142" i="1"/>
  <c r="EP142" i="1" s="1"/>
  <c r="EC143" i="1"/>
  <c r="EO143" i="1" s="1"/>
  <c r="DU142" i="1"/>
  <c r="EG142" i="1" s="1"/>
  <c r="ED141" i="1"/>
  <c r="EP141" i="1" s="1"/>
  <c r="DW144" i="1"/>
  <c r="EI144" i="1" s="1"/>
  <c r="EE140" i="1"/>
  <c r="EQ140" i="1" s="1"/>
  <c r="DU140" i="1"/>
  <c r="EG140" i="1" s="1"/>
  <c r="DV90" i="1"/>
  <c r="EH90" i="1" s="1"/>
  <c r="DV57" i="1"/>
  <c r="EH57" i="1" s="1"/>
  <c r="DV49" i="1"/>
  <c r="EH49" i="1" s="1"/>
  <c r="DV89" i="1"/>
  <c r="EH89" i="1" s="1"/>
  <c r="DV25" i="1"/>
  <c r="EH25" i="1" s="1"/>
  <c r="DV53" i="1"/>
  <c r="EH53" i="1" s="1"/>
  <c r="DV33" i="1"/>
  <c r="EH33" i="1" s="1"/>
  <c r="DV40" i="1"/>
  <c r="EH40" i="1" s="1"/>
  <c r="DV60" i="1"/>
  <c r="EH60" i="1" s="1"/>
  <c r="DV9" i="1"/>
  <c r="EH9" i="1" s="1"/>
  <c r="DV112" i="1"/>
  <c r="EH112" i="1" s="1"/>
  <c r="DV127" i="1"/>
  <c r="EH127" i="1" s="1"/>
  <c r="DV119" i="1"/>
  <c r="EH119" i="1" s="1"/>
  <c r="DV137" i="1"/>
  <c r="EH137" i="1" s="1"/>
  <c r="DV135" i="1"/>
  <c r="EH135" i="1" s="1"/>
  <c r="DV62" i="1"/>
  <c r="EH62" i="1" s="1"/>
  <c r="DV72" i="1"/>
  <c r="EH72" i="1" s="1"/>
  <c r="DV18" i="1"/>
  <c r="EH18" i="1" s="1"/>
  <c r="DV67" i="1"/>
  <c r="EH67" i="1" s="1"/>
  <c r="DV105" i="1"/>
  <c r="EH105" i="1" s="1"/>
  <c r="DV59" i="1"/>
  <c r="EH59" i="1" s="1"/>
  <c r="DV21" i="1"/>
  <c r="EH21" i="1" s="1"/>
  <c r="DV58" i="1"/>
  <c r="EH58" i="1" s="1"/>
  <c r="DV84" i="1"/>
  <c r="EH84" i="1" s="1"/>
  <c r="DV66" i="1"/>
  <c r="EH66" i="1" s="1"/>
  <c r="DV107" i="1"/>
  <c r="EH107" i="1" s="1"/>
  <c r="DV37" i="1"/>
  <c r="EH37" i="1" s="1"/>
  <c r="DV114" i="1"/>
  <c r="EH114" i="1" s="1"/>
  <c r="DV91" i="1"/>
  <c r="EH91" i="1" s="1"/>
  <c r="DV44" i="1"/>
  <c r="EH44" i="1" s="1"/>
  <c r="DV126" i="1"/>
  <c r="EH126" i="1" s="1"/>
  <c r="DV117" i="1"/>
  <c r="EH117" i="1" s="1"/>
  <c r="DV142" i="1"/>
  <c r="EH142" i="1" s="1"/>
  <c r="DV78" i="1"/>
  <c r="EH78" i="1" s="1"/>
  <c r="DV15" i="1"/>
  <c r="EH15" i="1" s="1"/>
  <c r="DV79" i="1"/>
  <c r="EH79" i="1" s="1"/>
  <c r="DV14" i="1"/>
  <c r="EH14" i="1" s="1"/>
  <c r="DV17" i="1"/>
  <c r="EH17" i="1" s="1"/>
  <c r="DV19" i="1"/>
  <c r="EH19" i="1" s="1"/>
  <c r="DV77" i="1"/>
  <c r="EH77" i="1" s="1"/>
  <c r="DV32" i="1"/>
  <c r="EH32" i="1" s="1"/>
  <c r="DV113" i="1"/>
  <c r="EH113" i="1" s="1"/>
  <c r="DV80" i="1"/>
  <c r="EH80" i="1" s="1"/>
  <c r="DV83" i="1"/>
  <c r="EH83" i="1" s="1"/>
  <c r="DV28" i="1"/>
  <c r="EH28" i="1" s="1"/>
  <c r="DV16" i="1"/>
  <c r="EH16" i="1" s="1"/>
  <c r="DV106" i="1"/>
  <c r="EH106" i="1" s="1"/>
  <c r="DV30" i="1"/>
  <c r="EH30" i="1" s="1"/>
  <c r="DV128" i="1"/>
  <c r="EH128" i="1" s="1"/>
  <c r="DV122" i="1"/>
  <c r="EH122" i="1" s="1"/>
  <c r="DV145" i="1"/>
  <c r="EH145" i="1" s="1"/>
  <c r="DV133" i="1"/>
  <c r="EH133" i="1" s="1"/>
  <c r="DV140" i="1"/>
  <c r="EH140" i="1" s="1"/>
  <c r="DV138" i="1"/>
  <c r="EH138" i="1" s="1"/>
  <c r="DV36" i="1"/>
  <c r="EH36" i="1" s="1"/>
  <c r="DV43" i="1"/>
  <c r="EH43" i="1" s="1"/>
  <c r="DV100" i="1"/>
  <c r="EH100" i="1" s="1"/>
  <c r="DV70" i="1"/>
  <c r="EH70" i="1" s="1"/>
  <c r="DV48" i="1"/>
  <c r="EH48" i="1" s="1"/>
  <c r="DV8" i="1"/>
  <c r="EH8" i="1" s="1"/>
  <c r="DV13" i="1"/>
  <c r="EH13" i="1" s="1"/>
  <c r="DV11" i="1"/>
  <c r="EH11" i="1" s="1"/>
  <c r="DV95" i="1"/>
  <c r="EH95" i="1" s="1"/>
  <c r="DV63" i="1"/>
  <c r="EH63" i="1" s="1"/>
  <c r="DV81" i="1"/>
  <c r="EH81" i="1" s="1"/>
  <c r="DV26" i="1"/>
  <c r="EH26" i="1" s="1"/>
  <c r="DV94" i="1"/>
  <c r="EH94" i="1" s="1"/>
  <c r="DV71" i="1"/>
  <c r="EH71" i="1" s="1"/>
  <c r="DV5" i="1"/>
  <c r="EH5" i="1" s="1"/>
  <c r="DV85" i="1"/>
  <c r="EH85" i="1" s="1"/>
  <c r="DV118" i="1"/>
  <c r="EH118" i="1" s="1"/>
  <c r="DV125" i="1"/>
  <c r="EH125" i="1" s="1"/>
  <c r="DV124" i="1"/>
  <c r="EH124" i="1" s="1"/>
  <c r="DV130" i="1"/>
  <c r="EH130" i="1" s="1"/>
  <c r="DV136" i="1"/>
  <c r="EH136" i="1" s="1"/>
  <c r="DV139" i="1"/>
  <c r="EH139" i="1" s="1"/>
  <c r="DV109" i="1"/>
  <c r="EH109" i="1" s="1"/>
  <c r="DV45" i="1"/>
  <c r="EH45" i="1" s="1"/>
  <c r="DV23" i="1"/>
  <c r="EH23" i="1" s="1"/>
  <c r="DV93" i="1"/>
  <c r="EH93" i="1" s="1"/>
  <c r="DV76" i="1"/>
  <c r="EH76" i="1" s="1"/>
  <c r="DV56" i="1"/>
  <c r="EH56" i="1" s="1"/>
  <c r="DV46" i="1"/>
  <c r="EH46" i="1" s="1"/>
  <c r="DV41" i="1"/>
  <c r="EH41" i="1" s="1"/>
  <c r="DV110" i="1"/>
  <c r="EH110" i="1" s="1"/>
  <c r="DV96" i="1"/>
  <c r="EH96" i="1" s="1"/>
  <c r="DV103" i="1"/>
  <c r="EH103" i="1" s="1"/>
  <c r="DV29" i="1"/>
  <c r="EH29" i="1" s="1"/>
  <c r="DV68" i="1"/>
  <c r="EH68" i="1" s="1"/>
  <c r="DV102" i="1"/>
  <c r="EH102" i="1" s="1"/>
  <c r="DV42" i="1"/>
  <c r="EH42" i="1" s="1"/>
  <c r="DV131" i="1"/>
  <c r="EH131" i="1" s="1"/>
  <c r="DV47" i="1"/>
  <c r="EH47" i="1" s="1"/>
  <c r="DV54" i="1"/>
  <c r="EH54" i="1" s="1"/>
  <c r="DV86" i="1"/>
  <c r="EH86" i="1" s="1"/>
  <c r="DV108" i="1"/>
  <c r="EH108" i="1" s="1"/>
  <c r="DV98" i="1"/>
  <c r="EH98" i="1" s="1"/>
  <c r="DV73" i="1"/>
  <c r="EH73" i="1" s="1"/>
  <c r="DV99" i="1"/>
  <c r="EH99" i="1" s="1"/>
  <c r="DV115" i="1"/>
  <c r="EH115" i="1" s="1"/>
  <c r="DV65" i="1"/>
  <c r="EH65" i="1" s="1"/>
  <c r="DV12" i="1"/>
  <c r="EH12" i="1" s="1"/>
  <c r="DV10" i="1"/>
  <c r="EH10" i="1" s="1"/>
  <c r="DV87" i="1"/>
  <c r="EH87" i="1" s="1"/>
  <c r="DV20" i="1"/>
  <c r="EH20" i="1" s="1"/>
  <c r="DV121" i="1"/>
  <c r="EH121" i="1" s="1"/>
  <c r="DV143" i="1"/>
  <c r="EH143" i="1" s="1"/>
  <c r="DV141" i="1"/>
  <c r="EH141" i="1" s="1"/>
  <c r="DV82" i="1"/>
  <c r="EH82" i="1" s="1"/>
  <c r="DV24" i="1"/>
  <c r="EH24" i="1" s="1"/>
  <c r="DV97" i="1"/>
  <c r="EH97" i="1" s="1"/>
  <c r="DV51" i="1"/>
  <c r="EH51" i="1" s="1"/>
  <c r="DV55" i="1"/>
  <c r="EH55" i="1" s="1"/>
  <c r="DV61" i="1"/>
  <c r="EH61" i="1" s="1"/>
  <c r="DV31" i="1"/>
  <c r="EH31" i="1" s="1"/>
  <c r="DV6" i="1"/>
  <c r="EH6" i="1" s="1"/>
  <c r="DV74" i="1"/>
  <c r="EH74" i="1" s="1"/>
  <c r="DV35" i="1"/>
  <c r="EH35" i="1" s="1"/>
  <c r="DV104" i="1"/>
  <c r="EH104" i="1" s="1"/>
  <c r="DV7" i="1"/>
  <c r="EH7" i="1" s="1"/>
  <c r="DV101" i="1"/>
  <c r="EH101" i="1" s="1"/>
  <c r="DV39" i="1"/>
  <c r="EH39" i="1" s="1"/>
  <c r="DV38" i="1"/>
  <c r="EH38" i="1" s="1"/>
  <c r="DV116" i="1"/>
  <c r="EH116" i="1" s="1"/>
  <c r="DV129" i="1"/>
  <c r="EH129" i="1" s="1"/>
  <c r="DV132" i="1"/>
  <c r="EH132" i="1" s="1"/>
  <c r="DV134" i="1"/>
  <c r="EH134" i="1" s="1"/>
  <c r="EF109" i="1"/>
  <c r="ER109" i="1" s="1"/>
  <c r="EF97" i="1"/>
  <c r="ER97" i="1" s="1"/>
  <c r="EF44" i="1"/>
  <c r="ER44" i="1" s="1"/>
  <c r="EF48" i="1"/>
  <c r="ER48" i="1" s="1"/>
  <c r="EF114" i="1"/>
  <c r="ER114" i="1" s="1"/>
  <c r="EF81" i="1"/>
  <c r="ER81" i="1" s="1"/>
  <c r="EF38" i="1"/>
  <c r="ER38" i="1" s="1"/>
  <c r="EF100" i="1"/>
  <c r="ER100" i="1" s="1"/>
  <c r="EF56" i="1"/>
  <c r="ER56" i="1" s="1"/>
  <c r="EF86" i="1"/>
  <c r="ER86" i="1" s="1"/>
  <c r="EF59" i="1"/>
  <c r="ER59" i="1" s="1"/>
  <c r="EF89" i="1"/>
  <c r="ER89" i="1" s="1"/>
  <c r="EF88" i="1"/>
  <c r="ER88" i="1" s="1"/>
  <c r="EF113" i="1"/>
  <c r="ER113" i="1" s="1"/>
  <c r="DU120" i="1"/>
  <c r="EG120" i="1" s="1"/>
  <c r="DU119" i="1"/>
  <c r="EG119" i="1" s="1"/>
  <c r="DU122" i="1"/>
  <c r="EG122" i="1" s="1"/>
  <c r="EF122" i="1"/>
  <c r="ER122" i="1" s="1"/>
  <c r="EF127" i="1"/>
  <c r="ER127" i="1" s="1"/>
  <c r="DW119" i="1"/>
  <c r="EI119" i="1" s="1"/>
  <c r="DW120" i="1"/>
  <c r="EI120" i="1" s="1"/>
  <c r="DW135" i="1"/>
  <c r="EI135" i="1" s="1"/>
  <c r="DW132" i="1"/>
  <c r="EI132" i="1" s="1"/>
  <c r="DU141" i="1"/>
  <c r="EG141" i="1" s="1"/>
  <c r="EF143" i="1"/>
  <c r="ER143" i="1" s="1"/>
  <c r="EF141" i="1"/>
  <c r="ER141" i="1" s="1"/>
  <c r="EF91" i="1"/>
  <c r="ER91" i="1" s="1"/>
  <c r="EF73" i="1"/>
  <c r="ER73" i="1" s="1"/>
  <c r="EF16" i="1"/>
  <c r="ER16" i="1" s="1"/>
  <c r="EF34" i="1"/>
  <c r="ER34" i="1" s="1"/>
  <c r="EF92" i="1"/>
  <c r="ER92" i="1" s="1"/>
  <c r="EF53" i="1"/>
  <c r="ER53" i="1" s="1"/>
  <c r="EF37" i="1"/>
  <c r="ER37" i="1" s="1"/>
  <c r="EF13" i="1"/>
  <c r="ER13" i="1" s="1"/>
  <c r="EF82" i="1"/>
  <c r="ER82" i="1" s="1"/>
  <c r="EF66" i="1"/>
  <c r="ER66" i="1" s="1"/>
  <c r="EF9" i="1"/>
  <c r="ER9" i="1" s="1"/>
  <c r="EF50" i="1"/>
  <c r="ER50" i="1" s="1"/>
  <c r="EF57" i="1"/>
  <c r="ER57" i="1" s="1"/>
  <c r="EF99" i="1"/>
  <c r="ER99" i="1" s="1"/>
  <c r="DU126" i="1"/>
  <c r="EG126" i="1" s="1"/>
  <c r="DW124" i="1"/>
  <c r="EI124" i="1" s="1"/>
  <c r="DU123" i="1"/>
  <c r="EG123" i="1" s="1"/>
  <c r="EF125" i="1"/>
  <c r="ER125" i="1" s="1"/>
  <c r="DU133" i="1"/>
  <c r="EG133" i="1" s="1"/>
  <c r="DU134" i="1"/>
  <c r="EG134" i="1" s="1"/>
  <c r="DW141" i="1"/>
  <c r="EI141" i="1" s="1"/>
  <c r="DW142" i="1"/>
  <c r="EI142" i="1" s="1"/>
  <c r="EF15" i="1"/>
  <c r="ER15" i="1" s="1"/>
  <c r="EF110" i="1"/>
  <c r="ER110" i="1" s="1"/>
  <c r="EF31" i="1"/>
  <c r="ER31" i="1" s="1"/>
  <c r="EF84" i="1"/>
  <c r="ER84" i="1" s="1"/>
  <c r="EF95" i="1"/>
  <c r="ER95" i="1" s="1"/>
  <c r="EF65" i="1"/>
  <c r="ER65" i="1" s="1"/>
  <c r="EF74" i="1"/>
  <c r="ER74" i="1" s="1"/>
  <c r="EF30" i="1"/>
  <c r="ER30" i="1" s="1"/>
  <c r="EF52" i="1"/>
  <c r="ER52" i="1" s="1"/>
  <c r="EF77" i="1"/>
  <c r="ER77" i="1" s="1"/>
  <c r="EF26" i="1"/>
  <c r="ER26" i="1" s="1"/>
  <c r="EF107" i="1"/>
  <c r="ER107" i="1" s="1"/>
  <c r="EF69" i="1"/>
  <c r="ER69" i="1" s="1"/>
  <c r="DW121" i="1"/>
  <c r="EI121" i="1" s="1"/>
  <c r="EF117" i="1"/>
  <c r="ER117" i="1" s="1"/>
  <c r="EF128" i="1"/>
  <c r="ER128" i="1" s="1"/>
  <c r="EF121" i="1"/>
  <c r="ER121" i="1" s="1"/>
  <c r="DW128" i="1"/>
  <c r="EI128" i="1" s="1"/>
  <c r="DW117" i="1"/>
  <c r="EI117" i="1" s="1"/>
  <c r="EF119" i="1"/>
  <c r="ER119" i="1" s="1"/>
  <c r="DW138" i="1"/>
  <c r="EI138" i="1" s="1"/>
  <c r="EF132" i="1"/>
  <c r="ER132" i="1" s="1"/>
  <c r="DU135" i="1"/>
  <c r="EG135" i="1" s="1"/>
  <c r="DW145" i="1"/>
  <c r="EI145" i="1" s="1"/>
  <c r="EF144" i="1"/>
  <c r="ER144" i="1" s="1"/>
  <c r="DU139" i="1"/>
  <c r="EG139" i="1" s="1"/>
  <c r="DW139" i="1"/>
  <c r="EI139" i="1" s="1"/>
  <c r="EF60" i="1"/>
  <c r="ER60" i="1" s="1"/>
  <c r="EF105" i="1"/>
  <c r="ER105" i="1" s="1"/>
  <c r="EF55" i="1"/>
  <c r="ER55" i="1" s="1"/>
  <c r="EF29" i="1"/>
  <c r="ER29" i="1" s="1"/>
  <c r="EF63" i="1"/>
  <c r="ER63" i="1" s="1"/>
  <c r="EF5" i="1"/>
  <c r="ER5" i="1" s="1"/>
  <c r="EF35" i="1"/>
  <c r="ER35" i="1" s="1"/>
  <c r="EF101" i="1"/>
  <c r="ER101" i="1" s="1"/>
  <c r="EF70" i="1"/>
  <c r="ER70" i="1" s="1"/>
  <c r="EF72" i="1"/>
  <c r="ER72" i="1" s="1"/>
  <c r="EF49" i="1"/>
  <c r="ER49" i="1" s="1"/>
  <c r="EF43" i="1"/>
  <c r="ER43" i="1" s="1"/>
  <c r="EF123" i="1"/>
  <c r="ER123" i="1" s="1"/>
  <c r="DU121" i="1"/>
  <c r="EG121" i="1" s="1"/>
  <c r="EF116" i="1"/>
  <c r="ER116" i="1" s="1"/>
  <c r="DU116" i="1"/>
  <c r="EG116" i="1" s="1"/>
  <c r="DU124" i="1"/>
  <c r="EG124" i="1" s="1"/>
  <c r="DU125" i="1"/>
  <c r="EG125" i="1" s="1"/>
  <c r="DW134" i="1"/>
  <c r="EI134" i="1" s="1"/>
  <c r="EF133" i="1"/>
  <c r="ER133" i="1" s="1"/>
  <c r="EF98" i="1"/>
  <c r="ER98" i="1" s="1"/>
  <c r="EF67" i="1"/>
  <c r="ER67" i="1" s="1"/>
  <c r="EF96" i="1"/>
  <c r="ER96" i="1" s="1"/>
  <c r="EF27" i="1"/>
  <c r="ER27" i="1" s="1"/>
  <c r="EF83" i="1"/>
  <c r="ER83" i="1" s="1"/>
  <c r="EF46" i="1"/>
  <c r="ER46" i="1" s="1"/>
  <c r="EF76" i="1"/>
  <c r="ER76" i="1" s="1"/>
  <c r="EF61" i="1"/>
  <c r="ER61" i="1" s="1"/>
  <c r="EF6" i="1"/>
  <c r="ER6" i="1" s="1"/>
  <c r="EF45" i="1"/>
  <c r="ER45" i="1" s="1"/>
  <c r="EF71" i="1"/>
  <c r="ER71" i="1" s="1"/>
  <c r="EF33" i="1"/>
  <c r="ER33" i="1" s="1"/>
  <c r="EF115" i="1"/>
  <c r="ER115" i="1" s="1"/>
  <c r="EF104" i="1"/>
  <c r="ER104" i="1" s="1"/>
  <c r="EF108" i="1"/>
  <c r="ER108" i="1" s="1"/>
  <c r="EF41" i="1"/>
  <c r="ER41" i="1" s="1"/>
  <c r="DU127" i="1"/>
  <c r="EG127" i="1" s="1"/>
  <c r="DU129" i="1"/>
  <c r="EG129" i="1" s="1"/>
  <c r="DW125" i="1"/>
  <c r="EI125" i="1" s="1"/>
  <c r="EF118" i="1"/>
  <c r="ER118" i="1" s="1"/>
  <c r="DU117" i="1"/>
  <c r="EG117" i="1" s="1"/>
  <c r="DW137" i="1"/>
  <c r="EI137" i="1" s="1"/>
  <c r="EF134" i="1"/>
  <c r="ER134" i="1" s="1"/>
  <c r="EF137" i="1"/>
  <c r="ER137" i="1" s="1"/>
  <c r="DU144" i="1"/>
  <c r="EG144" i="1" s="1"/>
  <c r="DW143" i="1"/>
  <c r="EI143" i="1" s="1"/>
  <c r="DU143" i="1"/>
  <c r="EG143" i="1" s="1"/>
  <c r="EF25" i="1"/>
  <c r="ER25" i="1" s="1"/>
  <c r="EF39" i="1"/>
  <c r="ER39" i="1" s="1"/>
  <c r="EF94" i="1"/>
  <c r="ER94" i="1" s="1"/>
  <c r="EF85" i="1"/>
  <c r="ER85" i="1" s="1"/>
  <c r="EF14" i="1"/>
  <c r="ER14" i="1" s="1"/>
  <c r="EF47" i="1"/>
  <c r="ER47" i="1" s="1"/>
  <c r="EF42" i="1"/>
  <c r="ER42" i="1" s="1"/>
  <c r="EF78" i="1"/>
  <c r="ER78" i="1" s="1"/>
  <c r="EF75" i="1"/>
  <c r="ER75" i="1" s="1"/>
  <c r="EF7" i="1"/>
  <c r="ER7" i="1" s="1"/>
  <c r="EF22" i="1"/>
  <c r="ER22" i="1" s="1"/>
  <c r="EF24" i="1"/>
  <c r="ER24" i="1" s="1"/>
  <c r="EF68" i="1"/>
  <c r="ER68" i="1" s="1"/>
  <c r="EF32" i="1"/>
  <c r="ER32" i="1" s="1"/>
  <c r="EF102" i="1"/>
  <c r="ER102" i="1" s="1"/>
  <c r="EF129" i="1"/>
  <c r="ER129" i="1" s="1"/>
  <c r="EF145" i="1"/>
  <c r="ER145" i="1" s="1"/>
  <c r="EF135" i="1"/>
  <c r="ER135" i="1" s="1"/>
  <c r="EF28" i="1"/>
  <c r="ER28" i="1" s="1"/>
  <c r="EF11" i="1"/>
  <c r="ER11" i="1" s="1"/>
  <c r="EF18" i="1"/>
  <c r="ER18" i="1" s="1"/>
  <c r="EF10" i="1"/>
  <c r="ER10" i="1" s="1"/>
  <c r="EF20" i="1"/>
  <c r="ER20" i="1" s="1"/>
  <c r="EF90" i="1"/>
  <c r="ER90" i="1" s="1"/>
  <c r="EF62" i="1"/>
  <c r="ER62" i="1" s="1"/>
  <c r="EF111" i="1"/>
  <c r="ER111" i="1" s="1"/>
  <c r="EF17" i="1"/>
  <c r="ER17" i="1" s="1"/>
  <c r="EF87" i="1"/>
  <c r="ER87" i="1" s="1"/>
  <c r="EF36" i="1"/>
  <c r="ER36" i="1" s="1"/>
  <c r="EF21" i="1"/>
  <c r="ER21" i="1" s="1"/>
  <c r="EF112" i="1"/>
  <c r="ER112" i="1" s="1"/>
  <c r="EF126" i="1"/>
  <c r="ER126" i="1" s="1"/>
  <c r="EF138" i="1"/>
  <c r="ER138" i="1" s="1"/>
  <c r="EF136" i="1"/>
  <c r="ER136" i="1" s="1"/>
  <c r="DZ139" i="1"/>
  <c r="EL139" i="1" s="1"/>
  <c r="DZ118" i="1"/>
  <c r="EL118" i="1" s="1"/>
  <c r="DZ126" i="1"/>
  <c r="EL126" i="1" s="1"/>
  <c r="DY139" i="1"/>
  <c r="EK139" i="1" s="1"/>
  <c r="EE143" i="1"/>
  <c r="EQ143" i="1" s="1"/>
  <c r="DZ122" i="1"/>
  <c r="EL122" i="1" s="1"/>
  <c r="EE120" i="1"/>
  <c r="EQ120" i="1" s="1"/>
  <c r="DZ119" i="1"/>
  <c r="EL119" i="1" s="1"/>
  <c r="DZ131" i="1"/>
  <c r="EL131" i="1" s="1"/>
  <c r="EE118" i="1"/>
  <c r="EQ118" i="1" s="1"/>
  <c r="EE116" i="1"/>
  <c r="EQ116" i="1" s="1"/>
  <c r="EE134" i="1"/>
  <c r="EQ134" i="1" s="1"/>
  <c r="DZ135" i="1"/>
  <c r="EL135" i="1" s="1"/>
  <c r="DZ140" i="1"/>
  <c r="EL140" i="1" s="1"/>
  <c r="EE139" i="1"/>
  <c r="EQ139" i="1" s="1"/>
  <c r="DZ127" i="1"/>
  <c r="EL127" i="1" s="1"/>
  <c r="EE127" i="1"/>
  <c r="EQ127" i="1" s="1"/>
  <c r="EE124" i="1"/>
  <c r="EQ124" i="1" s="1"/>
  <c r="DZ124" i="1"/>
  <c r="EL124" i="1" s="1"/>
  <c r="EE129" i="1"/>
  <c r="EQ129" i="1" s="1"/>
  <c r="EE137" i="1"/>
  <c r="EQ137" i="1" s="1"/>
  <c r="EE141" i="1"/>
  <c r="EQ141" i="1" s="1"/>
  <c r="EE131" i="1"/>
  <c r="EQ131" i="1" s="1"/>
  <c r="DZ121" i="1"/>
  <c r="EL121" i="1" s="1"/>
  <c r="DZ123" i="1"/>
  <c r="EL123" i="1" s="1"/>
  <c r="DZ120" i="1"/>
  <c r="EL120" i="1" s="1"/>
  <c r="EE136" i="1"/>
  <c r="EQ136" i="1" s="1"/>
  <c r="DZ132" i="1"/>
  <c r="EL132" i="1" s="1"/>
  <c r="DZ133" i="1"/>
  <c r="EL133" i="1" s="1"/>
  <c r="DZ143" i="1"/>
  <c r="EL143" i="1" s="1"/>
  <c r="DZ129" i="1"/>
  <c r="EL129" i="1" s="1"/>
  <c r="DZ116" i="1"/>
  <c r="EL116" i="1" s="1"/>
  <c r="EE128" i="1"/>
  <c r="EQ128" i="1" s="1"/>
  <c r="EE119" i="1"/>
  <c r="EQ119" i="1" s="1"/>
  <c r="DZ136" i="1"/>
  <c r="EL136" i="1" s="1"/>
  <c r="EE138" i="1"/>
  <c r="EQ138" i="1" s="1"/>
  <c r="EE132" i="1"/>
  <c r="EQ132" i="1" s="1"/>
  <c r="EF139" i="1"/>
  <c r="ER139" i="1" s="1"/>
  <c r="EF140" i="1"/>
  <c r="ER140" i="1" s="1"/>
  <c r="EF142" i="1"/>
  <c r="ER142" i="1" s="1"/>
  <c r="EO12" i="1"/>
  <c r="EL9" i="1"/>
  <c r="EK17" i="1"/>
  <c r="DS3" i="1"/>
  <c r="EQ3" i="1" l="1"/>
</calcChain>
</file>

<file path=xl/sharedStrings.xml><?xml version="1.0" encoding="utf-8"?>
<sst xmlns="http://schemas.openxmlformats.org/spreadsheetml/2006/main" count="1256" uniqueCount="561">
  <si>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</si>
  <si>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</si>
  <si>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</si>
  <si>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</si>
  <si>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</si>
  <si>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</si>
  <si>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</si>
  <si>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</si>
  <si>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</si>
  <si>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</si>
  <si>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</si>
  <si>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</si>
  <si>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</si>
  <si>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</si>
  <si>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</si>
  <si>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</si>
  <si>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</si>
  <si>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</si>
  <si>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</si>
  <si>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</si>
  <si>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</si>
  <si>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</si>
  <si>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</si>
  <si>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</si>
  <si>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</si>
  <si>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</si>
  <si>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</si>
  <si>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</si>
  <si>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</si>
  <si>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</si>
  <si>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</si>
  <si>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</si>
  <si>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</si>
  <si>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</si>
  <si>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</si>
  <si>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</si>
  <si>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</si>
  <si>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</si>
  <si>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</si>
  <si>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</si>
  <si>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</si>
  <si>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</si>
  <si>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</si>
  <si>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</si>
  <si>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</si>
  <si>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</si>
  <si>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</si>
  <si>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</si>
  <si>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</si>
  <si>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</si>
  <si>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</si>
  <si>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</si>
  <si>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</si>
  <si>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</si>
  <si>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</si>
  <si>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</si>
  <si>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</si>
  <si>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</si>
  <si>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</si>
  <si>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</si>
  <si>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</si>
  <si>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</si>
  <si>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</si>
  <si>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</si>
  <si>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</si>
  <si>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</si>
  <si>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</si>
  <si>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</si>
  <si>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</si>
  <si>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</si>
  <si>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</si>
  <si>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</si>
  <si>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</si>
  <si>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</si>
  <si>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</si>
  <si>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</si>
  <si>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</si>
  <si>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</si>
  <si>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</si>
  <si>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</si>
  <si>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</si>
  <si>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</si>
  <si>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</si>
  <si>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</si>
  <si>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</si>
  <si>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</si>
  <si>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</si>
  <si>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</si>
  <si>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</si>
  <si>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</si>
  <si>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</si>
  <si>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</si>
  <si>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</si>
  <si>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</si>
  <si>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</si>
  <si>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</si>
  <si>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</si>
  <si>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</si>
  <si>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</si>
  <si>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</si>
  <si>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</si>
  <si>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</si>
  <si>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</si>
  <si>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</si>
  <si>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</si>
  <si>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</si>
  <si>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</si>
  <si>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</si>
  <si>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</si>
  <si>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</si>
  <si>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</si>
  <si>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</si>
  <si>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</si>
  <si>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</si>
  <si>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</si>
  <si>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</si>
  <si>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</si>
  <si>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</si>
  <si>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</si>
  <si>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</si>
  <si>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</si>
  <si>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</si>
  <si>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</si>
  <si>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</si>
  <si>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</si>
  <si>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</si>
  <si>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</si>
  <si>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</si>
  <si>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</si>
  <si>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</si>
  <si>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</si>
  <si>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</si>
  <si>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</si>
  <si>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</si>
  <si>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</si>
  <si>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</si>
  <si>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</si>
  <si>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</si>
  <si>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</si>
  <si>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</si>
  <si>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</si>
  <si>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</si>
  <si>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</si>
  <si>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</si>
  <si>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</si>
  <si>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</si>
  <si>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</si>
  <si>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</si>
  <si>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</si>
  <si>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</si>
  <si>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</si>
  <si>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</si>
  <si>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</si>
  <si>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</si>
  <si>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</si>
  <si>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</si>
  <si>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</si>
  <si>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</si>
  <si>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</si>
  <si>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</si>
  <si>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</si>
  <si>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</si>
  <si>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</si>
  <si>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</si>
  <si>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</si>
  <si>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</si>
  <si>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</si>
  <si>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</si>
  <si>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</si>
  <si>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</si>
  <si>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</si>
  <si>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</si>
  <si>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</si>
  <si>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</si>
  <si>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</si>
  <si>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</si>
  <si>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</si>
  <si>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</si>
  <si>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</si>
  <si>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</si>
  <si>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</si>
  <si>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</si>
  <si>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</si>
  <si>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</si>
  <si>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</si>
  <si>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</si>
  <si>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</si>
  <si>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</si>
  <si>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</si>
  <si>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</si>
  <si>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</si>
  <si>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0000025711</t>
  </si>
  <si>
    <t>0000079301</t>
  </si>
  <si>
    <t>FortisAlberta DOS - Cochrane EV Partnership (793S)</t>
  </si>
  <si>
    <t>0000089511</t>
  </si>
  <si>
    <t>0000035311</t>
  </si>
  <si>
    <t>321S033</t>
  </si>
  <si>
    <t>ATCO Electric DOS - Daishowa-Marubeni (839S)</t>
  </si>
  <si>
    <t>0000040511</t>
  </si>
  <si>
    <t>McBride Lake Wind Facility</t>
  </si>
  <si>
    <t>312S025N</t>
  </si>
  <si>
    <t>Barrier Hydro Facility</t>
  </si>
  <si>
    <t>Bear Creek #2</t>
  </si>
  <si>
    <t>Bear Creek #1</t>
  </si>
  <si>
    <t>Bighorn Hydro Facility</t>
  </si>
  <si>
    <t>Bearspaw Hydro Facility</t>
  </si>
  <si>
    <t>Battle River #3</t>
  </si>
  <si>
    <t>Battle River #4</t>
  </si>
  <si>
    <t>Battle River #5</t>
  </si>
  <si>
    <t>Brazeau Hydro Facility</t>
  </si>
  <si>
    <t>Blue Trail Wind Facility</t>
  </si>
  <si>
    <t>Cascade Hydro Facility</t>
  </si>
  <si>
    <t>CES1/CES2</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</si>
  <si>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</si>
  <si>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</si>
  <si>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</si>
  <si>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</si>
  <si>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</si>
  <si>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</si>
  <si>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</si>
  <si>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</si>
  <si>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</si>
  <si>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</si>
  <si>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</si>
  <si>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Clover Bar #1</t>
  </si>
  <si>
    <t>Clover Bar #2</t>
  </si>
  <si>
    <t>Clover Bar #3</t>
  </si>
  <si>
    <t>CRE1</t>
  </si>
  <si>
    <t>Fort Nelson</t>
  </si>
  <si>
    <t>CRE2</t>
  </si>
  <si>
    <t>Ghost Hydro Facility</t>
  </si>
  <si>
    <t>Genesee #1</t>
  </si>
  <si>
    <t>Genesee #2</t>
  </si>
  <si>
    <t>CRR2</t>
  </si>
  <si>
    <t>Genesee #3</t>
  </si>
  <si>
    <t>Soderglen Wind Facility</t>
  </si>
  <si>
    <t>H. R. Milner</t>
  </si>
  <si>
    <t>Horseshoe Hydro Facility</t>
  </si>
  <si>
    <t>Summerview 1 Wind Facility</t>
  </si>
  <si>
    <t>Interlakes Hydro Facility</t>
  </si>
  <si>
    <t>Cold Lake Industrial System</t>
  </si>
  <si>
    <t>IOR3</t>
  </si>
  <si>
    <t>Kananaskis Hydro Facility</t>
  </si>
  <si>
    <t>Keephills #1</t>
  </si>
  <si>
    <t>Keephills #2</t>
  </si>
  <si>
    <t>FH1</t>
  </si>
  <si>
    <t>Kettles Hill Wind Facility</t>
  </si>
  <si>
    <t>MEG Christina Lake Industrial System</t>
  </si>
  <si>
    <t>Muskeg River Industrial System</t>
  </si>
  <si>
    <t>MacKay River Industrial System</t>
  </si>
  <si>
    <t>Joffre Industrial System</t>
  </si>
  <si>
    <t>Northern Prairie Power Project</t>
  </si>
  <si>
    <t>Nexen Balzac</t>
  </si>
  <si>
    <t>Nexen Long Lake Industrial System</t>
  </si>
  <si>
    <t>Oldman River Hydro Facility</t>
  </si>
  <si>
    <t>Poplar Hill #1</t>
  </si>
  <si>
    <t>Cowley Ridge Phase 1 Wind Facility</t>
  </si>
  <si>
    <t>Pocaterra Hydro Facility</t>
  </si>
  <si>
    <t>Rainbow #5</t>
  </si>
  <si>
    <t>Rundle Hydro Facility</t>
  </si>
  <si>
    <t>Syncrude Industrial System</t>
  </si>
  <si>
    <t>Suncor Industrial System</t>
  </si>
  <si>
    <t>Magrath Wind Facility</t>
  </si>
  <si>
    <t>Chin Chute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</si>
  <si>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</si>
  <si>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</si>
  <si>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</si>
  <si>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</si>
  <si>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</si>
  <si>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</si>
  <si>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</si>
  <si>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</si>
  <si>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</si>
  <si>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</si>
  <si>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</si>
  <si>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</si>
  <si>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</si>
  <si>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</si>
  <si>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</si>
  <si>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</si>
  <si>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</si>
  <si>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</si>
  <si>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</si>
  <si>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</si>
  <si>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</si>
  <si>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</si>
  <si>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</si>
  <si>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</si>
  <si>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</si>
  <si>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</si>
  <si>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</si>
  <si>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</si>
  <si>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</si>
  <si>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</si>
  <si>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</si>
  <si>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</si>
  <si>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</si>
  <si>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</si>
  <si>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</si>
  <si>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</si>
  <si>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</si>
  <si>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</si>
  <si>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</si>
  <si>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</si>
  <si>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</si>
  <si>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</si>
  <si>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</si>
  <si>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</si>
  <si>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</si>
  <si>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</si>
  <si>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</si>
  <si>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</si>
  <si>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</si>
  <si>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</si>
  <si>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</si>
  <si>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</si>
  <si>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</si>
  <si>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</si>
  <si>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</si>
  <si>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</si>
  <si>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</si>
  <si>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</si>
  <si>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</si>
  <si>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</si>
  <si>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</si>
  <si>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</si>
  <si>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</si>
  <si>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</si>
  <si>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</si>
  <si>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</si>
  <si>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</si>
  <si>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</si>
  <si>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</si>
  <si>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</si>
  <si>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</si>
  <si>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</si>
  <si>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</si>
  <si>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</si>
  <si>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</si>
  <si>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</si>
  <si>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</si>
  <si>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</si>
  <si>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</si>
  <si>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</si>
  <si>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</si>
  <si>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</si>
  <si>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</si>
  <si>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</si>
  <si>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</si>
  <si>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</si>
  <si>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</si>
  <si>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</si>
  <si>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</si>
  <si>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</si>
  <si>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</si>
  <si>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</si>
  <si>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</si>
  <si>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</si>
  <si>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</si>
  <si>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</si>
  <si>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</si>
  <si>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</si>
  <si>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</si>
  <si>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</si>
  <si>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</si>
  <si>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</si>
  <si>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</si>
  <si>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</si>
  <si>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</si>
  <si>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</si>
  <si>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</si>
  <si>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</si>
  <si>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</si>
  <si>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</si>
  <si>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</si>
  <si>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</si>
  <si>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</si>
  <si>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</si>
  <si>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</si>
  <si>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</si>
  <si>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</si>
  <si>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</si>
  <si>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</si>
  <si>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</si>
  <si>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</si>
  <si>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</si>
  <si>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</si>
  <si>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</si>
  <si>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</si>
  <si>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</si>
  <si>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</si>
  <si>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</si>
  <si>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</si>
  <si>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</si>
  <si>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</si>
  <si>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</si>
  <si>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</si>
  <si>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</si>
  <si>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</si>
  <si>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</si>
  <si>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</si>
  <si>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</si>
  <si>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</si>
  <si>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</si>
  <si>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</si>
  <si>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</si>
  <si>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</si>
  <si>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</si>
  <si>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</si>
  <si>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</si>
  <si>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</si>
  <si>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</si>
  <si>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</si>
  <si>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</si>
  <si>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</si>
  <si>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</si>
  <si>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</si>
  <si>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</si>
  <si>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</si>
  <si>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</si>
  <si>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</si>
  <si>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</si>
  <si>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</si>
  <si>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</si>
  <si>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</si>
  <si>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</si>
  <si>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</si>
  <si>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</si>
  <si>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</si>
  <si>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</si>
  <si>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</si>
  <si>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</si>
  <si>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</si>
  <si>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</si>
  <si>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EEC</t>
  </si>
  <si>
    <t>VQW</t>
  </si>
  <si>
    <t>TAU</t>
  </si>
  <si>
    <t>TCN</t>
  </si>
  <si>
    <t>ENMP</t>
  </si>
  <si>
    <t>CAEC</t>
  </si>
  <si>
    <t>CMH</t>
  </si>
  <si>
    <t>CNRL</t>
  </si>
  <si>
    <t>EGPI</t>
  </si>
  <si>
    <t>DAIS</t>
  </si>
  <si>
    <t>DOW</t>
  </si>
  <si>
    <t>BOWA</t>
  </si>
  <si>
    <t>ENCR</t>
  </si>
  <si>
    <t>EEMI</t>
  </si>
  <si>
    <t>TCES</t>
  </si>
  <si>
    <t>PWX</t>
  </si>
  <si>
    <t>CPW</t>
  </si>
  <si>
    <t>EPDG</t>
  </si>
  <si>
    <t>MPLP</t>
  </si>
  <si>
    <t>ESSO</t>
  </si>
  <si>
    <t>KHW</t>
  </si>
  <si>
    <t>MANH</t>
  </si>
  <si>
    <t>MEGE</t>
  </si>
  <si>
    <t>SCE</t>
  </si>
  <si>
    <t>MSCG</t>
  </si>
  <si>
    <t>APNC</t>
  </si>
  <si>
    <t>NPC</t>
  </si>
  <si>
    <t>GPI</t>
  </si>
  <si>
    <t>NXI</t>
  </si>
  <si>
    <t>CUPC</t>
  </si>
  <si>
    <t>ACRL</t>
  </si>
  <si>
    <t>SCL</t>
  </si>
  <si>
    <t>SCR</t>
  </si>
  <si>
    <t>SEPI</t>
  </si>
  <si>
    <t>SHEL</t>
  </si>
  <si>
    <t>ASTC</t>
  </si>
  <si>
    <t>EPPA</t>
  </si>
  <si>
    <t>NESI</t>
  </si>
  <si>
    <t>TEN</t>
  </si>
  <si>
    <t>WEYR</t>
  </si>
  <si>
    <t>Identifier</t>
  </si>
  <si>
    <t>Cowley Ridge Expansion #1 Wind Facility</t>
  </si>
  <si>
    <t>Cowley Ridge Expansion #2 Wind Facility</t>
  </si>
  <si>
    <t>Cowley North Wind Facility</t>
  </si>
  <si>
    <t>Cowley Ridge Phase 2 Wind Facility</t>
  </si>
  <si>
    <t>Northstone Power</t>
  </si>
  <si>
    <t>Primrose #1</t>
  </si>
  <si>
    <t>Rainbow #1</t>
  </si>
  <si>
    <t>Rainbow #2</t>
  </si>
  <si>
    <t>Rainbow #3</t>
  </si>
  <si>
    <t>Rainbow Lake #1</t>
  </si>
  <si>
    <t>EPDA</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</si>
  <si>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</si>
  <si>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</si>
  <si>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</si>
  <si>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</si>
  <si>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</si>
  <si>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</si>
  <si>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</si>
  <si>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</si>
  <si>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</si>
  <si>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</si>
  <si>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</si>
  <si>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</si>
  <si>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</si>
  <si>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</si>
  <si>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</si>
  <si>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</si>
  <si>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Calgary Energy Centre #1</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</si>
  <si>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</si>
  <si>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</si>
  <si>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</si>
  <si>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</si>
  <si>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</si>
  <si>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</si>
  <si>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</si>
  <si>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</si>
  <si>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</si>
  <si>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</si>
  <si>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</si>
  <si>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</si>
  <si>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</si>
  <si>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</si>
  <si>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</si>
  <si>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</si>
  <si>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</si>
  <si>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</si>
  <si>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</si>
  <si>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</si>
  <si>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</si>
  <si>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</si>
  <si>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</si>
  <si>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</si>
  <si>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</si>
  <si>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</si>
  <si>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</si>
  <si>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341S025</t>
  </si>
  <si>
    <t>Syncrude Industrial System DOS</t>
  </si>
  <si>
    <t>CETC</t>
  </si>
  <si>
    <t>Contract 6</t>
  </si>
  <si>
    <t>FortisAlberta Reversing POD - Waupisoo (405S)</t>
  </si>
  <si>
    <t>Taylor Wind Facility</t>
  </si>
  <si>
    <t>CONS</t>
  </si>
  <si>
    <t>CGEI</t>
  </si>
  <si>
    <t>AP00</t>
  </si>
  <si>
    <t>Wabamun #4</t>
  </si>
  <si>
    <t>CGEC</t>
  </si>
  <si>
    <t>0000016301</t>
  </si>
  <si>
    <t>FortisAlberta DOS - BP Empress (163S)</t>
  </si>
  <si>
    <t>Contract 7</t>
  </si>
  <si>
    <t>Module C DOS Adjustments Detail - 2009</t>
  </si>
  <si>
    <t>CECO</t>
  </si>
  <si>
    <t>EPDC</t>
  </si>
  <si>
    <t>ASEI</t>
  </si>
  <si>
    <t>STC</t>
  </si>
  <si>
    <t>TCEM</t>
  </si>
  <si>
    <t>Module C Adjustments - 2009</t>
  </si>
  <si>
    <t>FortisAlberta Reversing POD - Plamondon (353S)</t>
  </si>
  <si>
    <r>
      <rPr>
        <sz val="11"/>
        <color theme="1"/>
        <rFont val="Wingdings 2"/>
        <family val="1"/>
        <charset val="2"/>
      </rPr>
      <t>Ü</t>
    </r>
    <r>
      <rPr>
        <sz val="11"/>
        <color theme="1"/>
        <rFont val="Calibri"/>
        <family val="1"/>
        <charset val="2"/>
        <scheme val="minor"/>
      </rPr>
      <t xml:space="preserve"> In accordance with the Commission’s findings in Decision 790-D06-2017, Module C</t>
    </r>
  </si>
  <si>
    <t>Ü</t>
  </si>
  <si>
    <t>adjustments are calculated based on the original (currently interim) invoices issued in</t>
  </si>
  <si>
    <t>2009 for system access service at Location 0000035311 and Location 0000040511.</t>
  </si>
  <si>
    <t>Although the connection of the downstream distribution-connected generator was at</t>
  </si>
  <si>
    <t>Location 0000040511 through all of 2009, Module C adjustments are calculated for</t>
  </si>
  <si>
    <t>Location 0000035311 as original invoices were issued in 2009 for that location.</t>
  </si>
  <si>
    <t>Note: Bank Rate for Dec 2020 to May 2021 based on Bank Rate for Nov 2020.</t>
  </si>
  <si>
    <t>Estimate - December 21,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</si>
</sst>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7">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
      <sz val="11"/>
      <color theme="1"/>
      <name val="Wingdings 2"/>
      <family val="1"/>
      <charset val="2"/>
    </font>
    <font>
      <sz val="11"/>
      <color theme="1"/>
      <name val="Calibri"/>
      <family val="1"/>
      <charset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82">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66" fontId="0" fillId="2" borderId="5" xfId="0" applyNumberFormat="1" applyFill="1" applyBorder="1"/>
    <xf numFmtId="49" fontId="6" fillId="0" borderId="0" xfId="0" applyNumberFormat="1" applyFont="1"/>
    <xf numFmtId="0" fontId="5" fillId="0" borderId="0" xfId="0" applyFont="1"/>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nkofcanada.ca/rates/interest-rates/canadian-interest-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54"/>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c r="A1" s="22" t="s">
        <v>550</v>
      </c>
      <c r="BY1" s="55"/>
    </row>
    <row r="2" spans="1:148">
      <c r="A2" s="29" t="s">
        <v>560</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420</v>
      </c>
      <c r="BA2" s="59" t="s">
        <v>4</v>
      </c>
      <c r="BB2" s="60"/>
      <c r="BC2" s="60"/>
      <c r="BD2" s="60"/>
      <c r="BE2" s="60"/>
      <c r="BF2" s="60"/>
      <c r="BG2" s="60"/>
      <c r="BH2" s="60"/>
      <c r="BI2" s="60"/>
      <c r="BJ2" s="25" t="s">
        <v>421</v>
      </c>
      <c r="BK2" s="75">
        <f>SUM(BA5:BL146)</f>
        <v>-1292881.0499999975</v>
      </c>
      <c r="BL2" s="76"/>
      <c r="BM2" s="5" t="s">
        <v>5</v>
      </c>
      <c r="BN2" s="5"/>
      <c r="BO2" s="5"/>
      <c r="BP2" s="5"/>
      <c r="BQ2" s="5"/>
      <c r="BR2" s="5"/>
      <c r="BS2" s="5"/>
      <c r="BT2" s="5"/>
      <c r="BU2" s="5"/>
      <c r="BV2" s="5"/>
      <c r="BW2" s="5"/>
      <c r="BX2" s="5"/>
      <c r="BY2" s="61" t="s">
        <v>417</v>
      </c>
      <c r="CJ2" s="23" t="s">
        <v>498</v>
      </c>
      <c r="CK2" s="56" t="s">
        <v>425</v>
      </c>
      <c r="CL2" s="32"/>
      <c r="CM2" s="32"/>
      <c r="CN2" s="32"/>
      <c r="CO2" s="32"/>
      <c r="CP2" s="32"/>
      <c r="CQ2" s="32"/>
      <c r="CR2" s="32"/>
      <c r="CS2" s="32"/>
      <c r="CT2" s="32"/>
      <c r="CU2" s="32"/>
      <c r="CV2" s="24" t="s">
        <v>423</v>
      </c>
      <c r="CW2" s="61" t="s">
        <v>428</v>
      </c>
      <c r="CX2" s="61"/>
      <c r="CY2" s="61"/>
      <c r="CZ2" s="61"/>
      <c r="DA2" s="61"/>
      <c r="DB2" s="61"/>
      <c r="DC2" s="61"/>
      <c r="DD2" s="61"/>
      <c r="DE2" s="61"/>
      <c r="DF2" s="61"/>
      <c r="DG2" s="61"/>
      <c r="DH2" s="23" t="s">
        <v>529</v>
      </c>
      <c r="DI2" s="56" t="s">
        <v>517</v>
      </c>
      <c r="DJ2" s="56"/>
      <c r="DK2" s="56"/>
      <c r="DL2" s="56"/>
      <c r="DM2" s="56"/>
      <c r="DN2" s="56"/>
      <c r="DO2" s="56"/>
      <c r="DP2" s="56"/>
      <c r="DQ2" s="56"/>
      <c r="DR2" s="56"/>
      <c r="DS2" s="56"/>
      <c r="DT2" s="24" t="s">
        <v>518</v>
      </c>
      <c r="DU2" s="61" t="s">
        <v>427</v>
      </c>
      <c r="DV2" s="61"/>
      <c r="DW2" s="61"/>
      <c r="DX2" s="61"/>
      <c r="DY2" s="61"/>
      <c r="DZ2" s="61"/>
      <c r="EA2" s="61"/>
      <c r="EB2" s="61"/>
      <c r="EC2" s="61"/>
      <c r="ED2" s="61"/>
      <c r="EE2" s="61"/>
      <c r="EF2" s="23" t="s">
        <v>521</v>
      </c>
      <c r="EG2" s="56" t="s">
        <v>419</v>
      </c>
      <c r="EH2" s="32"/>
      <c r="EI2" s="32"/>
      <c r="EJ2" s="32"/>
      <c r="EK2" s="32"/>
      <c r="EL2" s="32"/>
      <c r="EM2" s="32"/>
      <c r="EN2" s="32"/>
      <c r="EO2" s="32"/>
      <c r="EP2" s="32"/>
      <c r="EQ2" s="32"/>
      <c r="ER2" s="24" t="s">
        <v>522</v>
      </c>
    </row>
    <row r="3" spans="1:148">
      <c r="E3" s="53" t="s">
        <v>6</v>
      </c>
      <c r="F3" s="54"/>
      <c r="G3" s="54"/>
      <c r="H3" s="54"/>
      <c r="I3" s="54"/>
      <c r="J3" s="54"/>
      <c r="K3" s="54"/>
      <c r="L3" s="54"/>
      <c r="M3" s="54"/>
      <c r="N3" s="54"/>
      <c r="O3" s="77">
        <f>SUM(E5:P146)</f>
        <v>56043272.504871234</v>
      </c>
      <c r="P3" s="78"/>
      <c r="Q3" s="57" t="s">
        <v>7</v>
      </c>
      <c r="R3" s="58"/>
      <c r="S3" s="58"/>
      <c r="T3" s="58"/>
      <c r="U3" s="58"/>
      <c r="V3" s="58"/>
      <c r="W3" s="58"/>
      <c r="X3" s="58"/>
      <c r="Y3" s="58"/>
      <c r="Z3" s="58"/>
      <c r="AA3" s="73">
        <f>SUM(Q5:AB146)</f>
        <v>2791792456.8900023</v>
      </c>
      <c r="AB3" s="74"/>
      <c r="AD3" s="4"/>
      <c r="AE3" s="4"/>
      <c r="AF3" s="4"/>
      <c r="AG3" s="4"/>
      <c r="AH3" s="4"/>
      <c r="AI3" s="4"/>
      <c r="AJ3" s="4"/>
      <c r="AK3" s="4"/>
      <c r="AL3" s="4"/>
      <c r="AM3" s="4"/>
      <c r="AN3" s="4"/>
      <c r="AO3" s="36" t="s">
        <v>416</v>
      </c>
      <c r="AP3" s="44"/>
      <c r="AQ3" s="44"/>
      <c r="AR3" s="44"/>
      <c r="AS3" s="44"/>
      <c r="AT3" s="44"/>
      <c r="AU3" s="44"/>
      <c r="AV3" s="44"/>
      <c r="AW3" s="44"/>
      <c r="AX3" s="44"/>
      <c r="AY3" s="73">
        <f>SUM(AO5:AZ146)</f>
        <v>125535372.14000002</v>
      </c>
      <c r="AZ3" s="74"/>
      <c r="BA3" s="62">
        <v>-2.9999999999999997E-4</v>
      </c>
      <c r="BB3" s="62">
        <v>-2.9999999999999997E-4</v>
      </c>
      <c r="BC3" s="62">
        <v>-2.9999999999999997E-4</v>
      </c>
      <c r="BD3" s="62">
        <v>-4.0000000000000002E-4</v>
      </c>
      <c r="BE3" s="62">
        <v>-4.0000000000000002E-4</v>
      </c>
      <c r="BF3" s="62">
        <v>-4.0000000000000002E-4</v>
      </c>
      <c r="BG3" s="62">
        <v>9.9999999999999994E-12</v>
      </c>
      <c r="BH3" s="62">
        <v>9.9999999999999994E-12</v>
      </c>
      <c r="BI3" s="62">
        <v>9.9999999999999994E-12</v>
      </c>
      <c r="BJ3" s="62">
        <v>-1.1999999999999999E-3</v>
      </c>
      <c r="BK3" s="62">
        <v>-1.1999999999999999E-3</v>
      </c>
      <c r="BL3" s="62">
        <v>-1.1999999999999999E-3</v>
      </c>
      <c r="BM3" s="6"/>
      <c r="BN3" s="6"/>
      <c r="BO3" s="6"/>
      <c r="BP3" s="6"/>
      <c r="BQ3" s="6"/>
      <c r="BR3" s="6"/>
      <c r="BS3" s="6"/>
      <c r="BT3" s="6"/>
      <c r="BU3" s="6"/>
      <c r="BV3" s="6"/>
      <c r="BW3" s="6"/>
      <c r="BX3" s="6"/>
      <c r="BY3" s="59" t="s">
        <v>418</v>
      </c>
      <c r="BZ3" s="60"/>
      <c r="CA3" s="60"/>
      <c r="CB3" s="60"/>
      <c r="CC3" s="60"/>
      <c r="CD3" s="60"/>
      <c r="CE3" s="60"/>
      <c r="CF3" s="60"/>
      <c r="CG3" s="60"/>
      <c r="CH3" s="60"/>
      <c r="CI3" s="75">
        <f ca="1">SUM(BY5:CJ146)</f>
        <v>117408846.56000002</v>
      </c>
      <c r="CJ3" s="76"/>
      <c r="CK3" s="57" t="s">
        <v>424</v>
      </c>
      <c r="CL3" s="58"/>
      <c r="CM3" s="58"/>
      <c r="CN3" s="58"/>
      <c r="CO3" s="58"/>
      <c r="CP3" s="58"/>
      <c r="CQ3" s="58"/>
      <c r="CR3" s="58"/>
      <c r="CS3" s="58"/>
      <c r="CT3" s="44"/>
      <c r="CU3" s="44" t="s">
        <v>426</v>
      </c>
      <c r="CV3" s="63">
        <f ca="1">ROUND(-(CI3-AY3-BK2)/AA3,4)</f>
        <v>2.3999999999999998E-3</v>
      </c>
      <c r="CW3" s="59" t="s">
        <v>429</v>
      </c>
      <c r="CX3" s="60"/>
      <c r="CY3" s="60"/>
      <c r="CZ3" s="60"/>
      <c r="DA3" s="60"/>
      <c r="DB3" s="60"/>
      <c r="DC3" s="60"/>
      <c r="DD3" s="60"/>
      <c r="DE3" s="60"/>
      <c r="DF3" s="60"/>
      <c r="DG3" s="75">
        <f ca="1">SUM(CW5:DH146)</f>
        <v>-133342.48999999851</v>
      </c>
      <c r="DH3" s="76"/>
      <c r="DI3" s="57" t="s">
        <v>519</v>
      </c>
      <c r="DJ3" s="58"/>
      <c r="DK3" s="58"/>
      <c r="DL3" s="58"/>
      <c r="DM3" s="58"/>
      <c r="DN3" s="58"/>
      <c r="DO3" s="58"/>
      <c r="DP3" s="58"/>
      <c r="DQ3" s="58"/>
      <c r="DR3" s="58"/>
      <c r="DS3" s="73">
        <f ca="1">SUM(DI5:DT146)</f>
        <v>-6666.8500000000386</v>
      </c>
      <c r="DT3" s="74"/>
      <c r="DU3" s="62">
        <f t="shared" ref="DU3:EF3" ca="1" si="0">VLOOKUP(DU4,CumulativeInterestRate,7,FALSE)</f>
        <v>0.32217018489407895</v>
      </c>
      <c r="DV3" s="62">
        <f t="shared" ca="1" si="0"/>
        <v>0.31983456845572272</v>
      </c>
      <c r="DW3" s="62">
        <f t="shared" ca="1" si="0"/>
        <v>0.31772497941462685</v>
      </c>
      <c r="DX3" s="62">
        <f t="shared" ca="1" si="0"/>
        <v>0.31581402051051727</v>
      </c>
      <c r="DY3" s="62">
        <f t="shared" ca="1" si="0"/>
        <v>0.31417018489407883</v>
      </c>
      <c r="DZ3" s="62">
        <f t="shared" ca="1" si="0"/>
        <v>0.31247155475709254</v>
      </c>
      <c r="EA3" s="62">
        <f t="shared" ca="1" si="0"/>
        <v>0.31082771914065416</v>
      </c>
      <c r="EB3" s="62">
        <f t="shared" ca="1" si="0"/>
        <v>0.30912908900366787</v>
      </c>
      <c r="EC3" s="62">
        <f t="shared" ca="1" si="0"/>
        <v>0.30743045886668158</v>
      </c>
      <c r="ED3" s="62">
        <f t="shared" ca="1" si="0"/>
        <v>0.30578662325024319</v>
      </c>
      <c r="EE3" s="62">
        <f t="shared" ca="1" si="0"/>
        <v>0.3040879931132569</v>
      </c>
      <c r="EF3" s="62">
        <f t="shared" ca="1" si="0"/>
        <v>0.30244415749681852</v>
      </c>
      <c r="EG3" s="57" t="s">
        <v>430</v>
      </c>
      <c r="EH3" s="58"/>
      <c r="EI3" s="58"/>
      <c r="EJ3" s="58"/>
      <c r="EK3" s="58"/>
      <c r="EL3" s="58"/>
      <c r="EM3" s="58"/>
      <c r="EN3" s="58"/>
      <c r="EO3" s="58"/>
      <c r="EP3" s="58"/>
      <c r="EQ3" s="73">
        <f ca="1">SUM(EG5:ER146)</f>
        <v>-187980.92000000607</v>
      </c>
      <c r="ER3" s="74"/>
    </row>
    <row r="4" spans="1:148" s="7" customFormat="1">
      <c r="A4" s="7" t="s">
        <v>8</v>
      </c>
      <c r="B4" s="1" t="s">
        <v>474</v>
      </c>
      <c r="C4" s="7" t="s">
        <v>9</v>
      </c>
      <c r="D4" s="7" t="s">
        <v>10</v>
      </c>
      <c r="E4" s="8">
        <v>39814</v>
      </c>
      <c r="F4" s="8">
        <v>39845</v>
      </c>
      <c r="G4" s="8">
        <v>39873</v>
      </c>
      <c r="H4" s="8">
        <v>39904</v>
      </c>
      <c r="I4" s="8">
        <v>39934</v>
      </c>
      <c r="J4" s="8">
        <v>39965</v>
      </c>
      <c r="K4" s="8">
        <v>39995</v>
      </c>
      <c r="L4" s="8">
        <v>40026</v>
      </c>
      <c r="M4" s="8">
        <v>40057</v>
      </c>
      <c r="N4" s="8">
        <v>40087</v>
      </c>
      <c r="O4" s="8">
        <v>40118</v>
      </c>
      <c r="P4" s="8">
        <v>40148</v>
      </c>
      <c r="Q4" s="9">
        <v>39814</v>
      </c>
      <c r="R4" s="9">
        <v>39845</v>
      </c>
      <c r="S4" s="9">
        <v>39873</v>
      </c>
      <c r="T4" s="9">
        <v>39904</v>
      </c>
      <c r="U4" s="9">
        <v>39934</v>
      </c>
      <c r="V4" s="9">
        <v>39965</v>
      </c>
      <c r="W4" s="9">
        <v>39995</v>
      </c>
      <c r="X4" s="9">
        <v>40026</v>
      </c>
      <c r="Y4" s="9">
        <v>40057</v>
      </c>
      <c r="Z4" s="9">
        <v>40087</v>
      </c>
      <c r="AA4" s="9">
        <v>40118</v>
      </c>
      <c r="AB4" s="9">
        <v>40148</v>
      </c>
      <c r="AC4" s="8">
        <v>39814</v>
      </c>
      <c r="AD4" s="8">
        <v>39845</v>
      </c>
      <c r="AE4" s="8">
        <v>39873</v>
      </c>
      <c r="AF4" s="8">
        <v>39904</v>
      </c>
      <c r="AG4" s="8">
        <v>39934</v>
      </c>
      <c r="AH4" s="8">
        <v>39965</v>
      </c>
      <c r="AI4" s="8">
        <v>39995</v>
      </c>
      <c r="AJ4" s="8">
        <v>40026</v>
      </c>
      <c r="AK4" s="8">
        <v>40057</v>
      </c>
      <c r="AL4" s="8">
        <v>40087</v>
      </c>
      <c r="AM4" s="8">
        <v>40118</v>
      </c>
      <c r="AN4" s="8">
        <v>40148</v>
      </c>
      <c r="AO4" s="37">
        <v>39814</v>
      </c>
      <c r="AP4" s="37">
        <v>39845</v>
      </c>
      <c r="AQ4" s="37">
        <v>39873</v>
      </c>
      <c r="AR4" s="37">
        <v>39904</v>
      </c>
      <c r="AS4" s="37">
        <v>39934</v>
      </c>
      <c r="AT4" s="37">
        <v>39965</v>
      </c>
      <c r="AU4" s="37">
        <v>39995</v>
      </c>
      <c r="AV4" s="37">
        <v>40026</v>
      </c>
      <c r="AW4" s="37">
        <v>40057</v>
      </c>
      <c r="AX4" s="37">
        <v>40087</v>
      </c>
      <c r="AY4" s="37">
        <v>40118</v>
      </c>
      <c r="AZ4" s="37">
        <v>40148</v>
      </c>
      <c r="BA4" s="10">
        <v>39814</v>
      </c>
      <c r="BB4" s="10">
        <v>39845</v>
      </c>
      <c r="BC4" s="10">
        <v>39873</v>
      </c>
      <c r="BD4" s="10">
        <v>39904</v>
      </c>
      <c r="BE4" s="10">
        <v>39934</v>
      </c>
      <c r="BF4" s="10">
        <v>39965</v>
      </c>
      <c r="BG4" s="10">
        <v>39995</v>
      </c>
      <c r="BH4" s="10">
        <v>40026</v>
      </c>
      <c r="BI4" s="10">
        <v>40057</v>
      </c>
      <c r="BJ4" s="10">
        <v>40087</v>
      </c>
      <c r="BK4" s="10">
        <v>40118</v>
      </c>
      <c r="BL4" s="10">
        <v>40148</v>
      </c>
      <c r="BM4" s="9">
        <v>39814</v>
      </c>
      <c r="BN4" s="9">
        <v>39845</v>
      </c>
      <c r="BO4" s="9">
        <v>39873</v>
      </c>
      <c r="BP4" s="9">
        <v>39904</v>
      </c>
      <c r="BQ4" s="9">
        <v>39934</v>
      </c>
      <c r="BR4" s="9">
        <v>39965</v>
      </c>
      <c r="BS4" s="9">
        <v>39995</v>
      </c>
      <c r="BT4" s="9">
        <v>40026</v>
      </c>
      <c r="BU4" s="9">
        <v>40057</v>
      </c>
      <c r="BV4" s="9">
        <v>40087</v>
      </c>
      <c r="BW4" s="9">
        <v>40118</v>
      </c>
      <c r="BX4" s="9">
        <v>40148</v>
      </c>
      <c r="BY4" s="10">
        <v>39814</v>
      </c>
      <c r="BZ4" s="10">
        <v>39845</v>
      </c>
      <c r="CA4" s="10">
        <v>39873</v>
      </c>
      <c r="CB4" s="10">
        <v>39904</v>
      </c>
      <c r="CC4" s="10">
        <v>39934</v>
      </c>
      <c r="CD4" s="10">
        <v>39965</v>
      </c>
      <c r="CE4" s="10">
        <v>39995</v>
      </c>
      <c r="CF4" s="10">
        <v>40026</v>
      </c>
      <c r="CG4" s="10">
        <v>40057</v>
      </c>
      <c r="CH4" s="10">
        <v>40087</v>
      </c>
      <c r="CI4" s="10">
        <v>40118</v>
      </c>
      <c r="CJ4" s="10">
        <v>40148</v>
      </c>
      <c r="CK4" s="9">
        <v>39814</v>
      </c>
      <c r="CL4" s="9">
        <v>39845</v>
      </c>
      <c r="CM4" s="9">
        <v>39873</v>
      </c>
      <c r="CN4" s="9">
        <v>39904</v>
      </c>
      <c r="CO4" s="9">
        <v>39934</v>
      </c>
      <c r="CP4" s="9">
        <v>39965</v>
      </c>
      <c r="CQ4" s="9">
        <v>39995</v>
      </c>
      <c r="CR4" s="9">
        <v>40026</v>
      </c>
      <c r="CS4" s="9">
        <v>40057</v>
      </c>
      <c r="CT4" s="9">
        <v>40087</v>
      </c>
      <c r="CU4" s="9">
        <v>40118</v>
      </c>
      <c r="CV4" s="9">
        <v>40148</v>
      </c>
      <c r="CW4" s="10">
        <v>39814</v>
      </c>
      <c r="CX4" s="10">
        <v>39845</v>
      </c>
      <c r="CY4" s="10">
        <v>39873</v>
      </c>
      <c r="CZ4" s="10">
        <v>39904</v>
      </c>
      <c r="DA4" s="10">
        <v>39934</v>
      </c>
      <c r="DB4" s="10">
        <v>39965</v>
      </c>
      <c r="DC4" s="10">
        <v>39995</v>
      </c>
      <c r="DD4" s="10">
        <v>40026</v>
      </c>
      <c r="DE4" s="10">
        <v>40057</v>
      </c>
      <c r="DF4" s="10">
        <v>40087</v>
      </c>
      <c r="DG4" s="10">
        <v>40118</v>
      </c>
      <c r="DH4" s="10">
        <v>40148</v>
      </c>
      <c r="DI4" s="9">
        <v>39814</v>
      </c>
      <c r="DJ4" s="9">
        <v>39845</v>
      </c>
      <c r="DK4" s="9">
        <v>39873</v>
      </c>
      <c r="DL4" s="9">
        <v>39904</v>
      </c>
      <c r="DM4" s="9">
        <v>39934</v>
      </c>
      <c r="DN4" s="9">
        <v>39965</v>
      </c>
      <c r="DO4" s="9">
        <v>39995</v>
      </c>
      <c r="DP4" s="9">
        <v>40026</v>
      </c>
      <c r="DQ4" s="9">
        <v>40057</v>
      </c>
      <c r="DR4" s="9">
        <v>40087</v>
      </c>
      <c r="DS4" s="9">
        <v>40118</v>
      </c>
      <c r="DT4" s="9">
        <v>40148</v>
      </c>
      <c r="DU4" s="10">
        <v>39814</v>
      </c>
      <c r="DV4" s="10">
        <v>39845</v>
      </c>
      <c r="DW4" s="10">
        <v>39873</v>
      </c>
      <c r="DX4" s="10">
        <v>39904</v>
      </c>
      <c r="DY4" s="10">
        <v>39934</v>
      </c>
      <c r="DZ4" s="10">
        <v>39965</v>
      </c>
      <c r="EA4" s="10">
        <v>39995</v>
      </c>
      <c r="EB4" s="10">
        <v>40026</v>
      </c>
      <c r="EC4" s="10">
        <v>40057</v>
      </c>
      <c r="ED4" s="10">
        <v>40087</v>
      </c>
      <c r="EE4" s="10">
        <v>40118</v>
      </c>
      <c r="EF4" s="10">
        <v>40148</v>
      </c>
      <c r="EG4" s="9">
        <v>39814</v>
      </c>
      <c r="EH4" s="9">
        <v>39845</v>
      </c>
      <c r="EI4" s="9">
        <v>39873</v>
      </c>
      <c r="EJ4" s="9">
        <v>39904</v>
      </c>
      <c r="EK4" s="9">
        <v>39934</v>
      </c>
      <c r="EL4" s="9">
        <v>39965</v>
      </c>
      <c r="EM4" s="9">
        <v>39995</v>
      </c>
      <c r="EN4" s="9">
        <v>40026</v>
      </c>
      <c r="EO4" s="9">
        <v>40057</v>
      </c>
      <c r="EP4" s="9">
        <v>40087</v>
      </c>
      <c r="EQ4" s="9">
        <v>40118</v>
      </c>
      <c r="ER4" s="9">
        <v>40148</v>
      </c>
    </row>
    <row r="5" spans="1:148">
      <c r="A5" t="s">
        <v>433</v>
      </c>
      <c r="B5" s="1" t="s">
        <v>148</v>
      </c>
      <c r="C5" t="str">
        <f t="shared" ref="C5:C19" ca="1" si="1">VLOOKUP($B5,LocationLookup,2,FALSE)</f>
        <v>0000001511</v>
      </c>
      <c r="D5" t="str">
        <f t="shared" ref="D5:D40" ca="1" si="2">VLOOKUP($C5,LossFactorLookup,2,FALSE)</f>
        <v>FortisAlberta Reversing POD - Fort Macleod (15S)</v>
      </c>
      <c r="E5" s="51">
        <v>10.8887</v>
      </c>
      <c r="F5" s="51">
        <v>1.6709000000000001</v>
      </c>
      <c r="G5" s="51">
        <v>10.616400000000001</v>
      </c>
      <c r="H5" s="51">
        <v>0</v>
      </c>
      <c r="I5" s="51">
        <v>20.960999999999999</v>
      </c>
      <c r="J5" s="51">
        <v>0</v>
      </c>
      <c r="K5" s="51">
        <v>0.14849999999999999</v>
      </c>
      <c r="L5" s="51">
        <v>7.1563199999999993E-2</v>
      </c>
      <c r="M5" s="51">
        <v>0.1048192</v>
      </c>
      <c r="N5" s="51">
        <v>12.4066235</v>
      </c>
      <c r="O5" s="51">
        <v>69.1572855</v>
      </c>
      <c r="P5" s="51">
        <v>0.82179469999999999</v>
      </c>
      <c r="Q5" s="32">
        <v>1190.6199999999999</v>
      </c>
      <c r="R5" s="32">
        <v>111.63</v>
      </c>
      <c r="S5" s="32">
        <v>1421.35</v>
      </c>
      <c r="T5" s="32">
        <v>0</v>
      </c>
      <c r="U5" s="32">
        <v>2160.9299999999998</v>
      </c>
      <c r="V5" s="32">
        <v>0</v>
      </c>
      <c r="W5" s="32">
        <v>14.29</v>
      </c>
      <c r="X5" s="32">
        <v>2.92</v>
      </c>
      <c r="Y5" s="32">
        <v>3.9</v>
      </c>
      <c r="Z5" s="32">
        <v>162.01</v>
      </c>
      <c r="AA5" s="32">
        <v>4954.0200000000004</v>
      </c>
      <c r="AB5" s="32">
        <v>47.34</v>
      </c>
      <c r="AC5" s="2">
        <v>0.72</v>
      </c>
      <c r="AD5" s="2">
        <v>0.72</v>
      </c>
      <c r="AE5" s="2">
        <v>0.72</v>
      </c>
      <c r="AF5" s="2">
        <v>0.72</v>
      </c>
      <c r="AG5" s="2">
        <v>0.72</v>
      </c>
      <c r="AH5" s="2">
        <v>0.72</v>
      </c>
      <c r="AI5" s="2">
        <v>0.72</v>
      </c>
      <c r="AJ5" s="2">
        <v>0.72</v>
      </c>
      <c r="AK5" s="2">
        <v>0.72</v>
      </c>
      <c r="AL5" s="2">
        <v>0.72</v>
      </c>
      <c r="AM5" s="2">
        <v>0.72</v>
      </c>
      <c r="AN5" s="2">
        <v>0.72</v>
      </c>
      <c r="AO5" s="33">
        <v>8.57</v>
      </c>
      <c r="AP5" s="33">
        <v>0.8</v>
      </c>
      <c r="AQ5" s="33">
        <v>10.23</v>
      </c>
      <c r="AR5" s="33">
        <v>0</v>
      </c>
      <c r="AS5" s="33">
        <v>15.56</v>
      </c>
      <c r="AT5" s="33">
        <v>0</v>
      </c>
      <c r="AU5" s="33">
        <v>0.1</v>
      </c>
      <c r="AV5" s="33">
        <v>0.02</v>
      </c>
      <c r="AW5" s="33">
        <v>0.03</v>
      </c>
      <c r="AX5" s="33">
        <v>1.17</v>
      </c>
      <c r="AY5" s="33">
        <v>35.67</v>
      </c>
      <c r="AZ5" s="33">
        <v>0.34</v>
      </c>
      <c r="BA5" s="31">
        <f t="shared" ref="BA5" si="3">ROUND(Q5*BA$3,2)</f>
        <v>-0.36</v>
      </c>
      <c r="BB5" s="31">
        <f t="shared" ref="BB5" si="4">ROUND(R5*BB$3,2)</f>
        <v>-0.03</v>
      </c>
      <c r="BC5" s="31">
        <f t="shared" ref="BC5" si="5">ROUND(S5*BC$3,2)</f>
        <v>-0.43</v>
      </c>
      <c r="BD5" s="31">
        <f t="shared" ref="BD5" si="6">ROUND(T5*BD$3,2)</f>
        <v>0</v>
      </c>
      <c r="BE5" s="31">
        <f t="shared" ref="BE5" si="7">ROUND(U5*BE$3,2)</f>
        <v>-0.86</v>
      </c>
      <c r="BF5" s="31">
        <f t="shared" ref="BF5" si="8">ROUND(V5*BF$3,2)</f>
        <v>0</v>
      </c>
      <c r="BG5" s="31">
        <f t="shared" ref="BG5" si="9">ROUND(W5*BG$3,2)</f>
        <v>0</v>
      </c>
      <c r="BH5" s="31">
        <f t="shared" ref="BH5" si="10">ROUND(X5*BH$3,2)</f>
        <v>0</v>
      </c>
      <c r="BI5" s="31">
        <f t="shared" ref="BI5" si="11">ROUND(Y5*BI$3,2)</f>
        <v>0</v>
      </c>
      <c r="BJ5" s="31">
        <f t="shared" ref="BJ5" si="12">ROUND(Z5*BJ$3,2)</f>
        <v>-0.19</v>
      </c>
      <c r="BK5" s="31">
        <f t="shared" ref="BK5" si="13">ROUND(AA5*BK$3,2)</f>
        <v>-5.94</v>
      </c>
      <c r="BL5" s="31">
        <f t="shared" ref="BL5" si="14">ROUND(AB5*BL$3,2)</f>
        <v>-0.06</v>
      </c>
      <c r="BM5" s="6">
        <f t="shared" ref="BM5:BX15" ca="1" si="15">VLOOKUP($C5,LossFactorLookup,3,FALSE)</f>
        <v>4.3799999999999999E-2</v>
      </c>
      <c r="BN5" s="6">
        <f t="shared" ca="1" si="15"/>
        <v>4.3799999999999999E-2</v>
      </c>
      <c r="BO5" s="6">
        <f t="shared" ca="1" si="15"/>
        <v>4.3799999999999999E-2</v>
      </c>
      <c r="BP5" s="6">
        <f t="shared" ca="1" si="15"/>
        <v>4.3799999999999999E-2</v>
      </c>
      <c r="BQ5" s="6">
        <f t="shared" ca="1" si="15"/>
        <v>4.3799999999999999E-2</v>
      </c>
      <c r="BR5" s="6">
        <f t="shared" ca="1" si="15"/>
        <v>4.3799999999999999E-2</v>
      </c>
      <c r="BS5" s="6">
        <f t="shared" ca="1" si="15"/>
        <v>4.3799999999999999E-2</v>
      </c>
      <c r="BT5" s="6">
        <f t="shared" ca="1" si="15"/>
        <v>4.3799999999999999E-2</v>
      </c>
      <c r="BU5" s="6">
        <f t="shared" ca="1" si="15"/>
        <v>4.3799999999999999E-2</v>
      </c>
      <c r="BV5" s="6">
        <f t="shared" ca="1" si="15"/>
        <v>4.3799999999999999E-2</v>
      </c>
      <c r="BW5" s="6">
        <f t="shared" ca="1" si="15"/>
        <v>4.3799999999999999E-2</v>
      </c>
      <c r="BX5" s="6">
        <f t="shared" ca="1" si="15"/>
        <v>4.3799999999999999E-2</v>
      </c>
      <c r="BY5" s="31">
        <f t="shared" ref="BY5:BY36" ca="1" si="16">IFERROR(VLOOKUP($C5,DOSDetail,CELL("col",BY$4)+58,FALSE),ROUND(Q5*BM5,2))</f>
        <v>52.15</v>
      </c>
      <c r="BZ5" s="31">
        <f t="shared" ref="BZ5:BZ36" ca="1" si="17">IFERROR(VLOOKUP($C5,DOSDetail,CELL("col",BZ$4)+58,FALSE),ROUND(R5*BN5,2))</f>
        <v>4.8899999999999997</v>
      </c>
      <c r="CA5" s="31">
        <f t="shared" ref="CA5:CA36" ca="1" si="18">IFERROR(VLOOKUP($C5,DOSDetail,CELL("col",CA$4)+58,FALSE),ROUND(S5*BO5,2))</f>
        <v>62.26</v>
      </c>
      <c r="CB5" s="31">
        <f t="shared" ref="CB5:CB36" ca="1" si="19">IFERROR(VLOOKUP($C5,DOSDetail,CELL("col",CB$4)+58,FALSE),ROUND(T5*BP5,2))</f>
        <v>0</v>
      </c>
      <c r="CC5" s="31">
        <f t="shared" ref="CC5:CC36" ca="1" si="20">IFERROR(VLOOKUP($C5,DOSDetail,CELL("col",CC$4)+58,FALSE),ROUND(U5*BQ5,2))</f>
        <v>94.65</v>
      </c>
      <c r="CD5" s="31">
        <f t="shared" ref="CD5:CD36" ca="1" si="21">IFERROR(VLOOKUP($C5,DOSDetail,CELL("col",CD$4)+58,FALSE),ROUND(V5*BR5,2))</f>
        <v>0</v>
      </c>
      <c r="CE5" s="31">
        <f t="shared" ref="CE5:CE36" ca="1" si="22">IFERROR(VLOOKUP($C5,DOSDetail,CELL("col",CE$4)+58,FALSE),ROUND(W5*BS5,2))</f>
        <v>0.63</v>
      </c>
      <c r="CF5" s="31">
        <f t="shared" ref="CF5:CF36" ca="1" si="23">IFERROR(VLOOKUP($C5,DOSDetail,CELL("col",CF$4)+58,FALSE),ROUND(X5*BT5,2))</f>
        <v>0.13</v>
      </c>
      <c r="CG5" s="31">
        <f t="shared" ref="CG5:CG36" ca="1" si="24">IFERROR(VLOOKUP($C5,DOSDetail,CELL("col",CG$4)+58,FALSE),ROUND(Y5*BU5,2))</f>
        <v>0.17</v>
      </c>
      <c r="CH5" s="31">
        <f t="shared" ref="CH5:CH36" ca="1" si="25">IFERROR(VLOOKUP($C5,DOSDetail,CELL("col",CH$4)+58,FALSE),ROUND(Z5*BV5,2))</f>
        <v>7.1</v>
      </c>
      <c r="CI5" s="31">
        <f t="shared" ref="CI5:CI36" ca="1" si="26">IFERROR(VLOOKUP($C5,DOSDetail,CELL("col",CI$4)+58,FALSE),ROUND(AA5*BW5,2))</f>
        <v>216.99</v>
      </c>
      <c r="CJ5" s="31">
        <f t="shared" ref="CJ5:CJ36" ca="1" si="27">IFERROR(VLOOKUP($C5,DOSDetail,CELL("col",CJ$4)+58,FALSE),ROUND(AB5*BX5,2))</f>
        <v>2.0699999999999998</v>
      </c>
      <c r="CK5" s="32">
        <f t="shared" ref="CK5" ca="1" si="28">ROUND(Q5*$CV$3,2)</f>
        <v>2.86</v>
      </c>
      <c r="CL5" s="32">
        <f t="shared" ref="CL5" ca="1" si="29">ROUND(R5*$CV$3,2)</f>
        <v>0.27</v>
      </c>
      <c r="CM5" s="32">
        <f t="shared" ref="CM5" ca="1" si="30">ROUND(S5*$CV$3,2)</f>
        <v>3.41</v>
      </c>
      <c r="CN5" s="32">
        <f t="shared" ref="CN5" ca="1" si="31">ROUND(T5*$CV$3,2)</f>
        <v>0</v>
      </c>
      <c r="CO5" s="32">
        <f t="shared" ref="CO5" ca="1" si="32">ROUND(U5*$CV$3,2)</f>
        <v>5.19</v>
      </c>
      <c r="CP5" s="32">
        <f t="shared" ref="CP5" ca="1" si="33">ROUND(V5*$CV$3,2)</f>
        <v>0</v>
      </c>
      <c r="CQ5" s="32">
        <f t="shared" ref="CQ5" ca="1" si="34">ROUND(W5*$CV$3,2)</f>
        <v>0.03</v>
      </c>
      <c r="CR5" s="32">
        <f t="shared" ref="CR5" ca="1" si="35">ROUND(X5*$CV$3,2)</f>
        <v>0.01</v>
      </c>
      <c r="CS5" s="32">
        <f t="shared" ref="CS5" ca="1" si="36">ROUND(Y5*$CV$3,2)</f>
        <v>0.01</v>
      </c>
      <c r="CT5" s="32">
        <f t="shared" ref="CT5" ca="1" si="37">ROUND(Z5*$CV$3,2)</f>
        <v>0.39</v>
      </c>
      <c r="CU5" s="32">
        <f t="shared" ref="CU5" ca="1" si="38">ROUND(AA5*$CV$3,2)</f>
        <v>11.89</v>
      </c>
      <c r="CV5" s="32">
        <f t="shared" ref="CV5" ca="1" si="39">ROUND(AB5*$CV$3,2)</f>
        <v>0.11</v>
      </c>
      <c r="CW5" s="31">
        <f t="shared" ref="CW5:CW7" ca="1" si="40">BY5+CK5-AO5-BA5</f>
        <v>46.8</v>
      </c>
      <c r="CX5" s="31">
        <f t="shared" ref="CX5:CX7" ca="1" si="41">BZ5+CL5-AP5-BB5</f>
        <v>4.3900000000000006</v>
      </c>
      <c r="CY5" s="31">
        <f t="shared" ref="CY5:CY7" ca="1" si="42">CA5+CM5-AQ5-BC5</f>
        <v>55.87</v>
      </c>
      <c r="CZ5" s="31">
        <f t="shared" ref="CZ5:CZ7" ca="1" si="43">CB5+CN5-AR5-BD5</f>
        <v>0</v>
      </c>
      <c r="DA5" s="31">
        <f t="shared" ref="DA5:DA7" ca="1" si="44">CC5+CO5-AS5-BE5</f>
        <v>85.14</v>
      </c>
      <c r="DB5" s="31">
        <f t="shared" ref="DB5:DB7" ca="1" si="45">CD5+CP5-AT5-BF5</f>
        <v>0</v>
      </c>
      <c r="DC5" s="31">
        <f t="shared" ref="DC5:DC7" ca="1" si="46">CE5+CQ5-AU5-BG5</f>
        <v>0.56000000000000005</v>
      </c>
      <c r="DD5" s="31">
        <f t="shared" ref="DD5:DD7" ca="1" si="47">CF5+CR5-AV5-BH5</f>
        <v>0.12000000000000001</v>
      </c>
      <c r="DE5" s="31">
        <f t="shared" ref="DE5:DE7" ca="1" si="48">CG5+CS5-AW5-BI5</f>
        <v>0.15000000000000002</v>
      </c>
      <c r="DF5" s="31">
        <f t="shared" ref="DF5:DF7" ca="1" si="49">CH5+CT5-AX5-BJ5</f>
        <v>6.51</v>
      </c>
      <c r="DG5" s="31">
        <f t="shared" ref="DG5:DG7" ca="1" si="50">CI5+CU5-AY5-BK5</f>
        <v>199.14999999999998</v>
      </c>
      <c r="DH5" s="31">
        <f t="shared" ref="DH5:DH7" ca="1" si="51">CJ5+CV5-AZ5-BL5</f>
        <v>1.8999999999999997</v>
      </c>
      <c r="DI5" s="32">
        <f ca="1">ROUND(CW5*5%,2)</f>
        <v>2.34</v>
      </c>
      <c r="DJ5" s="32">
        <f t="shared" ref="DJ5:DT5" ca="1" si="52">ROUND(CX5*5%,2)</f>
        <v>0.22</v>
      </c>
      <c r="DK5" s="32">
        <f t="shared" ca="1" si="52"/>
        <v>2.79</v>
      </c>
      <c r="DL5" s="32">
        <f t="shared" ca="1" si="52"/>
        <v>0</v>
      </c>
      <c r="DM5" s="32">
        <f t="shared" ca="1" si="52"/>
        <v>4.26</v>
      </c>
      <c r="DN5" s="32">
        <f t="shared" ca="1" si="52"/>
        <v>0</v>
      </c>
      <c r="DO5" s="32">
        <f t="shared" ca="1" si="52"/>
        <v>0.03</v>
      </c>
      <c r="DP5" s="32">
        <f t="shared" ca="1" si="52"/>
        <v>0.01</v>
      </c>
      <c r="DQ5" s="32">
        <f t="shared" ca="1" si="52"/>
        <v>0.01</v>
      </c>
      <c r="DR5" s="32">
        <f t="shared" ca="1" si="52"/>
        <v>0.33</v>
      </c>
      <c r="DS5" s="32">
        <f t="shared" ca="1" si="52"/>
        <v>9.9600000000000009</v>
      </c>
      <c r="DT5" s="32">
        <f t="shared" ca="1" si="52"/>
        <v>0.1</v>
      </c>
      <c r="DU5" s="31">
        <f ca="1">ROUND(CW5*DU$3,2)</f>
        <v>15.08</v>
      </c>
      <c r="DV5" s="31">
        <f t="shared" ref="DV5:EF5" ca="1" si="53">ROUND(CX5*DV$3,2)</f>
        <v>1.4</v>
      </c>
      <c r="DW5" s="31">
        <f t="shared" ca="1" si="53"/>
        <v>17.75</v>
      </c>
      <c r="DX5" s="31">
        <f t="shared" ca="1" si="53"/>
        <v>0</v>
      </c>
      <c r="DY5" s="31">
        <f t="shared" ca="1" si="53"/>
        <v>26.75</v>
      </c>
      <c r="DZ5" s="31">
        <f t="shared" ca="1" si="53"/>
        <v>0</v>
      </c>
      <c r="EA5" s="31">
        <f t="shared" ca="1" si="53"/>
        <v>0.17</v>
      </c>
      <c r="EB5" s="31">
        <f t="shared" ca="1" si="53"/>
        <v>0.04</v>
      </c>
      <c r="EC5" s="31">
        <f t="shared" ca="1" si="53"/>
        <v>0.05</v>
      </c>
      <c r="ED5" s="31">
        <f t="shared" ca="1" si="53"/>
        <v>1.99</v>
      </c>
      <c r="EE5" s="31">
        <f t="shared" ca="1" si="53"/>
        <v>60.56</v>
      </c>
      <c r="EF5" s="31">
        <f t="shared" ca="1" si="53"/>
        <v>0.56999999999999995</v>
      </c>
      <c r="EG5" s="32">
        <f ca="1">CW5+DI5+DU5</f>
        <v>64.22</v>
      </c>
      <c r="EH5" s="32">
        <f t="shared" ref="EH5:ER5" ca="1" si="54">CX5+DJ5+DV5</f>
        <v>6.01</v>
      </c>
      <c r="EI5" s="32">
        <f t="shared" ca="1" si="54"/>
        <v>76.41</v>
      </c>
      <c r="EJ5" s="32">
        <f t="shared" ca="1" si="54"/>
        <v>0</v>
      </c>
      <c r="EK5" s="32">
        <f t="shared" ca="1" si="54"/>
        <v>116.15</v>
      </c>
      <c r="EL5" s="32">
        <f t="shared" ca="1" si="54"/>
        <v>0</v>
      </c>
      <c r="EM5" s="32">
        <f t="shared" ca="1" si="54"/>
        <v>0.76000000000000012</v>
      </c>
      <c r="EN5" s="32">
        <f t="shared" ca="1" si="54"/>
        <v>0.17</v>
      </c>
      <c r="EO5" s="32">
        <f t="shared" ca="1" si="54"/>
        <v>0.21000000000000002</v>
      </c>
      <c r="EP5" s="32">
        <f t="shared" ca="1" si="54"/>
        <v>8.83</v>
      </c>
      <c r="EQ5" s="32">
        <f t="shared" ca="1" si="54"/>
        <v>269.66999999999996</v>
      </c>
      <c r="ER5" s="32">
        <f t="shared" ca="1" si="54"/>
        <v>2.57</v>
      </c>
    </row>
    <row r="6" spans="1:148">
      <c r="A6" t="s">
        <v>433</v>
      </c>
      <c r="B6" s="1" t="s">
        <v>156</v>
      </c>
      <c r="C6" t="str">
        <f t="shared" ca="1" si="1"/>
        <v>0000006711</v>
      </c>
      <c r="D6" t="str">
        <f t="shared" ca="1" si="2"/>
        <v>FortisAlberta Reversing POD - Stirling (67S)</v>
      </c>
      <c r="E6" s="51">
        <v>0</v>
      </c>
      <c r="F6" s="51">
        <v>0</v>
      </c>
      <c r="G6" s="51">
        <v>0</v>
      </c>
      <c r="H6" s="51">
        <v>0.1305</v>
      </c>
      <c r="I6" s="51">
        <v>47.387799999999999</v>
      </c>
      <c r="J6" s="51">
        <v>758.56029999999998</v>
      </c>
      <c r="K6" s="51">
        <v>424.16070000000002</v>
      </c>
      <c r="L6" s="51">
        <v>181.40459509999999</v>
      </c>
      <c r="M6" s="51">
        <v>287.26625000000001</v>
      </c>
      <c r="N6" s="51">
        <v>168.699375</v>
      </c>
      <c r="O6" s="51">
        <v>0</v>
      </c>
      <c r="P6" s="51">
        <v>0</v>
      </c>
      <c r="Q6" s="32">
        <v>0</v>
      </c>
      <c r="R6" s="32">
        <v>0</v>
      </c>
      <c r="S6" s="32">
        <v>0</v>
      </c>
      <c r="T6" s="32">
        <v>2.72</v>
      </c>
      <c r="U6" s="32">
        <v>734.41</v>
      </c>
      <c r="V6" s="32">
        <v>16144.64</v>
      </c>
      <c r="W6" s="32">
        <v>11354.8</v>
      </c>
      <c r="X6" s="32">
        <v>3503.62</v>
      </c>
      <c r="Y6" s="32">
        <v>6011.41</v>
      </c>
      <c r="Z6" s="32">
        <v>3595.48</v>
      </c>
      <c r="AA6" s="32">
        <v>0</v>
      </c>
      <c r="AB6" s="32">
        <v>0</v>
      </c>
      <c r="AC6" s="2">
        <v>0.6</v>
      </c>
      <c r="AD6" s="2">
        <v>0.6</v>
      </c>
      <c r="AE6" s="2">
        <v>0.6</v>
      </c>
      <c r="AF6" s="2">
        <v>0.6</v>
      </c>
      <c r="AG6" s="2">
        <v>0.6</v>
      </c>
      <c r="AH6" s="2">
        <v>0.6</v>
      </c>
      <c r="AI6" s="2">
        <v>0.6</v>
      </c>
      <c r="AJ6" s="2">
        <v>0.6</v>
      </c>
      <c r="AK6" s="2">
        <v>0.6</v>
      </c>
      <c r="AL6" s="2">
        <v>0.6</v>
      </c>
      <c r="AM6" s="2">
        <v>0.6</v>
      </c>
      <c r="AN6" s="2">
        <v>0.6</v>
      </c>
      <c r="AO6" s="33">
        <v>0</v>
      </c>
      <c r="AP6" s="33">
        <v>0</v>
      </c>
      <c r="AQ6" s="33">
        <v>0</v>
      </c>
      <c r="AR6" s="33">
        <v>0.02</v>
      </c>
      <c r="AS6" s="33">
        <v>4.41</v>
      </c>
      <c r="AT6" s="33">
        <v>96.87</v>
      </c>
      <c r="AU6" s="33">
        <v>68.13</v>
      </c>
      <c r="AV6" s="33">
        <v>21.02</v>
      </c>
      <c r="AW6" s="33">
        <v>36.07</v>
      </c>
      <c r="AX6" s="33">
        <v>21.57</v>
      </c>
      <c r="AY6" s="33">
        <v>0</v>
      </c>
      <c r="AZ6" s="33">
        <v>0</v>
      </c>
      <c r="BA6" s="31">
        <f t="shared" ref="BA6:BA71" si="55">ROUND(Q6*BA$3,2)</f>
        <v>0</v>
      </c>
      <c r="BB6" s="31">
        <f t="shared" ref="BB6:BB71" si="56">ROUND(R6*BB$3,2)</f>
        <v>0</v>
      </c>
      <c r="BC6" s="31">
        <f t="shared" ref="BC6:BC71" si="57">ROUND(S6*BC$3,2)</f>
        <v>0</v>
      </c>
      <c r="BD6" s="31">
        <f t="shared" ref="BD6:BD71" si="58">ROUND(T6*BD$3,2)</f>
        <v>0</v>
      </c>
      <c r="BE6" s="31">
        <f t="shared" ref="BE6:BE71" si="59">ROUND(U6*BE$3,2)</f>
        <v>-0.28999999999999998</v>
      </c>
      <c r="BF6" s="31">
        <f t="shared" ref="BF6:BF71" si="60">ROUND(V6*BF$3,2)</f>
        <v>-6.46</v>
      </c>
      <c r="BG6" s="31">
        <f t="shared" ref="BG6:BG71" si="61">ROUND(W6*BG$3,2)</f>
        <v>0</v>
      </c>
      <c r="BH6" s="31">
        <f t="shared" ref="BH6:BH71" si="62">ROUND(X6*BH$3,2)</f>
        <v>0</v>
      </c>
      <c r="BI6" s="31">
        <f t="shared" ref="BI6:BI71" si="63">ROUND(Y6*BI$3,2)</f>
        <v>0</v>
      </c>
      <c r="BJ6" s="31">
        <f t="shared" ref="BJ6:BJ71" si="64">ROUND(Z6*BJ$3,2)</f>
        <v>-4.3099999999999996</v>
      </c>
      <c r="BK6" s="31">
        <f t="shared" ref="BK6:BK71" si="65">ROUND(AA6*BK$3,2)</f>
        <v>0</v>
      </c>
      <c r="BL6" s="31">
        <f t="shared" ref="BL6:BL71" si="66">ROUND(AB6*BL$3,2)</f>
        <v>0</v>
      </c>
      <c r="BM6" s="6">
        <f t="shared" ca="1" si="15"/>
        <v>-2.8500000000000001E-2</v>
      </c>
      <c r="BN6" s="6">
        <f t="shared" ca="1" si="15"/>
        <v>-2.8500000000000001E-2</v>
      </c>
      <c r="BO6" s="6">
        <f t="shared" ca="1" si="15"/>
        <v>-2.8500000000000001E-2</v>
      </c>
      <c r="BP6" s="6">
        <f t="shared" ca="1" si="15"/>
        <v>-2.8500000000000001E-2</v>
      </c>
      <c r="BQ6" s="6">
        <f t="shared" ca="1" si="15"/>
        <v>-2.8500000000000001E-2</v>
      </c>
      <c r="BR6" s="6">
        <f t="shared" ca="1" si="15"/>
        <v>-2.8500000000000001E-2</v>
      </c>
      <c r="BS6" s="6">
        <f t="shared" ca="1" si="15"/>
        <v>-2.8500000000000001E-2</v>
      </c>
      <c r="BT6" s="6">
        <f t="shared" ca="1" si="15"/>
        <v>-2.8500000000000001E-2</v>
      </c>
      <c r="BU6" s="6">
        <f t="shared" ca="1" si="15"/>
        <v>-2.8500000000000001E-2</v>
      </c>
      <c r="BV6" s="6">
        <f t="shared" ca="1" si="15"/>
        <v>-2.8500000000000001E-2</v>
      </c>
      <c r="BW6" s="6">
        <f t="shared" ca="1" si="15"/>
        <v>-2.8500000000000001E-2</v>
      </c>
      <c r="BX6" s="6">
        <f t="shared" ca="1" si="15"/>
        <v>-2.8500000000000001E-2</v>
      </c>
      <c r="BY6" s="31">
        <f t="shared" ca="1" si="16"/>
        <v>0</v>
      </c>
      <c r="BZ6" s="31">
        <f t="shared" ca="1" si="17"/>
        <v>0</v>
      </c>
      <c r="CA6" s="31">
        <f t="shared" ca="1" si="18"/>
        <v>0</v>
      </c>
      <c r="CB6" s="31">
        <f t="shared" ca="1" si="19"/>
        <v>-0.08</v>
      </c>
      <c r="CC6" s="31">
        <f t="shared" ca="1" si="20"/>
        <v>-20.93</v>
      </c>
      <c r="CD6" s="31">
        <f t="shared" ca="1" si="21"/>
        <v>-460.12</v>
      </c>
      <c r="CE6" s="31">
        <f t="shared" ca="1" si="22"/>
        <v>-323.61</v>
      </c>
      <c r="CF6" s="31">
        <f t="shared" ca="1" si="23"/>
        <v>-99.85</v>
      </c>
      <c r="CG6" s="31">
        <f t="shared" ca="1" si="24"/>
        <v>-171.33</v>
      </c>
      <c r="CH6" s="31">
        <f t="shared" ca="1" si="25"/>
        <v>-102.47</v>
      </c>
      <c r="CI6" s="31">
        <f t="shared" ca="1" si="26"/>
        <v>0</v>
      </c>
      <c r="CJ6" s="31">
        <f t="shared" ca="1" si="27"/>
        <v>0</v>
      </c>
      <c r="CK6" s="32">
        <f t="shared" ref="CK6:CK71" ca="1" si="67">ROUND(Q6*$CV$3,2)</f>
        <v>0</v>
      </c>
      <c r="CL6" s="32">
        <f t="shared" ref="CL6:CL71" ca="1" si="68">ROUND(R6*$CV$3,2)</f>
        <v>0</v>
      </c>
      <c r="CM6" s="32">
        <f t="shared" ref="CM6:CM71" ca="1" si="69">ROUND(S6*$CV$3,2)</f>
        <v>0</v>
      </c>
      <c r="CN6" s="32">
        <f t="shared" ref="CN6:CN71" ca="1" si="70">ROUND(T6*$CV$3,2)</f>
        <v>0.01</v>
      </c>
      <c r="CO6" s="32">
        <f t="shared" ref="CO6:CO71" ca="1" si="71">ROUND(U6*$CV$3,2)</f>
        <v>1.76</v>
      </c>
      <c r="CP6" s="32">
        <f t="shared" ref="CP6:CP71" ca="1" si="72">ROUND(V6*$CV$3,2)</f>
        <v>38.75</v>
      </c>
      <c r="CQ6" s="32">
        <f t="shared" ref="CQ6:CQ71" ca="1" si="73">ROUND(W6*$CV$3,2)</f>
        <v>27.25</v>
      </c>
      <c r="CR6" s="32">
        <f t="shared" ref="CR6:CR71" ca="1" si="74">ROUND(X6*$CV$3,2)</f>
        <v>8.41</v>
      </c>
      <c r="CS6" s="32">
        <f t="shared" ref="CS6:CS71" ca="1" si="75">ROUND(Y6*$CV$3,2)</f>
        <v>14.43</v>
      </c>
      <c r="CT6" s="32">
        <f t="shared" ref="CT6:CT71" ca="1" si="76">ROUND(Z6*$CV$3,2)</f>
        <v>8.6300000000000008</v>
      </c>
      <c r="CU6" s="32">
        <f t="shared" ref="CU6:CU71" ca="1" si="77">ROUND(AA6*$CV$3,2)</f>
        <v>0</v>
      </c>
      <c r="CV6" s="32">
        <f t="shared" ref="CV6:CV71" ca="1" si="78">ROUND(AB6*$CV$3,2)</f>
        <v>0</v>
      </c>
      <c r="CW6" s="31">
        <f t="shared" ca="1" si="40"/>
        <v>0</v>
      </c>
      <c r="CX6" s="31">
        <f t="shared" ca="1" si="41"/>
        <v>0</v>
      </c>
      <c r="CY6" s="31">
        <f t="shared" ca="1" si="42"/>
        <v>0</v>
      </c>
      <c r="CZ6" s="31">
        <f t="shared" ca="1" si="43"/>
        <v>-9.0000000000000011E-2</v>
      </c>
      <c r="DA6" s="31">
        <f t="shared" ca="1" si="44"/>
        <v>-23.29</v>
      </c>
      <c r="DB6" s="31">
        <f t="shared" ca="1" si="45"/>
        <v>-511.78000000000003</v>
      </c>
      <c r="DC6" s="31">
        <f t="shared" ca="1" si="46"/>
        <v>-364.49</v>
      </c>
      <c r="DD6" s="31">
        <f t="shared" ca="1" si="47"/>
        <v>-112.46</v>
      </c>
      <c r="DE6" s="31">
        <f t="shared" ca="1" si="48"/>
        <v>-192.97</v>
      </c>
      <c r="DF6" s="31">
        <f t="shared" ca="1" si="49"/>
        <v>-111.1</v>
      </c>
      <c r="DG6" s="31">
        <f t="shared" ca="1" si="50"/>
        <v>0</v>
      </c>
      <c r="DH6" s="31">
        <f t="shared" ca="1" si="51"/>
        <v>0</v>
      </c>
      <c r="DI6" s="32">
        <f t="shared" ref="DI6:DI69" ca="1" si="79">ROUND(CW6*5%,2)</f>
        <v>0</v>
      </c>
      <c r="DJ6" s="32">
        <f t="shared" ref="DJ6:DJ69" ca="1" si="80">ROUND(CX6*5%,2)</f>
        <v>0</v>
      </c>
      <c r="DK6" s="32">
        <f t="shared" ref="DK6:DK69" ca="1" si="81">ROUND(CY6*5%,2)</f>
        <v>0</v>
      </c>
      <c r="DL6" s="32">
        <f t="shared" ref="DL6:DL69" ca="1" si="82">ROUND(CZ6*5%,2)</f>
        <v>0</v>
      </c>
      <c r="DM6" s="32">
        <f t="shared" ref="DM6:DM69" ca="1" si="83">ROUND(DA6*5%,2)</f>
        <v>-1.1599999999999999</v>
      </c>
      <c r="DN6" s="32">
        <f t="shared" ref="DN6:DN69" ca="1" si="84">ROUND(DB6*5%,2)</f>
        <v>-25.59</v>
      </c>
      <c r="DO6" s="32">
        <f t="shared" ref="DO6:DO69" ca="1" si="85">ROUND(DC6*5%,2)</f>
        <v>-18.22</v>
      </c>
      <c r="DP6" s="32">
        <f t="shared" ref="DP6:DP69" ca="1" si="86">ROUND(DD6*5%,2)</f>
        <v>-5.62</v>
      </c>
      <c r="DQ6" s="32">
        <f t="shared" ref="DQ6:DQ69" ca="1" si="87">ROUND(DE6*5%,2)</f>
        <v>-9.65</v>
      </c>
      <c r="DR6" s="32">
        <f t="shared" ref="DR6:DR69" ca="1" si="88">ROUND(DF6*5%,2)</f>
        <v>-5.56</v>
      </c>
      <c r="DS6" s="32">
        <f t="shared" ref="DS6:DS69" ca="1" si="89">ROUND(DG6*5%,2)</f>
        <v>0</v>
      </c>
      <c r="DT6" s="32">
        <f t="shared" ref="DT6:DT69" ca="1" si="90">ROUND(DH6*5%,2)</f>
        <v>0</v>
      </c>
      <c r="DU6" s="31">
        <f t="shared" ref="DU6:DU69" ca="1" si="91">ROUND(CW6*DU$3,2)</f>
        <v>0</v>
      </c>
      <c r="DV6" s="31">
        <f t="shared" ref="DV6:DV69" ca="1" si="92">ROUND(CX6*DV$3,2)</f>
        <v>0</v>
      </c>
      <c r="DW6" s="31">
        <f t="shared" ref="DW6:DW69" ca="1" si="93">ROUND(CY6*DW$3,2)</f>
        <v>0</v>
      </c>
      <c r="DX6" s="31">
        <f t="shared" ref="DX6:DX69" ca="1" si="94">ROUND(CZ6*DX$3,2)</f>
        <v>-0.03</v>
      </c>
      <c r="DY6" s="31">
        <f t="shared" ref="DY6:DY69" ca="1" si="95">ROUND(DA6*DY$3,2)</f>
        <v>-7.32</v>
      </c>
      <c r="DZ6" s="31">
        <f t="shared" ref="DZ6:DZ69" ca="1" si="96">ROUND(DB6*DZ$3,2)</f>
        <v>-159.91999999999999</v>
      </c>
      <c r="EA6" s="31">
        <f t="shared" ref="EA6:EA69" ca="1" si="97">ROUND(DC6*EA$3,2)</f>
        <v>-113.29</v>
      </c>
      <c r="EB6" s="31">
        <f t="shared" ref="EB6:EB69" ca="1" si="98">ROUND(DD6*EB$3,2)</f>
        <v>-34.76</v>
      </c>
      <c r="EC6" s="31">
        <f t="shared" ref="EC6:EC69" ca="1" si="99">ROUND(DE6*EC$3,2)</f>
        <v>-59.32</v>
      </c>
      <c r="ED6" s="31">
        <f t="shared" ref="ED6:ED69" ca="1" si="100">ROUND(DF6*ED$3,2)</f>
        <v>-33.97</v>
      </c>
      <c r="EE6" s="31">
        <f t="shared" ref="EE6:EE69" ca="1" si="101">ROUND(DG6*EE$3,2)</f>
        <v>0</v>
      </c>
      <c r="EF6" s="31">
        <f t="shared" ref="EF6:EF69" ca="1" si="102">ROUND(DH6*EF$3,2)</f>
        <v>0</v>
      </c>
      <c r="EG6" s="32">
        <f t="shared" ref="EG6:EG69" ca="1" si="103">CW6+DI6+DU6</f>
        <v>0</v>
      </c>
      <c r="EH6" s="32">
        <f t="shared" ref="EH6:EH69" ca="1" si="104">CX6+DJ6+DV6</f>
        <v>0</v>
      </c>
      <c r="EI6" s="32">
        <f t="shared" ref="EI6:EI69" ca="1" si="105">CY6+DK6+DW6</f>
        <v>0</v>
      </c>
      <c r="EJ6" s="32">
        <f t="shared" ref="EJ6:EJ69" ca="1" si="106">CZ6+DL6+DX6</f>
        <v>-0.12000000000000001</v>
      </c>
      <c r="EK6" s="32">
        <f t="shared" ref="EK6:EK69" ca="1" si="107">DA6+DM6+DY6</f>
        <v>-31.77</v>
      </c>
      <c r="EL6" s="32">
        <f t="shared" ref="EL6:EL69" ca="1" si="108">DB6+DN6+DZ6</f>
        <v>-697.29</v>
      </c>
      <c r="EM6" s="32">
        <f t="shared" ref="EM6:EM69" ca="1" si="109">DC6+DO6+EA6</f>
        <v>-496.00000000000006</v>
      </c>
      <c r="EN6" s="32">
        <f t="shared" ref="EN6:EN69" ca="1" si="110">DD6+DP6+EB6</f>
        <v>-152.84</v>
      </c>
      <c r="EO6" s="32">
        <f t="shared" ref="EO6:EO69" ca="1" si="111">DE6+DQ6+EC6</f>
        <v>-261.94</v>
      </c>
      <c r="EP6" s="32">
        <f t="shared" ref="EP6:EP69" ca="1" si="112">DF6+DR6+ED6</f>
        <v>-150.63</v>
      </c>
      <c r="EQ6" s="32">
        <f t="shared" ref="EQ6:EQ69" ca="1" si="113">DG6+DS6+EE6</f>
        <v>0</v>
      </c>
      <c r="ER6" s="32">
        <f t="shared" ref="ER6:ER69" ca="1" si="114">DH6+DT6+EF6</f>
        <v>0</v>
      </c>
    </row>
    <row r="7" spans="1:148">
      <c r="A7" t="s">
        <v>433</v>
      </c>
      <c r="B7" s="1" t="s">
        <v>149</v>
      </c>
      <c r="C7" t="str">
        <f t="shared" ca="1" si="1"/>
        <v>0000022911</v>
      </c>
      <c r="D7" t="str">
        <f t="shared" ca="1" si="2"/>
        <v>FortisAlberta Reversing POD - Glenwood (229S)</v>
      </c>
      <c r="E7" s="51">
        <v>10.199199999999999</v>
      </c>
      <c r="F7" s="51">
        <v>13.2029</v>
      </c>
      <c r="G7" s="51">
        <v>4.2778999999999998</v>
      </c>
      <c r="H7" s="51">
        <v>20.849699999999999</v>
      </c>
      <c r="I7" s="51">
        <v>292.05360480000002</v>
      </c>
      <c r="J7" s="51">
        <v>131.7474</v>
      </c>
      <c r="K7" s="51">
        <v>47.580100000000002</v>
      </c>
      <c r="L7" s="51">
        <v>165.57721359999999</v>
      </c>
      <c r="M7" s="51">
        <v>319.39023450000002</v>
      </c>
      <c r="N7" s="51">
        <v>94.6369124</v>
      </c>
      <c r="O7" s="51">
        <v>11.8704453</v>
      </c>
      <c r="P7" s="51">
        <v>5.4747200000000003E-2</v>
      </c>
      <c r="Q7" s="32">
        <v>413.35</v>
      </c>
      <c r="R7" s="32">
        <v>426.21</v>
      </c>
      <c r="S7" s="32">
        <v>87.43</v>
      </c>
      <c r="T7" s="32">
        <v>411.23</v>
      </c>
      <c r="U7" s="32">
        <v>9878.8799999999992</v>
      </c>
      <c r="V7" s="32">
        <v>2528.39</v>
      </c>
      <c r="W7" s="32">
        <v>1270.0999999999999</v>
      </c>
      <c r="X7" s="32">
        <v>3320.74</v>
      </c>
      <c r="Y7" s="32">
        <v>10954.72</v>
      </c>
      <c r="Z7" s="32">
        <v>1834.48</v>
      </c>
      <c r="AA7" s="32">
        <v>305.49</v>
      </c>
      <c r="AB7" s="32">
        <v>0.79</v>
      </c>
      <c r="AC7" s="2">
        <v>0.45</v>
      </c>
      <c r="AD7" s="2">
        <v>0.45</v>
      </c>
      <c r="AE7" s="2">
        <v>0.45</v>
      </c>
      <c r="AF7" s="2">
        <v>0.45</v>
      </c>
      <c r="AG7" s="2">
        <v>0.45</v>
      </c>
      <c r="AH7" s="2">
        <v>0.45</v>
      </c>
      <c r="AI7" s="2">
        <v>0.45</v>
      </c>
      <c r="AJ7" s="2">
        <v>0.45</v>
      </c>
      <c r="AK7" s="2">
        <v>0.45</v>
      </c>
      <c r="AL7" s="2">
        <v>0.45</v>
      </c>
      <c r="AM7" s="2">
        <v>0.45</v>
      </c>
      <c r="AN7" s="2">
        <v>0.45</v>
      </c>
      <c r="AO7" s="33">
        <v>1.86</v>
      </c>
      <c r="AP7" s="33">
        <v>1.92</v>
      </c>
      <c r="AQ7" s="33">
        <v>0.39</v>
      </c>
      <c r="AR7" s="33">
        <v>1.85</v>
      </c>
      <c r="AS7" s="33">
        <v>44.45</v>
      </c>
      <c r="AT7" s="33">
        <v>11.38</v>
      </c>
      <c r="AU7" s="33">
        <v>5.72</v>
      </c>
      <c r="AV7" s="33">
        <v>14.94</v>
      </c>
      <c r="AW7" s="33">
        <v>49.3</v>
      </c>
      <c r="AX7" s="33">
        <v>8.26</v>
      </c>
      <c r="AY7" s="33">
        <v>1.37</v>
      </c>
      <c r="AZ7" s="33">
        <v>0</v>
      </c>
      <c r="BA7" s="31">
        <f t="shared" si="55"/>
        <v>-0.12</v>
      </c>
      <c r="BB7" s="31">
        <f t="shared" si="56"/>
        <v>-0.13</v>
      </c>
      <c r="BC7" s="31">
        <f t="shared" si="57"/>
        <v>-0.03</v>
      </c>
      <c r="BD7" s="31">
        <f t="shared" si="58"/>
        <v>-0.16</v>
      </c>
      <c r="BE7" s="31">
        <f t="shared" si="59"/>
        <v>-3.95</v>
      </c>
      <c r="BF7" s="31">
        <f t="shared" si="60"/>
        <v>-1.01</v>
      </c>
      <c r="BG7" s="31">
        <f t="shared" si="61"/>
        <v>0</v>
      </c>
      <c r="BH7" s="31">
        <f t="shared" si="62"/>
        <v>0</v>
      </c>
      <c r="BI7" s="31">
        <f t="shared" si="63"/>
        <v>0</v>
      </c>
      <c r="BJ7" s="31">
        <f t="shared" si="64"/>
        <v>-2.2000000000000002</v>
      </c>
      <c r="BK7" s="31">
        <f t="shared" si="65"/>
        <v>-0.37</v>
      </c>
      <c r="BL7" s="31">
        <f t="shared" si="66"/>
        <v>0</v>
      </c>
      <c r="BM7" s="6">
        <f t="shared" ca="1" si="15"/>
        <v>4.9599999999999998E-2</v>
      </c>
      <c r="BN7" s="6">
        <f t="shared" ca="1" si="15"/>
        <v>4.9599999999999998E-2</v>
      </c>
      <c r="BO7" s="6">
        <f t="shared" ca="1" si="15"/>
        <v>4.9599999999999998E-2</v>
      </c>
      <c r="BP7" s="6">
        <f t="shared" ca="1" si="15"/>
        <v>4.9599999999999998E-2</v>
      </c>
      <c r="BQ7" s="6">
        <f t="shared" ca="1" si="15"/>
        <v>4.9599999999999998E-2</v>
      </c>
      <c r="BR7" s="6">
        <f t="shared" ca="1" si="15"/>
        <v>4.9599999999999998E-2</v>
      </c>
      <c r="BS7" s="6">
        <f t="shared" ca="1" si="15"/>
        <v>4.9599999999999998E-2</v>
      </c>
      <c r="BT7" s="6">
        <f t="shared" ca="1" si="15"/>
        <v>4.9599999999999998E-2</v>
      </c>
      <c r="BU7" s="6">
        <f t="shared" ca="1" si="15"/>
        <v>4.9599999999999998E-2</v>
      </c>
      <c r="BV7" s="6">
        <f t="shared" ca="1" si="15"/>
        <v>4.9599999999999998E-2</v>
      </c>
      <c r="BW7" s="6">
        <f t="shared" ca="1" si="15"/>
        <v>4.9599999999999998E-2</v>
      </c>
      <c r="BX7" s="6">
        <f t="shared" ca="1" si="15"/>
        <v>4.9599999999999998E-2</v>
      </c>
      <c r="BY7" s="31">
        <f t="shared" ca="1" si="16"/>
        <v>20.5</v>
      </c>
      <c r="BZ7" s="31">
        <f t="shared" ca="1" si="17"/>
        <v>21.14</v>
      </c>
      <c r="CA7" s="31">
        <f t="shared" ca="1" si="18"/>
        <v>4.34</v>
      </c>
      <c r="CB7" s="31">
        <f t="shared" ca="1" si="19"/>
        <v>20.399999999999999</v>
      </c>
      <c r="CC7" s="31">
        <f t="shared" ca="1" si="20"/>
        <v>489.99</v>
      </c>
      <c r="CD7" s="31">
        <f t="shared" ca="1" si="21"/>
        <v>125.41</v>
      </c>
      <c r="CE7" s="31">
        <f t="shared" ca="1" si="22"/>
        <v>63</v>
      </c>
      <c r="CF7" s="31">
        <f t="shared" ca="1" si="23"/>
        <v>164.71</v>
      </c>
      <c r="CG7" s="31">
        <f t="shared" ca="1" si="24"/>
        <v>543.35</v>
      </c>
      <c r="CH7" s="31">
        <f t="shared" ca="1" si="25"/>
        <v>90.99</v>
      </c>
      <c r="CI7" s="31">
        <f t="shared" ca="1" si="26"/>
        <v>15.15</v>
      </c>
      <c r="CJ7" s="31">
        <f t="shared" ca="1" si="27"/>
        <v>0.04</v>
      </c>
      <c r="CK7" s="32">
        <f t="shared" ca="1" si="67"/>
        <v>0.99</v>
      </c>
      <c r="CL7" s="32">
        <f t="shared" ca="1" si="68"/>
        <v>1.02</v>
      </c>
      <c r="CM7" s="32">
        <f t="shared" ca="1" si="69"/>
        <v>0.21</v>
      </c>
      <c r="CN7" s="32">
        <f t="shared" ca="1" si="70"/>
        <v>0.99</v>
      </c>
      <c r="CO7" s="32">
        <f t="shared" ca="1" si="71"/>
        <v>23.71</v>
      </c>
      <c r="CP7" s="32">
        <f t="shared" ca="1" si="72"/>
        <v>6.07</v>
      </c>
      <c r="CQ7" s="32">
        <f t="shared" ca="1" si="73"/>
        <v>3.05</v>
      </c>
      <c r="CR7" s="32">
        <f t="shared" ca="1" si="74"/>
        <v>7.97</v>
      </c>
      <c r="CS7" s="32">
        <f t="shared" ca="1" si="75"/>
        <v>26.29</v>
      </c>
      <c r="CT7" s="32">
        <f t="shared" ca="1" si="76"/>
        <v>4.4000000000000004</v>
      </c>
      <c r="CU7" s="32">
        <f t="shared" ca="1" si="77"/>
        <v>0.73</v>
      </c>
      <c r="CV7" s="32">
        <f t="shared" ca="1" si="78"/>
        <v>0</v>
      </c>
      <c r="CW7" s="31">
        <f t="shared" ca="1" si="40"/>
        <v>19.75</v>
      </c>
      <c r="CX7" s="31">
        <f t="shared" ca="1" si="41"/>
        <v>20.37</v>
      </c>
      <c r="CY7" s="31">
        <f t="shared" ca="1" si="42"/>
        <v>4.1900000000000004</v>
      </c>
      <c r="CZ7" s="31">
        <f t="shared" ca="1" si="43"/>
        <v>19.699999999999996</v>
      </c>
      <c r="DA7" s="31">
        <f t="shared" ca="1" si="44"/>
        <v>473.20000000000005</v>
      </c>
      <c r="DB7" s="31">
        <f t="shared" ca="1" si="45"/>
        <v>121.11</v>
      </c>
      <c r="DC7" s="31">
        <f t="shared" ca="1" si="46"/>
        <v>60.33</v>
      </c>
      <c r="DD7" s="31">
        <f t="shared" ca="1" si="47"/>
        <v>157.74</v>
      </c>
      <c r="DE7" s="31">
        <f t="shared" ca="1" si="48"/>
        <v>520.34</v>
      </c>
      <c r="DF7" s="31">
        <f t="shared" ca="1" si="49"/>
        <v>89.33</v>
      </c>
      <c r="DG7" s="31">
        <f t="shared" ca="1" si="50"/>
        <v>14.88</v>
      </c>
      <c r="DH7" s="31">
        <f t="shared" ca="1" si="51"/>
        <v>0.04</v>
      </c>
      <c r="DI7" s="32">
        <f t="shared" ca="1" si="79"/>
        <v>0.99</v>
      </c>
      <c r="DJ7" s="32">
        <f t="shared" ca="1" si="80"/>
        <v>1.02</v>
      </c>
      <c r="DK7" s="32">
        <f t="shared" ca="1" si="81"/>
        <v>0.21</v>
      </c>
      <c r="DL7" s="32">
        <f t="shared" ca="1" si="82"/>
        <v>0.99</v>
      </c>
      <c r="DM7" s="32">
        <f t="shared" ca="1" si="83"/>
        <v>23.66</v>
      </c>
      <c r="DN7" s="32">
        <f t="shared" ca="1" si="84"/>
        <v>6.06</v>
      </c>
      <c r="DO7" s="32">
        <f t="shared" ca="1" si="85"/>
        <v>3.02</v>
      </c>
      <c r="DP7" s="32">
        <f t="shared" ca="1" si="86"/>
        <v>7.89</v>
      </c>
      <c r="DQ7" s="32">
        <f t="shared" ca="1" si="87"/>
        <v>26.02</v>
      </c>
      <c r="DR7" s="32">
        <f t="shared" ca="1" si="88"/>
        <v>4.47</v>
      </c>
      <c r="DS7" s="32">
        <f t="shared" ca="1" si="89"/>
        <v>0.74</v>
      </c>
      <c r="DT7" s="32">
        <f t="shared" ca="1" si="90"/>
        <v>0</v>
      </c>
      <c r="DU7" s="31">
        <f t="shared" ca="1" si="91"/>
        <v>6.36</v>
      </c>
      <c r="DV7" s="31">
        <f t="shared" ca="1" si="92"/>
        <v>6.52</v>
      </c>
      <c r="DW7" s="31">
        <f t="shared" ca="1" si="93"/>
        <v>1.33</v>
      </c>
      <c r="DX7" s="31">
        <f t="shared" ca="1" si="94"/>
        <v>6.22</v>
      </c>
      <c r="DY7" s="31">
        <f t="shared" ca="1" si="95"/>
        <v>148.66999999999999</v>
      </c>
      <c r="DZ7" s="31">
        <f t="shared" ca="1" si="96"/>
        <v>37.840000000000003</v>
      </c>
      <c r="EA7" s="31">
        <f t="shared" ca="1" si="97"/>
        <v>18.75</v>
      </c>
      <c r="EB7" s="31">
        <f t="shared" ca="1" si="98"/>
        <v>48.76</v>
      </c>
      <c r="EC7" s="31">
        <f t="shared" ca="1" si="99"/>
        <v>159.97</v>
      </c>
      <c r="ED7" s="31">
        <f t="shared" ca="1" si="100"/>
        <v>27.32</v>
      </c>
      <c r="EE7" s="31">
        <f t="shared" ca="1" si="101"/>
        <v>4.5199999999999996</v>
      </c>
      <c r="EF7" s="31">
        <f t="shared" ca="1" si="102"/>
        <v>0.01</v>
      </c>
      <c r="EG7" s="32">
        <f t="shared" ca="1" si="103"/>
        <v>27.099999999999998</v>
      </c>
      <c r="EH7" s="32">
        <f t="shared" ca="1" si="104"/>
        <v>27.91</v>
      </c>
      <c r="EI7" s="32">
        <f t="shared" ca="1" si="105"/>
        <v>5.73</v>
      </c>
      <c r="EJ7" s="32">
        <f t="shared" ca="1" si="106"/>
        <v>26.909999999999993</v>
      </c>
      <c r="EK7" s="32">
        <f t="shared" ca="1" si="107"/>
        <v>645.53000000000009</v>
      </c>
      <c r="EL7" s="32">
        <f t="shared" ca="1" si="108"/>
        <v>165.01</v>
      </c>
      <c r="EM7" s="32">
        <f t="shared" ca="1" si="109"/>
        <v>82.1</v>
      </c>
      <c r="EN7" s="32">
        <f t="shared" ca="1" si="110"/>
        <v>214.39</v>
      </c>
      <c r="EO7" s="32">
        <f t="shared" ca="1" si="111"/>
        <v>706.33</v>
      </c>
      <c r="EP7" s="32">
        <f t="shared" ca="1" si="112"/>
        <v>121.12</v>
      </c>
      <c r="EQ7" s="32">
        <f t="shared" ca="1" si="113"/>
        <v>20.14</v>
      </c>
      <c r="ER7" s="32">
        <f t="shared" ca="1" si="114"/>
        <v>0.05</v>
      </c>
    </row>
    <row r="8" spans="1:148">
      <c r="A8" t="s">
        <v>433</v>
      </c>
      <c r="B8" s="1" t="s">
        <v>152</v>
      </c>
      <c r="C8" t="str">
        <f t="shared" ca="1" si="1"/>
        <v>0000034911</v>
      </c>
      <c r="D8" t="str">
        <f t="shared" ca="1" si="2"/>
        <v>FortisAlberta Reversing POD - Stavely (349S)</v>
      </c>
      <c r="E8" s="51">
        <v>0</v>
      </c>
      <c r="F8" s="51">
        <v>0</v>
      </c>
      <c r="G8" s="51">
        <v>0</v>
      </c>
      <c r="H8" s="51">
        <v>0</v>
      </c>
      <c r="I8" s="51">
        <v>0</v>
      </c>
      <c r="J8" s="51">
        <v>4.1999999999999997E-3</v>
      </c>
      <c r="K8" s="51">
        <v>0</v>
      </c>
      <c r="L8" s="51">
        <v>0</v>
      </c>
      <c r="M8" s="51">
        <v>0</v>
      </c>
      <c r="N8" s="51">
        <v>0</v>
      </c>
      <c r="O8" s="51">
        <v>0</v>
      </c>
      <c r="P8" s="51">
        <v>0</v>
      </c>
      <c r="Q8" s="32">
        <v>0</v>
      </c>
      <c r="R8" s="32">
        <v>0</v>
      </c>
      <c r="S8" s="32">
        <v>0</v>
      </c>
      <c r="T8" s="32">
        <v>0</v>
      </c>
      <c r="U8" s="32">
        <v>0</v>
      </c>
      <c r="V8" s="32">
        <v>0.32</v>
      </c>
      <c r="W8" s="32">
        <v>0</v>
      </c>
      <c r="X8" s="32">
        <v>0</v>
      </c>
      <c r="Y8" s="32">
        <v>0</v>
      </c>
      <c r="Z8" s="32">
        <v>0</v>
      </c>
      <c r="AA8" s="32">
        <v>0</v>
      </c>
      <c r="AB8" s="32">
        <v>0</v>
      </c>
      <c r="AC8" s="2">
        <v>-0.91</v>
      </c>
      <c r="AD8" s="2">
        <v>-0.91</v>
      </c>
      <c r="AE8" s="2">
        <v>-0.91</v>
      </c>
      <c r="AF8" s="2">
        <v>-0.91</v>
      </c>
      <c r="AG8" s="2">
        <v>-0.91</v>
      </c>
      <c r="AH8" s="2">
        <v>-0.91</v>
      </c>
      <c r="AI8" s="2">
        <v>-0.91</v>
      </c>
      <c r="AJ8" s="2">
        <v>-0.91</v>
      </c>
      <c r="AK8" s="2">
        <v>-0.91</v>
      </c>
      <c r="AL8" s="2">
        <v>-0.91</v>
      </c>
      <c r="AM8" s="2">
        <v>-0.91</v>
      </c>
      <c r="AN8" s="2">
        <v>-0.91</v>
      </c>
      <c r="AO8" s="33">
        <v>0</v>
      </c>
      <c r="AP8" s="33">
        <v>0</v>
      </c>
      <c r="AQ8" s="33">
        <v>0</v>
      </c>
      <c r="AR8" s="33">
        <v>0</v>
      </c>
      <c r="AS8" s="33">
        <v>0</v>
      </c>
      <c r="AT8" s="33">
        <v>0</v>
      </c>
      <c r="AU8" s="33">
        <v>0</v>
      </c>
      <c r="AV8" s="33">
        <v>0</v>
      </c>
      <c r="AW8" s="33">
        <v>0</v>
      </c>
      <c r="AX8" s="33">
        <v>0</v>
      </c>
      <c r="AY8" s="33">
        <v>0</v>
      </c>
      <c r="AZ8" s="33">
        <v>0</v>
      </c>
      <c r="BA8" s="31">
        <f t="shared" si="55"/>
        <v>0</v>
      </c>
      <c r="BB8" s="31">
        <f t="shared" si="56"/>
        <v>0</v>
      </c>
      <c r="BC8" s="31">
        <f t="shared" si="57"/>
        <v>0</v>
      </c>
      <c r="BD8" s="31">
        <f t="shared" si="58"/>
        <v>0</v>
      </c>
      <c r="BE8" s="31">
        <f t="shared" si="59"/>
        <v>0</v>
      </c>
      <c r="BF8" s="31">
        <f t="shared" si="60"/>
        <v>0</v>
      </c>
      <c r="BG8" s="31">
        <f t="shared" si="61"/>
        <v>0</v>
      </c>
      <c r="BH8" s="31">
        <f t="shared" si="62"/>
        <v>0</v>
      </c>
      <c r="BI8" s="31">
        <f t="shared" si="63"/>
        <v>0</v>
      </c>
      <c r="BJ8" s="31">
        <f t="shared" si="64"/>
        <v>0</v>
      </c>
      <c r="BK8" s="31">
        <f t="shared" si="65"/>
        <v>0</v>
      </c>
      <c r="BL8" s="31">
        <f t="shared" si="66"/>
        <v>0</v>
      </c>
      <c r="BM8" s="6">
        <f t="shared" ca="1" si="15"/>
        <v>4.7699999999999999E-2</v>
      </c>
      <c r="BN8" s="6">
        <f t="shared" ca="1" si="15"/>
        <v>4.7699999999999999E-2</v>
      </c>
      <c r="BO8" s="6">
        <f t="shared" ca="1" si="15"/>
        <v>4.7699999999999999E-2</v>
      </c>
      <c r="BP8" s="6">
        <f t="shared" ca="1" si="15"/>
        <v>4.7699999999999999E-2</v>
      </c>
      <c r="BQ8" s="6">
        <f t="shared" ca="1" si="15"/>
        <v>4.7699999999999999E-2</v>
      </c>
      <c r="BR8" s="6">
        <f t="shared" ca="1" si="15"/>
        <v>4.7699999999999999E-2</v>
      </c>
      <c r="BS8" s="6">
        <f t="shared" ca="1" si="15"/>
        <v>4.7699999999999999E-2</v>
      </c>
      <c r="BT8" s="6">
        <f t="shared" ca="1" si="15"/>
        <v>4.7699999999999999E-2</v>
      </c>
      <c r="BU8" s="6">
        <f t="shared" ca="1" si="15"/>
        <v>4.7699999999999999E-2</v>
      </c>
      <c r="BV8" s="6">
        <f t="shared" ca="1" si="15"/>
        <v>4.7699999999999999E-2</v>
      </c>
      <c r="BW8" s="6">
        <f t="shared" ca="1" si="15"/>
        <v>4.7699999999999999E-2</v>
      </c>
      <c r="BX8" s="6">
        <f t="shared" ca="1" si="15"/>
        <v>4.7699999999999999E-2</v>
      </c>
      <c r="BY8" s="31">
        <f t="shared" ca="1" si="16"/>
        <v>0</v>
      </c>
      <c r="BZ8" s="31">
        <f t="shared" ca="1" si="17"/>
        <v>0</v>
      </c>
      <c r="CA8" s="31">
        <f t="shared" ca="1" si="18"/>
        <v>0</v>
      </c>
      <c r="CB8" s="31">
        <f t="shared" ca="1" si="19"/>
        <v>0</v>
      </c>
      <c r="CC8" s="31">
        <f t="shared" ca="1" si="20"/>
        <v>0</v>
      </c>
      <c r="CD8" s="31">
        <f t="shared" ca="1" si="21"/>
        <v>0.02</v>
      </c>
      <c r="CE8" s="31">
        <f t="shared" ca="1" si="22"/>
        <v>0</v>
      </c>
      <c r="CF8" s="31">
        <f t="shared" ca="1" si="23"/>
        <v>0</v>
      </c>
      <c r="CG8" s="31">
        <f t="shared" ca="1" si="24"/>
        <v>0</v>
      </c>
      <c r="CH8" s="31">
        <f t="shared" ca="1" si="25"/>
        <v>0</v>
      </c>
      <c r="CI8" s="31">
        <f t="shared" ca="1" si="26"/>
        <v>0</v>
      </c>
      <c r="CJ8" s="31">
        <f t="shared" ca="1" si="27"/>
        <v>0</v>
      </c>
      <c r="CK8" s="32">
        <f t="shared" ca="1" si="67"/>
        <v>0</v>
      </c>
      <c r="CL8" s="32">
        <f t="shared" ca="1" si="68"/>
        <v>0</v>
      </c>
      <c r="CM8" s="32">
        <f t="shared" ca="1" si="69"/>
        <v>0</v>
      </c>
      <c r="CN8" s="32">
        <f t="shared" ca="1" si="70"/>
        <v>0</v>
      </c>
      <c r="CO8" s="32">
        <f t="shared" ca="1" si="71"/>
        <v>0</v>
      </c>
      <c r="CP8" s="32">
        <f t="shared" ca="1" si="72"/>
        <v>0</v>
      </c>
      <c r="CQ8" s="32">
        <f t="shared" ca="1" si="73"/>
        <v>0</v>
      </c>
      <c r="CR8" s="32">
        <f t="shared" ca="1" si="74"/>
        <v>0</v>
      </c>
      <c r="CS8" s="32">
        <f t="shared" ca="1" si="75"/>
        <v>0</v>
      </c>
      <c r="CT8" s="32">
        <f t="shared" ca="1" si="76"/>
        <v>0</v>
      </c>
      <c r="CU8" s="32">
        <f t="shared" ca="1" si="77"/>
        <v>0</v>
      </c>
      <c r="CV8" s="32">
        <f t="shared" ca="1" si="78"/>
        <v>0</v>
      </c>
      <c r="CW8" s="31">
        <f t="shared" ref="CW8:CW14" ca="1" si="115">BY8+CK8-AO8-BA8</f>
        <v>0</v>
      </c>
      <c r="CX8" s="31">
        <f t="shared" ref="CX8:CX14" ca="1" si="116">BZ8+CL8-AP8-BB8</f>
        <v>0</v>
      </c>
      <c r="CY8" s="31">
        <f t="shared" ref="CY8:CY14" ca="1" si="117">CA8+CM8-AQ8-BC8</f>
        <v>0</v>
      </c>
      <c r="CZ8" s="31">
        <f t="shared" ref="CZ8:CZ14" ca="1" si="118">CB8+CN8-AR8-BD8</f>
        <v>0</v>
      </c>
      <c r="DA8" s="31">
        <f t="shared" ref="DA8:DA14" ca="1" si="119">CC8+CO8-AS8-BE8</f>
        <v>0</v>
      </c>
      <c r="DB8" s="31">
        <f t="shared" ref="DB8:DB14" ca="1" si="120">CD8+CP8-AT8-BF8</f>
        <v>0.02</v>
      </c>
      <c r="DC8" s="31">
        <f t="shared" ref="DC8:DC14" ca="1" si="121">CE8+CQ8-AU8-BG8</f>
        <v>0</v>
      </c>
      <c r="DD8" s="31">
        <f t="shared" ref="DD8:DD14" ca="1" si="122">CF8+CR8-AV8-BH8</f>
        <v>0</v>
      </c>
      <c r="DE8" s="31">
        <f t="shared" ref="DE8:DE14" ca="1" si="123">CG8+CS8-AW8-BI8</f>
        <v>0</v>
      </c>
      <c r="DF8" s="31">
        <f t="shared" ref="DF8:DF14" ca="1" si="124">CH8+CT8-AX8-BJ8</f>
        <v>0</v>
      </c>
      <c r="DG8" s="31">
        <f t="shared" ref="DG8:DG14" ca="1" si="125">CI8+CU8-AY8-BK8</f>
        <v>0</v>
      </c>
      <c r="DH8" s="31">
        <f t="shared" ref="DH8:DH14" ca="1" si="126">CJ8+CV8-AZ8-BL8</f>
        <v>0</v>
      </c>
      <c r="DI8" s="32">
        <f t="shared" ca="1" si="79"/>
        <v>0</v>
      </c>
      <c r="DJ8" s="32">
        <f t="shared" ca="1" si="80"/>
        <v>0</v>
      </c>
      <c r="DK8" s="32">
        <f t="shared" ca="1" si="81"/>
        <v>0</v>
      </c>
      <c r="DL8" s="32">
        <f t="shared" ca="1" si="82"/>
        <v>0</v>
      </c>
      <c r="DM8" s="32">
        <f t="shared" ca="1" si="83"/>
        <v>0</v>
      </c>
      <c r="DN8" s="32">
        <f t="shared" ca="1" si="84"/>
        <v>0</v>
      </c>
      <c r="DO8" s="32">
        <f t="shared" ca="1" si="85"/>
        <v>0</v>
      </c>
      <c r="DP8" s="32">
        <f t="shared" ca="1" si="86"/>
        <v>0</v>
      </c>
      <c r="DQ8" s="32">
        <f t="shared" ca="1" si="87"/>
        <v>0</v>
      </c>
      <c r="DR8" s="32">
        <f t="shared" ca="1" si="88"/>
        <v>0</v>
      </c>
      <c r="DS8" s="32">
        <f t="shared" ca="1" si="89"/>
        <v>0</v>
      </c>
      <c r="DT8" s="32">
        <f t="shared" ca="1" si="90"/>
        <v>0</v>
      </c>
      <c r="DU8" s="31">
        <f t="shared" ca="1" si="91"/>
        <v>0</v>
      </c>
      <c r="DV8" s="31">
        <f t="shared" ca="1" si="92"/>
        <v>0</v>
      </c>
      <c r="DW8" s="31">
        <f t="shared" ca="1" si="93"/>
        <v>0</v>
      </c>
      <c r="DX8" s="31">
        <f t="shared" ca="1" si="94"/>
        <v>0</v>
      </c>
      <c r="DY8" s="31">
        <f t="shared" ca="1" si="95"/>
        <v>0</v>
      </c>
      <c r="DZ8" s="31">
        <f t="shared" ca="1" si="96"/>
        <v>0.01</v>
      </c>
      <c r="EA8" s="31">
        <f t="shared" ca="1" si="97"/>
        <v>0</v>
      </c>
      <c r="EB8" s="31">
        <f t="shared" ca="1" si="98"/>
        <v>0</v>
      </c>
      <c r="EC8" s="31">
        <f t="shared" ca="1" si="99"/>
        <v>0</v>
      </c>
      <c r="ED8" s="31">
        <f t="shared" ca="1" si="100"/>
        <v>0</v>
      </c>
      <c r="EE8" s="31">
        <f t="shared" ca="1" si="101"/>
        <v>0</v>
      </c>
      <c r="EF8" s="31">
        <f t="shared" ca="1" si="102"/>
        <v>0</v>
      </c>
      <c r="EG8" s="32">
        <f t="shared" ca="1" si="103"/>
        <v>0</v>
      </c>
      <c r="EH8" s="32">
        <f t="shared" ca="1" si="104"/>
        <v>0</v>
      </c>
      <c r="EI8" s="32">
        <f t="shared" ca="1" si="105"/>
        <v>0</v>
      </c>
      <c r="EJ8" s="32">
        <f t="shared" ca="1" si="106"/>
        <v>0</v>
      </c>
      <c r="EK8" s="32">
        <f t="shared" ca="1" si="107"/>
        <v>0</v>
      </c>
      <c r="EL8" s="32">
        <f t="shared" ca="1" si="108"/>
        <v>0.03</v>
      </c>
      <c r="EM8" s="32">
        <f t="shared" ca="1" si="109"/>
        <v>0</v>
      </c>
      <c r="EN8" s="32">
        <f t="shared" ca="1" si="110"/>
        <v>0</v>
      </c>
      <c r="EO8" s="32">
        <f t="shared" ca="1" si="111"/>
        <v>0</v>
      </c>
      <c r="EP8" s="32">
        <f t="shared" ca="1" si="112"/>
        <v>0</v>
      </c>
      <c r="EQ8" s="32">
        <f t="shared" ca="1" si="113"/>
        <v>0</v>
      </c>
      <c r="ER8" s="32">
        <f t="shared" ca="1" si="114"/>
        <v>0</v>
      </c>
    </row>
    <row r="9" spans="1:148">
      <c r="A9" t="s">
        <v>433</v>
      </c>
      <c r="B9" s="1" t="s">
        <v>195</v>
      </c>
      <c r="C9" t="str">
        <f t="shared" ca="1" si="1"/>
        <v>0000035311</v>
      </c>
      <c r="D9" t="str">
        <f t="shared" ca="1" si="2"/>
        <v>FortisAlberta Reversing POD - Plamondon (353S)</v>
      </c>
      <c r="E9" s="51">
        <v>0</v>
      </c>
      <c r="F9" s="51">
        <v>0</v>
      </c>
      <c r="G9" s="51">
        <v>0</v>
      </c>
      <c r="H9" s="51">
        <v>0</v>
      </c>
      <c r="I9" s="51">
        <v>0</v>
      </c>
      <c r="J9" s="51">
        <v>0</v>
      </c>
      <c r="K9" s="51">
        <v>0</v>
      </c>
      <c r="L9" s="51">
        <v>0</v>
      </c>
      <c r="Q9" s="32">
        <v>0</v>
      </c>
      <c r="R9" s="32">
        <v>0</v>
      </c>
      <c r="S9" s="32">
        <v>0</v>
      </c>
      <c r="T9" s="32">
        <v>0</v>
      </c>
      <c r="U9" s="32">
        <v>0</v>
      </c>
      <c r="V9" s="32">
        <v>0</v>
      </c>
      <c r="W9" s="32">
        <v>0</v>
      </c>
      <c r="X9" s="32">
        <v>0</v>
      </c>
      <c r="Y9" s="32"/>
      <c r="Z9" s="32"/>
      <c r="AA9" s="32"/>
      <c r="AB9" s="32"/>
      <c r="AC9" s="2">
        <v>2.87</v>
      </c>
      <c r="AD9" s="2">
        <v>2.87</v>
      </c>
      <c r="AE9" s="2">
        <v>2.87</v>
      </c>
      <c r="AF9" s="2">
        <v>2.87</v>
      </c>
      <c r="AG9" s="2">
        <v>2.87</v>
      </c>
      <c r="AH9" s="2">
        <v>2.87</v>
      </c>
      <c r="AI9" s="2">
        <v>2.87</v>
      </c>
      <c r="AJ9" s="2">
        <v>2.87</v>
      </c>
      <c r="AO9" s="33">
        <v>0</v>
      </c>
      <c r="AP9" s="33">
        <v>0</v>
      </c>
      <c r="AQ9" s="33">
        <v>0</v>
      </c>
      <c r="AR9" s="33">
        <v>0</v>
      </c>
      <c r="AS9" s="33">
        <v>0</v>
      </c>
      <c r="AT9" s="33">
        <v>0</v>
      </c>
      <c r="AU9" s="33">
        <v>0</v>
      </c>
      <c r="AV9" s="33">
        <v>0</v>
      </c>
      <c r="AW9" s="33"/>
      <c r="AX9" s="33"/>
      <c r="AY9" s="33"/>
      <c r="AZ9" s="33"/>
      <c r="BA9" s="31">
        <f t="shared" si="55"/>
        <v>0</v>
      </c>
      <c r="BB9" s="31">
        <f t="shared" si="56"/>
        <v>0</v>
      </c>
      <c r="BC9" s="31">
        <f t="shared" si="57"/>
        <v>0</v>
      </c>
      <c r="BD9" s="31">
        <f t="shared" si="58"/>
        <v>0</v>
      </c>
      <c r="BE9" s="31">
        <f t="shared" si="59"/>
        <v>0</v>
      </c>
      <c r="BF9" s="31">
        <f t="shared" si="60"/>
        <v>0</v>
      </c>
      <c r="BG9" s="31">
        <f t="shared" si="61"/>
        <v>0</v>
      </c>
      <c r="BH9" s="31">
        <f t="shared" si="62"/>
        <v>0</v>
      </c>
      <c r="BI9" s="31">
        <f t="shared" si="63"/>
        <v>0</v>
      </c>
      <c r="BJ9" s="31">
        <f t="shared" si="64"/>
        <v>0</v>
      </c>
      <c r="BK9" s="31">
        <f t="shared" si="65"/>
        <v>0</v>
      </c>
      <c r="BL9" s="31">
        <f t="shared" si="66"/>
        <v>0</v>
      </c>
      <c r="BM9" s="6">
        <f t="shared" ca="1" si="15"/>
        <v>4.7699999999999999E-2</v>
      </c>
      <c r="BN9" s="6">
        <f t="shared" ca="1" si="15"/>
        <v>4.7699999999999999E-2</v>
      </c>
      <c r="BO9" s="6">
        <f t="shared" ca="1" si="15"/>
        <v>4.7699999999999999E-2</v>
      </c>
      <c r="BP9" s="6">
        <f t="shared" ca="1" si="15"/>
        <v>4.7699999999999999E-2</v>
      </c>
      <c r="BQ9" s="6">
        <f t="shared" ca="1" si="15"/>
        <v>4.7699999999999999E-2</v>
      </c>
      <c r="BR9" s="6">
        <f t="shared" ca="1" si="15"/>
        <v>4.7699999999999999E-2</v>
      </c>
      <c r="BS9" s="6">
        <f t="shared" ca="1" si="15"/>
        <v>4.7699999999999999E-2</v>
      </c>
      <c r="BT9" s="6">
        <f t="shared" ca="1" si="15"/>
        <v>4.7699999999999999E-2</v>
      </c>
      <c r="BU9" s="6">
        <f t="shared" ca="1" si="15"/>
        <v>4.7699999999999999E-2</v>
      </c>
      <c r="BV9" s="6">
        <f t="shared" ca="1" si="15"/>
        <v>4.7699999999999999E-2</v>
      </c>
      <c r="BW9" s="6">
        <f t="shared" ca="1" si="15"/>
        <v>4.7699999999999999E-2</v>
      </c>
      <c r="BX9" s="6">
        <f t="shared" ca="1" si="15"/>
        <v>4.7699999999999999E-2</v>
      </c>
      <c r="BY9" s="31">
        <f t="shared" ca="1" si="16"/>
        <v>0</v>
      </c>
      <c r="BZ9" s="31">
        <f t="shared" ca="1" si="17"/>
        <v>0</v>
      </c>
      <c r="CA9" s="31">
        <f t="shared" ca="1" si="18"/>
        <v>0</v>
      </c>
      <c r="CB9" s="31">
        <f t="shared" ca="1" si="19"/>
        <v>0</v>
      </c>
      <c r="CC9" s="31">
        <f t="shared" ca="1" si="20"/>
        <v>0</v>
      </c>
      <c r="CD9" s="31">
        <f t="shared" ca="1" si="21"/>
        <v>0</v>
      </c>
      <c r="CE9" s="31">
        <f t="shared" ca="1" si="22"/>
        <v>0</v>
      </c>
      <c r="CF9" s="31">
        <f t="shared" ca="1" si="23"/>
        <v>0</v>
      </c>
      <c r="CG9" s="31">
        <f t="shared" ca="1" si="24"/>
        <v>0</v>
      </c>
      <c r="CH9" s="31">
        <f t="shared" ca="1" si="25"/>
        <v>0</v>
      </c>
      <c r="CI9" s="31">
        <f t="shared" ca="1" si="26"/>
        <v>0</v>
      </c>
      <c r="CJ9" s="31">
        <f t="shared" ca="1" si="27"/>
        <v>0</v>
      </c>
      <c r="CK9" s="32">
        <f t="shared" ca="1" si="67"/>
        <v>0</v>
      </c>
      <c r="CL9" s="32">
        <f t="shared" ca="1" si="68"/>
        <v>0</v>
      </c>
      <c r="CM9" s="32">
        <f t="shared" ca="1" si="69"/>
        <v>0</v>
      </c>
      <c r="CN9" s="32">
        <f t="shared" ca="1" si="70"/>
        <v>0</v>
      </c>
      <c r="CO9" s="32">
        <f t="shared" ca="1" si="71"/>
        <v>0</v>
      </c>
      <c r="CP9" s="32">
        <f t="shared" ca="1" si="72"/>
        <v>0</v>
      </c>
      <c r="CQ9" s="32">
        <f t="shared" ca="1" si="73"/>
        <v>0</v>
      </c>
      <c r="CR9" s="32">
        <f t="shared" ca="1" si="74"/>
        <v>0</v>
      </c>
      <c r="CS9" s="32">
        <f t="shared" ca="1" si="75"/>
        <v>0</v>
      </c>
      <c r="CT9" s="32">
        <f t="shared" ca="1" si="76"/>
        <v>0</v>
      </c>
      <c r="CU9" s="32">
        <f t="shared" ca="1" si="77"/>
        <v>0</v>
      </c>
      <c r="CV9" s="32">
        <f t="shared" ca="1" si="78"/>
        <v>0</v>
      </c>
      <c r="CW9" s="31">
        <f t="shared" ca="1" si="115"/>
        <v>0</v>
      </c>
      <c r="CX9" s="31">
        <f t="shared" ca="1" si="116"/>
        <v>0</v>
      </c>
      <c r="CY9" s="31">
        <f t="shared" ca="1" si="117"/>
        <v>0</v>
      </c>
      <c r="CZ9" s="31">
        <f t="shared" ca="1" si="118"/>
        <v>0</v>
      </c>
      <c r="DA9" s="31">
        <f t="shared" ca="1" si="119"/>
        <v>0</v>
      </c>
      <c r="DB9" s="31">
        <f t="shared" ca="1" si="120"/>
        <v>0</v>
      </c>
      <c r="DC9" s="31">
        <f t="shared" ca="1" si="121"/>
        <v>0</v>
      </c>
      <c r="DD9" s="31">
        <f t="shared" ca="1" si="122"/>
        <v>0</v>
      </c>
      <c r="DE9" s="31">
        <f t="shared" ca="1" si="123"/>
        <v>0</v>
      </c>
      <c r="DF9" s="31">
        <f t="shared" ca="1" si="124"/>
        <v>0</v>
      </c>
      <c r="DG9" s="31">
        <f t="shared" ca="1" si="125"/>
        <v>0</v>
      </c>
      <c r="DH9" s="31">
        <f t="shared" ca="1" si="126"/>
        <v>0</v>
      </c>
      <c r="DI9" s="32">
        <f t="shared" ca="1" si="79"/>
        <v>0</v>
      </c>
      <c r="DJ9" s="32">
        <f t="shared" ca="1" si="80"/>
        <v>0</v>
      </c>
      <c r="DK9" s="32">
        <f t="shared" ca="1" si="81"/>
        <v>0</v>
      </c>
      <c r="DL9" s="32">
        <f t="shared" ca="1" si="82"/>
        <v>0</v>
      </c>
      <c r="DM9" s="32">
        <f t="shared" ca="1" si="83"/>
        <v>0</v>
      </c>
      <c r="DN9" s="32">
        <f t="shared" ca="1" si="84"/>
        <v>0</v>
      </c>
      <c r="DO9" s="32">
        <f t="shared" ca="1" si="85"/>
        <v>0</v>
      </c>
      <c r="DP9" s="32">
        <f t="shared" ca="1" si="86"/>
        <v>0</v>
      </c>
      <c r="DQ9" s="32">
        <f t="shared" ca="1" si="87"/>
        <v>0</v>
      </c>
      <c r="DR9" s="32">
        <f t="shared" ca="1" si="88"/>
        <v>0</v>
      </c>
      <c r="DS9" s="32">
        <f t="shared" ca="1" si="89"/>
        <v>0</v>
      </c>
      <c r="DT9" s="32">
        <f t="shared" ca="1" si="90"/>
        <v>0</v>
      </c>
      <c r="DU9" s="31">
        <f t="shared" ca="1" si="91"/>
        <v>0</v>
      </c>
      <c r="DV9" s="31">
        <f t="shared" ca="1" si="92"/>
        <v>0</v>
      </c>
      <c r="DW9" s="31">
        <f t="shared" ca="1" si="93"/>
        <v>0</v>
      </c>
      <c r="DX9" s="31">
        <f t="shared" ca="1" si="94"/>
        <v>0</v>
      </c>
      <c r="DY9" s="31">
        <f t="shared" ca="1" si="95"/>
        <v>0</v>
      </c>
      <c r="DZ9" s="31">
        <f t="shared" ca="1" si="96"/>
        <v>0</v>
      </c>
      <c r="EA9" s="31">
        <f t="shared" ca="1" si="97"/>
        <v>0</v>
      </c>
      <c r="EB9" s="31">
        <f t="shared" ca="1" si="98"/>
        <v>0</v>
      </c>
      <c r="EC9" s="31">
        <f t="shared" ca="1" si="99"/>
        <v>0</v>
      </c>
      <c r="ED9" s="31">
        <f t="shared" ca="1" si="100"/>
        <v>0</v>
      </c>
      <c r="EE9" s="31">
        <f t="shared" ca="1" si="101"/>
        <v>0</v>
      </c>
      <c r="EF9" s="31">
        <f t="shared" ca="1" si="102"/>
        <v>0</v>
      </c>
      <c r="EG9" s="32">
        <f t="shared" ca="1" si="103"/>
        <v>0</v>
      </c>
      <c r="EH9" s="32">
        <f t="shared" ca="1" si="104"/>
        <v>0</v>
      </c>
      <c r="EI9" s="32">
        <f t="shared" ca="1" si="105"/>
        <v>0</v>
      </c>
      <c r="EJ9" s="32">
        <f t="shared" ca="1" si="106"/>
        <v>0</v>
      </c>
      <c r="EK9" s="32">
        <f t="shared" ca="1" si="107"/>
        <v>0</v>
      </c>
      <c r="EL9" s="32">
        <f t="shared" ca="1" si="108"/>
        <v>0</v>
      </c>
      <c r="EM9" s="32">
        <f t="shared" ca="1" si="109"/>
        <v>0</v>
      </c>
      <c r="EN9" s="32">
        <f t="shared" ca="1" si="110"/>
        <v>0</v>
      </c>
      <c r="EO9" s="32">
        <f t="shared" ca="1" si="111"/>
        <v>0</v>
      </c>
      <c r="EP9" s="32">
        <f t="shared" ca="1" si="112"/>
        <v>0</v>
      </c>
      <c r="EQ9" s="32">
        <f t="shared" ca="1" si="113"/>
        <v>0</v>
      </c>
      <c r="ER9" s="32">
        <f t="shared" ca="1" si="114"/>
        <v>0</v>
      </c>
    </row>
    <row r="10" spans="1:148">
      <c r="A10" t="s">
        <v>433</v>
      </c>
      <c r="B10" s="1" t="s">
        <v>153</v>
      </c>
      <c r="C10" t="str">
        <f t="shared" ca="1" si="1"/>
        <v>0000038511</v>
      </c>
      <c r="D10" t="str">
        <f t="shared" ca="1" si="2"/>
        <v>FortisAlberta Reversing POD - Spring Coulee (385S)</v>
      </c>
      <c r="E10" s="51">
        <v>0</v>
      </c>
      <c r="F10" s="51">
        <v>0</v>
      </c>
      <c r="G10" s="51">
        <v>0</v>
      </c>
      <c r="H10" s="51">
        <v>0</v>
      </c>
      <c r="I10" s="51">
        <v>0</v>
      </c>
      <c r="J10" s="51">
        <v>0</v>
      </c>
      <c r="K10" s="51">
        <v>0</v>
      </c>
      <c r="L10" s="51">
        <v>0</v>
      </c>
      <c r="M10" s="51">
        <v>0</v>
      </c>
      <c r="N10" s="51">
        <v>0</v>
      </c>
      <c r="O10" s="51">
        <v>0</v>
      </c>
      <c r="P10" s="51">
        <v>0</v>
      </c>
      <c r="Q10" s="32">
        <v>0</v>
      </c>
      <c r="R10" s="32">
        <v>0</v>
      </c>
      <c r="S10" s="32">
        <v>0</v>
      </c>
      <c r="T10" s="32">
        <v>0</v>
      </c>
      <c r="U10" s="32">
        <v>0</v>
      </c>
      <c r="V10" s="32">
        <v>0</v>
      </c>
      <c r="W10" s="32">
        <v>0</v>
      </c>
      <c r="X10" s="32">
        <v>0</v>
      </c>
      <c r="Y10" s="32">
        <v>0</v>
      </c>
      <c r="Z10" s="32">
        <v>0</v>
      </c>
      <c r="AA10" s="32">
        <v>0</v>
      </c>
      <c r="AB10" s="32">
        <v>0</v>
      </c>
      <c r="AC10" s="2">
        <v>0.36</v>
      </c>
      <c r="AD10" s="2">
        <v>0.36</v>
      </c>
      <c r="AE10" s="2">
        <v>0.36</v>
      </c>
      <c r="AF10" s="2">
        <v>0.36</v>
      </c>
      <c r="AG10" s="2">
        <v>0.36</v>
      </c>
      <c r="AH10" s="2">
        <v>0.36</v>
      </c>
      <c r="AI10" s="2">
        <v>0.36</v>
      </c>
      <c r="AJ10" s="2">
        <v>0.36</v>
      </c>
      <c r="AK10" s="2">
        <v>0.36</v>
      </c>
      <c r="AL10" s="2">
        <v>0.36</v>
      </c>
      <c r="AM10" s="2">
        <v>0.36</v>
      </c>
      <c r="AN10" s="2">
        <v>0.36</v>
      </c>
      <c r="AO10" s="33">
        <v>0</v>
      </c>
      <c r="AP10" s="33">
        <v>0</v>
      </c>
      <c r="AQ10" s="33">
        <v>0</v>
      </c>
      <c r="AR10" s="33">
        <v>0</v>
      </c>
      <c r="AS10" s="33">
        <v>0</v>
      </c>
      <c r="AT10" s="33">
        <v>0</v>
      </c>
      <c r="AU10" s="33">
        <v>0</v>
      </c>
      <c r="AV10" s="33">
        <v>0</v>
      </c>
      <c r="AW10" s="33">
        <v>0</v>
      </c>
      <c r="AX10" s="33">
        <v>0</v>
      </c>
      <c r="AY10" s="33">
        <v>0</v>
      </c>
      <c r="AZ10" s="33">
        <v>0</v>
      </c>
      <c r="BA10" s="31">
        <f t="shared" si="55"/>
        <v>0</v>
      </c>
      <c r="BB10" s="31">
        <f t="shared" si="56"/>
        <v>0</v>
      </c>
      <c r="BC10" s="31">
        <f t="shared" si="57"/>
        <v>0</v>
      </c>
      <c r="BD10" s="31">
        <f t="shared" si="58"/>
        <v>0</v>
      </c>
      <c r="BE10" s="31">
        <f t="shared" si="59"/>
        <v>0</v>
      </c>
      <c r="BF10" s="31">
        <f t="shared" si="60"/>
        <v>0</v>
      </c>
      <c r="BG10" s="31">
        <f t="shared" si="61"/>
        <v>0</v>
      </c>
      <c r="BH10" s="31">
        <f t="shared" si="62"/>
        <v>0</v>
      </c>
      <c r="BI10" s="31">
        <f t="shared" si="63"/>
        <v>0</v>
      </c>
      <c r="BJ10" s="31">
        <f t="shared" si="64"/>
        <v>0</v>
      </c>
      <c r="BK10" s="31">
        <f t="shared" si="65"/>
        <v>0</v>
      </c>
      <c r="BL10" s="31">
        <f t="shared" si="66"/>
        <v>0</v>
      </c>
      <c r="BM10" s="6">
        <f t="shared" ca="1" si="15"/>
        <v>1.9300000000000001E-2</v>
      </c>
      <c r="BN10" s="6">
        <f t="shared" ca="1" si="15"/>
        <v>1.9300000000000001E-2</v>
      </c>
      <c r="BO10" s="6">
        <f t="shared" ca="1" si="15"/>
        <v>1.9300000000000001E-2</v>
      </c>
      <c r="BP10" s="6">
        <f t="shared" ca="1" si="15"/>
        <v>1.9300000000000001E-2</v>
      </c>
      <c r="BQ10" s="6">
        <f t="shared" ca="1" si="15"/>
        <v>1.9300000000000001E-2</v>
      </c>
      <c r="BR10" s="6">
        <f t="shared" ca="1" si="15"/>
        <v>1.9300000000000001E-2</v>
      </c>
      <c r="BS10" s="6">
        <f t="shared" ca="1" si="15"/>
        <v>1.9300000000000001E-2</v>
      </c>
      <c r="BT10" s="6">
        <f t="shared" ca="1" si="15"/>
        <v>1.9300000000000001E-2</v>
      </c>
      <c r="BU10" s="6">
        <f t="shared" ca="1" si="15"/>
        <v>1.9300000000000001E-2</v>
      </c>
      <c r="BV10" s="6">
        <f t="shared" ca="1" si="15"/>
        <v>1.9300000000000001E-2</v>
      </c>
      <c r="BW10" s="6">
        <f t="shared" ca="1" si="15"/>
        <v>1.9300000000000001E-2</v>
      </c>
      <c r="BX10" s="6">
        <f t="shared" ca="1" si="15"/>
        <v>1.9300000000000001E-2</v>
      </c>
      <c r="BY10" s="31">
        <f t="shared" ca="1" si="16"/>
        <v>0</v>
      </c>
      <c r="BZ10" s="31">
        <f t="shared" ca="1" si="17"/>
        <v>0</v>
      </c>
      <c r="CA10" s="31">
        <f t="shared" ca="1" si="18"/>
        <v>0</v>
      </c>
      <c r="CB10" s="31">
        <f t="shared" ca="1" si="19"/>
        <v>0</v>
      </c>
      <c r="CC10" s="31">
        <f t="shared" ca="1" si="20"/>
        <v>0</v>
      </c>
      <c r="CD10" s="31">
        <f t="shared" ca="1" si="21"/>
        <v>0</v>
      </c>
      <c r="CE10" s="31">
        <f t="shared" ca="1" si="22"/>
        <v>0</v>
      </c>
      <c r="CF10" s="31">
        <f t="shared" ca="1" si="23"/>
        <v>0</v>
      </c>
      <c r="CG10" s="31">
        <f t="shared" ca="1" si="24"/>
        <v>0</v>
      </c>
      <c r="CH10" s="31">
        <f t="shared" ca="1" si="25"/>
        <v>0</v>
      </c>
      <c r="CI10" s="31">
        <f t="shared" ca="1" si="26"/>
        <v>0</v>
      </c>
      <c r="CJ10" s="31">
        <f t="shared" ca="1" si="27"/>
        <v>0</v>
      </c>
      <c r="CK10" s="32">
        <f t="shared" ca="1" si="67"/>
        <v>0</v>
      </c>
      <c r="CL10" s="32">
        <f t="shared" ca="1" si="68"/>
        <v>0</v>
      </c>
      <c r="CM10" s="32">
        <f t="shared" ca="1" si="69"/>
        <v>0</v>
      </c>
      <c r="CN10" s="32">
        <f t="shared" ca="1" si="70"/>
        <v>0</v>
      </c>
      <c r="CO10" s="32">
        <f t="shared" ca="1" si="71"/>
        <v>0</v>
      </c>
      <c r="CP10" s="32">
        <f t="shared" ca="1" si="72"/>
        <v>0</v>
      </c>
      <c r="CQ10" s="32">
        <f t="shared" ca="1" si="73"/>
        <v>0</v>
      </c>
      <c r="CR10" s="32">
        <f t="shared" ca="1" si="74"/>
        <v>0</v>
      </c>
      <c r="CS10" s="32">
        <f t="shared" ca="1" si="75"/>
        <v>0</v>
      </c>
      <c r="CT10" s="32">
        <f t="shared" ca="1" si="76"/>
        <v>0</v>
      </c>
      <c r="CU10" s="32">
        <f t="shared" ca="1" si="77"/>
        <v>0</v>
      </c>
      <c r="CV10" s="32">
        <f t="shared" ca="1" si="78"/>
        <v>0</v>
      </c>
      <c r="CW10" s="31">
        <f t="shared" ca="1" si="115"/>
        <v>0</v>
      </c>
      <c r="CX10" s="31">
        <f t="shared" ca="1" si="116"/>
        <v>0</v>
      </c>
      <c r="CY10" s="31">
        <f t="shared" ca="1" si="117"/>
        <v>0</v>
      </c>
      <c r="CZ10" s="31">
        <f t="shared" ca="1" si="118"/>
        <v>0</v>
      </c>
      <c r="DA10" s="31">
        <f t="shared" ca="1" si="119"/>
        <v>0</v>
      </c>
      <c r="DB10" s="31">
        <f t="shared" ca="1" si="120"/>
        <v>0</v>
      </c>
      <c r="DC10" s="31">
        <f t="shared" ca="1" si="121"/>
        <v>0</v>
      </c>
      <c r="DD10" s="31">
        <f t="shared" ca="1" si="122"/>
        <v>0</v>
      </c>
      <c r="DE10" s="31">
        <f t="shared" ca="1" si="123"/>
        <v>0</v>
      </c>
      <c r="DF10" s="31">
        <f t="shared" ca="1" si="124"/>
        <v>0</v>
      </c>
      <c r="DG10" s="31">
        <f t="shared" ca="1" si="125"/>
        <v>0</v>
      </c>
      <c r="DH10" s="31">
        <f t="shared" ca="1" si="126"/>
        <v>0</v>
      </c>
      <c r="DI10" s="32">
        <f t="shared" ca="1" si="79"/>
        <v>0</v>
      </c>
      <c r="DJ10" s="32">
        <f t="shared" ca="1" si="80"/>
        <v>0</v>
      </c>
      <c r="DK10" s="32">
        <f t="shared" ca="1" si="81"/>
        <v>0</v>
      </c>
      <c r="DL10" s="32">
        <f t="shared" ca="1" si="82"/>
        <v>0</v>
      </c>
      <c r="DM10" s="32">
        <f t="shared" ca="1" si="83"/>
        <v>0</v>
      </c>
      <c r="DN10" s="32">
        <f t="shared" ca="1" si="84"/>
        <v>0</v>
      </c>
      <c r="DO10" s="32">
        <f t="shared" ca="1" si="85"/>
        <v>0</v>
      </c>
      <c r="DP10" s="32">
        <f t="shared" ca="1" si="86"/>
        <v>0</v>
      </c>
      <c r="DQ10" s="32">
        <f t="shared" ca="1" si="87"/>
        <v>0</v>
      </c>
      <c r="DR10" s="32">
        <f t="shared" ca="1" si="88"/>
        <v>0</v>
      </c>
      <c r="DS10" s="32">
        <f t="shared" ca="1" si="89"/>
        <v>0</v>
      </c>
      <c r="DT10" s="32">
        <f t="shared" ca="1" si="90"/>
        <v>0</v>
      </c>
      <c r="DU10" s="31">
        <f t="shared" ca="1" si="91"/>
        <v>0</v>
      </c>
      <c r="DV10" s="31">
        <f t="shared" ca="1" si="92"/>
        <v>0</v>
      </c>
      <c r="DW10" s="31">
        <f t="shared" ca="1" si="93"/>
        <v>0</v>
      </c>
      <c r="DX10" s="31">
        <f t="shared" ca="1" si="94"/>
        <v>0</v>
      </c>
      <c r="DY10" s="31">
        <f t="shared" ca="1" si="95"/>
        <v>0</v>
      </c>
      <c r="DZ10" s="31">
        <f t="shared" ca="1" si="96"/>
        <v>0</v>
      </c>
      <c r="EA10" s="31">
        <f t="shared" ca="1" si="97"/>
        <v>0</v>
      </c>
      <c r="EB10" s="31">
        <f t="shared" ca="1" si="98"/>
        <v>0</v>
      </c>
      <c r="EC10" s="31">
        <f t="shared" ca="1" si="99"/>
        <v>0</v>
      </c>
      <c r="ED10" s="31">
        <f t="shared" ca="1" si="100"/>
        <v>0</v>
      </c>
      <c r="EE10" s="31">
        <f t="shared" ca="1" si="101"/>
        <v>0</v>
      </c>
      <c r="EF10" s="31">
        <f t="shared" ca="1" si="102"/>
        <v>0</v>
      </c>
      <c r="EG10" s="32">
        <f t="shared" ca="1" si="103"/>
        <v>0</v>
      </c>
      <c r="EH10" s="32">
        <f t="shared" ca="1" si="104"/>
        <v>0</v>
      </c>
      <c r="EI10" s="32">
        <f t="shared" ca="1" si="105"/>
        <v>0</v>
      </c>
      <c r="EJ10" s="32">
        <f t="shared" ca="1" si="106"/>
        <v>0</v>
      </c>
      <c r="EK10" s="32">
        <f t="shared" ca="1" si="107"/>
        <v>0</v>
      </c>
      <c r="EL10" s="32">
        <f t="shared" ca="1" si="108"/>
        <v>0</v>
      </c>
      <c r="EM10" s="32">
        <f t="shared" ca="1" si="109"/>
        <v>0</v>
      </c>
      <c r="EN10" s="32">
        <f t="shared" ca="1" si="110"/>
        <v>0</v>
      </c>
      <c r="EO10" s="32">
        <f t="shared" ca="1" si="111"/>
        <v>0</v>
      </c>
      <c r="EP10" s="32">
        <f t="shared" ca="1" si="112"/>
        <v>0</v>
      </c>
      <c r="EQ10" s="32">
        <f t="shared" ca="1" si="113"/>
        <v>0</v>
      </c>
      <c r="ER10" s="32">
        <f t="shared" ca="1" si="114"/>
        <v>0</v>
      </c>
    </row>
    <row r="11" spans="1:148">
      <c r="A11" t="s">
        <v>433</v>
      </c>
      <c r="B11" s="1" t="s">
        <v>154</v>
      </c>
      <c r="C11" t="str">
        <f t="shared" ca="1" si="1"/>
        <v>0000039611</v>
      </c>
      <c r="D11" t="str">
        <f t="shared" ca="1" si="2"/>
        <v>FortisAlberta Reversing POD - Pincher Creek (396S)</v>
      </c>
      <c r="E11" s="51">
        <v>610.15279999999996</v>
      </c>
      <c r="F11" s="51">
        <v>398.27370000000002</v>
      </c>
      <c r="G11" s="51">
        <v>428.59159269999998</v>
      </c>
      <c r="H11" s="51">
        <v>648.36500000000001</v>
      </c>
      <c r="I11" s="51">
        <v>706.35080000000005</v>
      </c>
      <c r="J11" s="51">
        <v>560.19650000000001</v>
      </c>
      <c r="K11" s="51">
        <v>187.29599999999999</v>
      </c>
      <c r="L11" s="51">
        <v>314.38843500000002</v>
      </c>
      <c r="M11" s="51">
        <v>708.19137499999999</v>
      </c>
      <c r="N11" s="51">
        <v>751.22363010000004</v>
      </c>
      <c r="O11" s="51">
        <v>2612.9015862000001</v>
      </c>
      <c r="P11" s="51">
        <v>965.39230699999996</v>
      </c>
      <c r="Q11" s="32">
        <v>31335.8</v>
      </c>
      <c r="R11" s="32">
        <v>15047.65</v>
      </c>
      <c r="S11" s="32">
        <v>13317.43</v>
      </c>
      <c r="T11" s="32">
        <v>14823.24</v>
      </c>
      <c r="U11" s="32">
        <v>23131.91</v>
      </c>
      <c r="V11" s="32">
        <v>14080.54</v>
      </c>
      <c r="W11" s="32">
        <v>4764.59</v>
      </c>
      <c r="X11" s="32">
        <v>10342.969999999999</v>
      </c>
      <c r="Y11" s="32">
        <v>27854.73</v>
      </c>
      <c r="Z11" s="32">
        <v>20373.98</v>
      </c>
      <c r="AA11" s="32">
        <v>104832.75</v>
      </c>
      <c r="AB11" s="32">
        <v>32830.870000000003</v>
      </c>
      <c r="AC11" s="2">
        <v>1.52</v>
      </c>
      <c r="AD11" s="2">
        <v>1.52</v>
      </c>
      <c r="AE11" s="2">
        <v>1.52</v>
      </c>
      <c r="AF11" s="2">
        <v>1.52</v>
      </c>
      <c r="AG11" s="2">
        <v>1.52</v>
      </c>
      <c r="AH11" s="2">
        <v>1.52</v>
      </c>
      <c r="AI11" s="2">
        <v>1.52</v>
      </c>
      <c r="AJ11" s="2">
        <v>1.52</v>
      </c>
      <c r="AK11" s="2">
        <v>1.82</v>
      </c>
      <c r="AL11" s="2">
        <v>1.82</v>
      </c>
      <c r="AM11" s="2">
        <v>1.82</v>
      </c>
      <c r="AN11" s="2">
        <v>1.82</v>
      </c>
      <c r="AO11" s="33">
        <v>476.3</v>
      </c>
      <c r="AP11" s="33">
        <v>228.72</v>
      </c>
      <c r="AQ11" s="33">
        <v>202.42</v>
      </c>
      <c r="AR11" s="33">
        <v>225.31</v>
      </c>
      <c r="AS11" s="33">
        <v>351.61</v>
      </c>
      <c r="AT11" s="33">
        <v>214.02</v>
      </c>
      <c r="AU11" s="33">
        <v>72.42</v>
      </c>
      <c r="AV11" s="33">
        <v>157.21</v>
      </c>
      <c r="AW11" s="33">
        <v>506.96</v>
      </c>
      <c r="AX11" s="33">
        <v>370.81</v>
      </c>
      <c r="AY11" s="33">
        <v>1907.96</v>
      </c>
      <c r="AZ11" s="33">
        <v>597.52</v>
      </c>
      <c r="BA11" s="31">
        <f t="shared" si="55"/>
        <v>-9.4</v>
      </c>
      <c r="BB11" s="31">
        <f t="shared" si="56"/>
        <v>-4.51</v>
      </c>
      <c r="BC11" s="31">
        <f t="shared" si="57"/>
        <v>-4</v>
      </c>
      <c r="BD11" s="31">
        <f t="shared" si="58"/>
        <v>-5.93</v>
      </c>
      <c r="BE11" s="31">
        <f t="shared" si="59"/>
        <v>-9.25</v>
      </c>
      <c r="BF11" s="31">
        <f t="shared" si="60"/>
        <v>-5.63</v>
      </c>
      <c r="BG11" s="31">
        <f t="shared" si="61"/>
        <v>0</v>
      </c>
      <c r="BH11" s="31">
        <f t="shared" si="62"/>
        <v>0</v>
      </c>
      <c r="BI11" s="31">
        <f t="shared" si="63"/>
        <v>0</v>
      </c>
      <c r="BJ11" s="31">
        <f t="shared" si="64"/>
        <v>-24.45</v>
      </c>
      <c r="BK11" s="31">
        <f t="shared" si="65"/>
        <v>-125.8</v>
      </c>
      <c r="BL11" s="31">
        <f t="shared" si="66"/>
        <v>-39.4</v>
      </c>
      <c r="BM11" s="6">
        <f t="shared" ca="1" si="15"/>
        <v>8.2400000000000001E-2</v>
      </c>
      <c r="BN11" s="6">
        <f t="shared" ca="1" si="15"/>
        <v>8.2400000000000001E-2</v>
      </c>
      <c r="BO11" s="6">
        <f t="shared" ca="1" si="15"/>
        <v>8.2400000000000001E-2</v>
      </c>
      <c r="BP11" s="6">
        <f t="shared" ca="1" si="15"/>
        <v>8.2400000000000001E-2</v>
      </c>
      <c r="BQ11" s="6">
        <f t="shared" ca="1" si="15"/>
        <v>8.2400000000000001E-2</v>
      </c>
      <c r="BR11" s="6">
        <f t="shared" ca="1" si="15"/>
        <v>8.2400000000000001E-2</v>
      </c>
      <c r="BS11" s="6">
        <f t="shared" ca="1" si="15"/>
        <v>8.2400000000000001E-2</v>
      </c>
      <c r="BT11" s="6">
        <f t="shared" ca="1" si="15"/>
        <v>8.2400000000000001E-2</v>
      </c>
      <c r="BU11" s="6">
        <f t="shared" ca="1" si="15"/>
        <v>8.2400000000000001E-2</v>
      </c>
      <c r="BV11" s="6">
        <f t="shared" ca="1" si="15"/>
        <v>8.2400000000000001E-2</v>
      </c>
      <c r="BW11" s="6">
        <f t="shared" ca="1" si="15"/>
        <v>8.2400000000000001E-2</v>
      </c>
      <c r="BX11" s="6">
        <f t="shared" ca="1" si="15"/>
        <v>8.2400000000000001E-2</v>
      </c>
      <c r="BY11" s="31">
        <f t="shared" ca="1" si="16"/>
        <v>2582.0700000000002</v>
      </c>
      <c r="BZ11" s="31">
        <f t="shared" ca="1" si="17"/>
        <v>1239.93</v>
      </c>
      <c r="CA11" s="31">
        <f t="shared" ca="1" si="18"/>
        <v>1097.3599999999999</v>
      </c>
      <c r="CB11" s="31">
        <f t="shared" ca="1" si="19"/>
        <v>1221.43</v>
      </c>
      <c r="CC11" s="31">
        <f t="shared" ca="1" si="20"/>
        <v>1906.07</v>
      </c>
      <c r="CD11" s="31">
        <f t="shared" ca="1" si="21"/>
        <v>1160.24</v>
      </c>
      <c r="CE11" s="31">
        <f t="shared" ca="1" si="22"/>
        <v>392.6</v>
      </c>
      <c r="CF11" s="31">
        <f t="shared" ca="1" si="23"/>
        <v>852.26</v>
      </c>
      <c r="CG11" s="31">
        <f t="shared" ca="1" si="24"/>
        <v>2295.23</v>
      </c>
      <c r="CH11" s="31">
        <f t="shared" ca="1" si="25"/>
        <v>1678.82</v>
      </c>
      <c r="CI11" s="31">
        <f t="shared" ca="1" si="26"/>
        <v>8638.2199999999993</v>
      </c>
      <c r="CJ11" s="31">
        <f t="shared" ca="1" si="27"/>
        <v>2705.26</v>
      </c>
      <c r="CK11" s="32">
        <f t="shared" ca="1" si="67"/>
        <v>75.209999999999994</v>
      </c>
      <c r="CL11" s="32">
        <f t="shared" ca="1" si="68"/>
        <v>36.11</v>
      </c>
      <c r="CM11" s="32">
        <f t="shared" ca="1" si="69"/>
        <v>31.96</v>
      </c>
      <c r="CN11" s="32">
        <f t="shared" ca="1" si="70"/>
        <v>35.58</v>
      </c>
      <c r="CO11" s="32">
        <f t="shared" ca="1" si="71"/>
        <v>55.52</v>
      </c>
      <c r="CP11" s="32">
        <f t="shared" ca="1" si="72"/>
        <v>33.79</v>
      </c>
      <c r="CQ11" s="32">
        <f t="shared" ca="1" si="73"/>
        <v>11.44</v>
      </c>
      <c r="CR11" s="32">
        <f t="shared" ca="1" si="74"/>
        <v>24.82</v>
      </c>
      <c r="CS11" s="32">
        <f t="shared" ca="1" si="75"/>
        <v>66.849999999999994</v>
      </c>
      <c r="CT11" s="32">
        <f t="shared" ca="1" si="76"/>
        <v>48.9</v>
      </c>
      <c r="CU11" s="32">
        <f t="shared" ca="1" si="77"/>
        <v>251.6</v>
      </c>
      <c r="CV11" s="32">
        <f t="shared" ca="1" si="78"/>
        <v>78.790000000000006</v>
      </c>
      <c r="CW11" s="31">
        <f t="shared" ca="1" si="115"/>
        <v>2190.38</v>
      </c>
      <c r="CX11" s="31">
        <f t="shared" ca="1" si="116"/>
        <v>1051.83</v>
      </c>
      <c r="CY11" s="31">
        <f t="shared" ca="1" si="117"/>
        <v>930.9</v>
      </c>
      <c r="CZ11" s="31">
        <f t="shared" ca="1" si="118"/>
        <v>1037.6300000000001</v>
      </c>
      <c r="DA11" s="31">
        <f t="shared" ca="1" si="119"/>
        <v>1619.23</v>
      </c>
      <c r="DB11" s="31">
        <f t="shared" ca="1" si="120"/>
        <v>985.64</v>
      </c>
      <c r="DC11" s="31">
        <f t="shared" ca="1" si="121"/>
        <v>331.62</v>
      </c>
      <c r="DD11" s="31">
        <f t="shared" ca="1" si="122"/>
        <v>719.87</v>
      </c>
      <c r="DE11" s="31">
        <f t="shared" ca="1" si="123"/>
        <v>1855.12</v>
      </c>
      <c r="DF11" s="31">
        <f t="shared" ca="1" si="124"/>
        <v>1381.3600000000001</v>
      </c>
      <c r="DG11" s="31">
        <f t="shared" ca="1" si="125"/>
        <v>7107.66</v>
      </c>
      <c r="DH11" s="31">
        <f t="shared" ca="1" si="126"/>
        <v>2225.9300000000003</v>
      </c>
      <c r="DI11" s="32">
        <f t="shared" ca="1" si="79"/>
        <v>109.52</v>
      </c>
      <c r="DJ11" s="32">
        <f t="shared" ca="1" si="80"/>
        <v>52.59</v>
      </c>
      <c r="DK11" s="32">
        <f t="shared" ca="1" si="81"/>
        <v>46.55</v>
      </c>
      <c r="DL11" s="32">
        <f t="shared" ca="1" si="82"/>
        <v>51.88</v>
      </c>
      <c r="DM11" s="32">
        <f t="shared" ca="1" si="83"/>
        <v>80.959999999999994</v>
      </c>
      <c r="DN11" s="32">
        <f t="shared" ca="1" si="84"/>
        <v>49.28</v>
      </c>
      <c r="DO11" s="32">
        <f t="shared" ca="1" si="85"/>
        <v>16.579999999999998</v>
      </c>
      <c r="DP11" s="32">
        <f t="shared" ca="1" si="86"/>
        <v>35.99</v>
      </c>
      <c r="DQ11" s="32">
        <f t="shared" ca="1" si="87"/>
        <v>92.76</v>
      </c>
      <c r="DR11" s="32">
        <f t="shared" ca="1" si="88"/>
        <v>69.069999999999993</v>
      </c>
      <c r="DS11" s="32">
        <f t="shared" ca="1" si="89"/>
        <v>355.38</v>
      </c>
      <c r="DT11" s="32">
        <f t="shared" ca="1" si="90"/>
        <v>111.3</v>
      </c>
      <c r="DU11" s="31">
        <f t="shared" ca="1" si="91"/>
        <v>705.68</v>
      </c>
      <c r="DV11" s="31">
        <f t="shared" ca="1" si="92"/>
        <v>336.41</v>
      </c>
      <c r="DW11" s="31">
        <f t="shared" ca="1" si="93"/>
        <v>295.77</v>
      </c>
      <c r="DX11" s="31">
        <f t="shared" ca="1" si="94"/>
        <v>327.7</v>
      </c>
      <c r="DY11" s="31">
        <f t="shared" ca="1" si="95"/>
        <v>508.71</v>
      </c>
      <c r="DZ11" s="31">
        <f t="shared" ca="1" si="96"/>
        <v>307.98</v>
      </c>
      <c r="EA11" s="31">
        <f t="shared" ca="1" si="97"/>
        <v>103.08</v>
      </c>
      <c r="EB11" s="31">
        <f t="shared" ca="1" si="98"/>
        <v>222.53</v>
      </c>
      <c r="EC11" s="31">
        <f t="shared" ca="1" si="99"/>
        <v>570.32000000000005</v>
      </c>
      <c r="ED11" s="31">
        <f t="shared" ca="1" si="100"/>
        <v>422.4</v>
      </c>
      <c r="EE11" s="31">
        <f t="shared" ca="1" si="101"/>
        <v>2161.35</v>
      </c>
      <c r="EF11" s="31">
        <f t="shared" ca="1" si="102"/>
        <v>673.22</v>
      </c>
      <c r="EG11" s="32">
        <f t="shared" ca="1" si="103"/>
        <v>3005.58</v>
      </c>
      <c r="EH11" s="32">
        <f t="shared" ca="1" si="104"/>
        <v>1440.83</v>
      </c>
      <c r="EI11" s="32">
        <f t="shared" ca="1" si="105"/>
        <v>1273.2199999999998</v>
      </c>
      <c r="EJ11" s="32">
        <f t="shared" ca="1" si="106"/>
        <v>1417.2100000000003</v>
      </c>
      <c r="EK11" s="32">
        <f t="shared" ca="1" si="107"/>
        <v>2208.9</v>
      </c>
      <c r="EL11" s="32">
        <f t="shared" ca="1" si="108"/>
        <v>1342.9</v>
      </c>
      <c r="EM11" s="32">
        <f t="shared" ca="1" si="109"/>
        <v>451.28</v>
      </c>
      <c r="EN11" s="32">
        <f t="shared" ca="1" si="110"/>
        <v>978.39</v>
      </c>
      <c r="EO11" s="32">
        <f t="shared" ca="1" si="111"/>
        <v>2518.1999999999998</v>
      </c>
      <c r="EP11" s="32">
        <f t="shared" ca="1" si="112"/>
        <v>1872.83</v>
      </c>
      <c r="EQ11" s="32">
        <f t="shared" ca="1" si="113"/>
        <v>9624.39</v>
      </c>
      <c r="ER11" s="32">
        <f t="shared" ca="1" si="114"/>
        <v>3010.4500000000007</v>
      </c>
    </row>
    <row r="12" spans="1:148">
      <c r="A12" t="s">
        <v>433</v>
      </c>
      <c r="B12" s="1" t="s">
        <v>198</v>
      </c>
      <c r="C12" t="str">
        <f t="shared" ca="1" si="1"/>
        <v>0000040511</v>
      </c>
      <c r="D12" t="str">
        <f t="shared" ca="1" si="2"/>
        <v>FortisAlberta Reversing POD - Waupisoo (405S)</v>
      </c>
      <c r="M12" s="51">
        <v>866.19542630000001</v>
      </c>
      <c r="N12" s="51">
        <v>464.71245620000002</v>
      </c>
      <c r="O12" s="51">
        <v>1375.5771158</v>
      </c>
      <c r="P12" s="51">
        <v>1485.1282624</v>
      </c>
      <c r="Q12" s="32"/>
      <c r="R12" s="32"/>
      <c r="S12" s="32"/>
      <c r="T12" s="32"/>
      <c r="U12" s="32"/>
      <c r="V12" s="32"/>
      <c r="W12" s="32"/>
      <c r="X12" s="32"/>
      <c r="Y12" s="32">
        <v>216482.83</v>
      </c>
      <c r="Z12" s="32">
        <v>16041.57</v>
      </c>
      <c r="AA12" s="32">
        <v>89388.67</v>
      </c>
      <c r="AB12" s="32">
        <v>89863.81</v>
      </c>
      <c r="AK12" s="2">
        <v>2.44</v>
      </c>
      <c r="AL12" s="2">
        <v>2.44</v>
      </c>
      <c r="AM12" s="2">
        <v>2.44</v>
      </c>
      <c r="AN12" s="2">
        <v>2.44</v>
      </c>
      <c r="AO12" s="33"/>
      <c r="AP12" s="33"/>
      <c r="AQ12" s="33"/>
      <c r="AR12" s="33"/>
      <c r="AS12" s="33"/>
      <c r="AT12" s="33"/>
      <c r="AU12" s="33"/>
      <c r="AV12" s="33"/>
      <c r="AW12" s="33">
        <v>5282.18</v>
      </c>
      <c r="AX12" s="33">
        <v>391.41</v>
      </c>
      <c r="AY12" s="33">
        <v>2181.08</v>
      </c>
      <c r="AZ12" s="33">
        <v>2192.6799999999998</v>
      </c>
      <c r="BA12" s="31">
        <f t="shared" si="55"/>
        <v>0</v>
      </c>
      <c r="BB12" s="31">
        <f t="shared" si="56"/>
        <v>0</v>
      </c>
      <c r="BC12" s="31">
        <f t="shared" si="57"/>
        <v>0</v>
      </c>
      <c r="BD12" s="31">
        <f t="shared" si="58"/>
        <v>0</v>
      </c>
      <c r="BE12" s="31">
        <f t="shared" si="59"/>
        <v>0</v>
      </c>
      <c r="BF12" s="31">
        <f t="shared" si="60"/>
        <v>0</v>
      </c>
      <c r="BG12" s="31">
        <f t="shared" si="61"/>
        <v>0</v>
      </c>
      <c r="BH12" s="31">
        <f t="shared" si="62"/>
        <v>0</v>
      </c>
      <c r="BI12" s="31">
        <f t="shared" si="63"/>
        <v>0</v>
      </c>
      <c r="BJ12" s="31">
        <f t="shared" si="64"/>
        <v>-19.25</v>
      </c>
      <c r="BK12" s="31">
        <f t="shared" si="65"/>
        <v>-107.27</v>
      </c>
      <c r="BL12" s="31">
        <f t="shared" si="66"/>
        <v>-107.84</v>
      </c>
      <c r="BM12" s="6">
        <f t="shared" ca="1" si="15"/>
        <v>2.2800000000000001E-2</v>
      </c>
      <c r="BN12" s="6">
        <f t="shared" ca="1" si="15"/>
        <v>2.2800000000000001E-2</v>
      </c>
      <c r="BO12" s="6">
        <f t="shared" ca="1" si="15"/>
        <v>2.2800000000000001E-2</v>
      </c>
      <c r="BP12" s="6">
        <f t="shared" ca="1" si="15"/>
        <v>2.2800000000000001E-2</v>
      </c>
      <c r="BQ12" s="6">
        <f t="shared" ca="1" si="15"/>
        <v>2.2800000000000001E-2</v>
      </c>
      <c r="BR12" s="6">
        <f t="shared" ca="1" si="15"/>
        <v>2.2800000000000001E-2</v>
      </c>
      <c r="BS12" s="6">
        <f t="shared" ca="1" si="15"/>
        <v>2.2800000000000001E-2</v>
      </c>
      <c r="BT12" s="6">
        <f t="shared" ca="1" si="15"/>
        <v>2.2800000000000001E-2</v>
      </c>
      <c r="BU12" s="6">
        <f t="shared" ca="1" si="15"/>
        <v>2.2800000000000001E-2</v>
      </c>
      <c r="BV12" s="6">
        <f t="shared" ca="1" si="15"/>
        <v>2.2800000000000001E-2</v>
      </c>
      <c r="BW12" s="6">
        <f t="shared" ca="1" si="15"/>
        <v>2.2800000000000001E-2</v>
      </c>
      <c r="BX12" s="6">
        <f t="shared" ca="1" si="15"/>
        <v>2.2800000000000001E-2</v>
      </c>
      <c r="BY12" s="31">
        <f t="shared" ca="1" si="16"/>
        <v>0</v>
      </c>
      <c r="BZ12" s="31">
        <f t="shared" ca="1" si="17"/>
        <v>0</v>
      </c>
      <c r="CA12" s="31">
        <f t="shared" ca="1" si="18"/>
        <v>0</v>
      </c>
      <c r="CB12" s="31">
        <f t="shared" ca="1" si="19"/>
        <v>0</v>
      </c>
      <c r="CC12" s="31">
        <f t="shared" ca="1" si="20"/>
        <v>0</v>
      </c>
      <c r="CD12" s="31">
        <f t="shared" ca="1" si="21"/>
        <v>0</v>
      </c>
      <c r="CE12" s="31">
        <f t="shared" ca="1" si="22"/>
        <v>0</v>
      </c>
      <c r="CF12" s="31">
        <f t="shared" ca="1" si="23"/>
        <v>0</v>
      </c>
      <c r="CG12" s="31">
        <f t="shared" ca="1" si="24"/>
        <v>4935.8100000000004</v>
      </c>
      <c r="CH12" s="31">
        <f t="shared" ca="1" si="25"/>
        <v>365.75</v>
      </c>
      <c r="CI12" s="31">
        <f t="shared" ca="1" si="26"/>
        <v>2038.06</v>
      </c>
      <c r="CJ12" s="31">
        <f t="shared" ca="1" si="27"/>
        <v>2048.89</v>
      </c>
      <c r="CK12" s="32">
        <f t="shared" ca="1" si="67"/>
        <v>0</v>
      </c>
      <c r="CL12" s="32">
        <f t="shared" ca="1" si="68"/>
        <v>0</v>
      </c>
      <c r="CM12" s="32">
        <f t="shared" ca="1" si="69"/>
        <v>0</v>
      </c>
      <c r="CN12" s="32">
        <f t="shared" ca="1" si="70"/>
        <v>0</v>
      </c>
      <c r="CO12" s="32">
        <f t="shared" ca="1" si="71"/>
        <v>0</v>
      </c>
      <c r="CP12" s="32">
        <f t="shared" ca="1" si="72"/>
        <v>0</v>
      </c>
      <c r="CQ12" s="32">
        <f t="shared" ca="1" si="73"/>
        <v>0</v>
      </c>
      <c r="CR12" s="32">
        <f t="shared" ca="1" si="74"/>
        <v>0</v>
      </c>
      <c r="CS12" s="32">
        <f t="shared" ca="1" si="75"/>
        <v>519.55999999999995</v>
      </c>
      <c r="CT12" s="32">
        <f t="shared" ca="1" si="76"/>
        <v>38.5</v>
      </c>
      <c r="CU12" s="32">
        <f t="shared" ca="1" si="77"/>
        <v>214.53</v>
      </c>
      <c r="CV12" s="32">
        <f t="shared" ca="1" si="78"/>
        <v>215.67</v>
      </c>
      <c r="CW12" s="31">
        <f t="shared" ca="1" si="115"/>
        <v>0</v>
      </c>
      <c r="CX12" s="31">
        <f t="shared" ca="1" si="116"/>
        <v>0</v>
      </c>
      <c r="CY12" s="31">
        <f t="shared" ca="1" si="117"/>
        <v>0</v>
      </c>
      <c r="CZ12" s="31">
        <f t="shared" ca="1" si="118"/>
        <v>0</v>
      </c>
      <c r="DA12" s="31">
        <f t="shared" ca="1" si="119"/>
        <v>0</v>
      </c>
      <c r="DB12" s="31">
        <f t="shared" ca="1" si="120"/>
        <v>0</v>
      </c>
      <c r="DC12" s="31">
        <f t="shared" ca="1" si="121"/>
        <v>0</v>
      </c>
      <c r="DD12" s="31">
        <f t="shared" ca="1" si="122"/>
        <v>0</v>
      </c>
      <c r="DE12" s="31">
        <f t="shared" ca="1" si="123"/>
        <v>173.19000000000051</v>
      </c>
      <c r="DF12" s="31">
        <f t="shared" ca="1" si="124"/>
        <v>32.089999999999975</v>
      </c>
      <c r="DG12" s="31">
        <f t="shared" ca="1" si="125"/>
        <v>178.7800000000002</v>
      </c>
      <c r="DH12" s="31">
        <f t="shared" ca="1" si="126"/>
        <v>179.72000000000011</v>
      </c>
      <c r="DI12" s="32">
        <f t="shared" ca="1" si="79"/>
        <v>0</v>
      </c>
      <c r="DJ12" s="32">
        <f t="shared" ca="1" si="80"/>
        <v>0</v>
      </c>
      <c r="DK12" s="32">
        <f t="shared" ca="1" si="81"/>
        <v>0</v>
      </c>
      <c r="DL12" s="32">
        <f t="shared" ca="1" si="82"/>
        <v>0</v>
      </c>
      <c r="DM12" s="32">
        <f t="shared" ca="1" si="83"/>
        <v>0</v>
      </c>
      <c r="DN12" s="32">
        <f t="shared" ca="1" si="84"/>
        <v>0</v>
      </c>
      <c r="DO12" s="32">
        <f t="shared" ca="1" si="85"/>
        <v>0</v>
      </c>
      <c r="DP12" s="32">
        <f t="shared" ca="1" si="86"/>
        <v>0</v>
      </c>
      <c r="DQ12" s="32">
        <f t="shared" ca="1" si="87"/>
        <v>8.66</v>
      </c>
      <c r="DR12" s="32">
        <f t="shared" ca="1" si="88"/>
        <v>1.6</v>
      </c>
      <c r="DS12" s="32">
        <f t="shared" ca="1" si="89"/>
        <v>8.94</v>
      </c>
      <c r="DT12" s="32">
        <f t="shared" ca="1" si="90"/>
        <v>8.99</v>
      </c>
      <c r="DU12" s="31">
        <f t="shared" ca="1" si="91"/>
        <v>0</v>
      </c>
      <c r="DV12" s="31">
        <f t="shared" ca="1" si="92"/>
        <v>0</v>
      </c>
      <c r="DW12" s="31">
        <f t="shared" ca="1" si="93"/>
        <v>0</v>
      </c>
      <c r="DX12" s="31">
        <f t="shared" ca="1" si="94"/>
        <v>0</v>
      </c>
      <c r="DY12" s="31">
        <f t="shared" ca="1" si="95"/>
        <v>0</v>
      </c>
      <c r="DZ12" s="31">
        <f t="shared" ca="1" si="96"/>
        <v>0</v>
      </c>
      <c r="EA12" s="31">
        <f t="shared" ca="1" si="97"/>
        <v>0</v>
      </c>
      <c r="EB12" s="31">
        <f t="shared" ca="1" si="98"/>
        <v>0</v>
      </c>
      <c r="EC12" s="31">
        <f t="shared" ca="1" si="99"/>
        <v>53.24</v>
      </c>
      <c r="ED12" s="31">
        <f t="shared" ca="1" si="100"/>
        <v>9.81</v>
      </c>
      <c r="EE12" s="31">
        <f t="shared" ca="1" si="101"/>
        <v>54.36</v>
      </c>
      <c r="EF12" s="31">
        <f t="shared" ca="1" si="102"/>
        <v>54.36</v>
      </c>
      <c r="EG12" s="32">
        <f t="shared" ca="1" si="103"/>
        <v>0</v>
      </c>
      <c r="EH12" s="32">
        <f t="shared" ca="1" si="104"/>
        <v>0</v>
      </c>
      <c r="EI12" s="32">
        <f t="shared" ca="1" si="105"/>
        <v>0</v>
      </c>
      <c r="EJ12" s="32">
        <f t="shared" ca="1" si="106"/>
        <v>0</v>
      </c>
      <c r="EK12" s="32">
        <f t="shared" ca="1" si="107"/>
        <v>0</v>
      </c>
      <c r="EL12" s="32">
        <f t="shared" ca="1" si="108"/>
        <v>0</v>
      </c>
      <c r="EM12" s="32">
        <f t="shared" ca="1" si="109"/>
        <v>0</v>
      </c>
      <c r="EN12" s="32">
        <f t="shared" ca="1" si="110"/>
        <v>0</v>
      </c>
      <c r="EO12" s="32">
        <f t="shared" ca="1" si="111"/>
        <v>235.09000000000052</v>
      </c>
      <c r="EP12" s="32">
        <f t="shared" ca="1" si="112"/>
        <v>43.499999999999979</v>
      </c>
      <c r="EQ12" s="32">
        <f t="shared" ca="1" si="113"/>
        <v>242.08000000000021</v>
      </c>
      <c r="ER12" s="32">
        <f t="shared" ca="1" si="114"/>
        <v>243.07000000000011</v>
      </c>
    </row>
    <row r="13" spans="1:148">
      <c r="A13" t="s">
        <v>433</v>
      </c>
      <c r="B13" s="1" t="s">
        <v>189</v>
      </c>
      <c r="C13" t="str">
        <f t="shared" ca="1" si="1"/>
        <v>0000045411</v>
      </c>
      <c r="D13" t="str">
        <f t="shared" ca="1" si="2"/>
        <v>FortisAlberta Reversing POD - Buck Lake (454S)</v>
      </c>
      <c r="E13" s="51">
        <v>1.5996999999999999</v>
      </c>
      <c r="F13" s="51">
        <v>0.23130000000000001</v>
      </c>
      <c r="G13" s="51">
        <v>0</v>
      </c>
      <c r="H13" s="51">
        <v>35.727899999999998</v>
      </c>
      <c r="I13" s="51">
        <v>129.38159999999999</v>
      </c>
      <c r="J13" s="51">
        <v>1.0063</v>
      </c>
      <c r="K13" s="51">
        <v>6.7046999999999999</v>
      </c>
      <c r="L13" s="51">
        <v>3.35</v>
      </c>
      <c r="M13" s="51">
        <v>0.83899999999999997</v>
      </c>
      <c r="N13" s="51">
        <v>13.840249999999999</v>
      </c>
      <c r="O13" s="51">
        <v>0</v>
      </c>
      <c r="P13" s="51">
        <v>0</v>
      </c>
      <c r="Q13" s="32">
        <v>52.9</v>
      </c>
      <c r="R13" s="32">
        <v>7.2</v>
      </c>
      <c r="S13" s="32">
        <v>0</v>
      </c>
      <c r="T13" s="32">
        <v>1367.99</v>
      </c>
      <c r="U13" s="32">
        <v>4695.78</v>
      </c>
      <c r="V13" s="32">
        <v>7.9</v>
      </c>
      <c r="W13" s="32">
        <v>279.67</v>
      </c>
      <c r="X13" s="32">
        <v>302.2</v>
      </c>
      <c r="Y13" s="32">
        <v>123.14</v>
      </c>
      <c r="Z13" s="32">
        <v>635.07000000000005</v>
      </c>
      <c r="AA13" s="32">
        <v>0</v>
      </c>
      <c r="AB13" s="32">
        <v>0</v>
      </c>
      <c r="AC13" s="2">
        <v>2.3199999999999998</v>
      </c>
      <c r="AD13" s="2">
        <v>2.3199999999999998</v>
      </c>
      <c r="AE13" s="2">
        <v>2.3199999999999998</v>
      </c>
      <c r="AF13" s="2">
        <v>2.3199999999999998</v>
      </c>
      <c r="AG13" s="2">
        <v>2.3199999999999998</v>
      </c>
      <c r="AH13" s="2">
        <v>2.3199999999999998</v>
      </c>
      <c r="AI13" s="2">
        <v>2.3199999999999998</v>
      </c>
      <c r="AJ13" s="2">
        <v>2.3199999999999998</v>
      </c>
      <c r="AK13" s="2">
        <v>2.3199999999999998</v>
      </c>
      <c r="AL13" s="2">
        <v>2.3199999999999998</v>
      </c>
      <c r="AM13" s="2">
        <v>2.3199999999999998</v>
      </c>
      <c r="AN13" s="2">
        <v>2.3199999999999998</v>
      </c>
      <c r="AO13" s="33">
        <v>1.23</v>
      </c>
      <c r="AP13" s="33">
        <v>0.17</v>
      </c>
      <c r="AQ13" s="33">
        <v>0</v>
      </c>
      <c r="AR13" s="33">
        <v>31.74</v>
      </c>
      <c r="AS13" s="33">
        <v>108.94</v>
      </c>
      <c r="AT13" s="33">
        <v>0.18</v>
      </c>
      <c r="AU13" s="33">
        <v>6.49</v>
      </c>
      <c r="AV13" s="33">
        <v>7.01</v>
      </c>
      <c r="AW13" s="33">
        <v>2.86</v>
      </c>
      <c r="AX13" s="33">
        <v>14.73</v>
      </c>
      <c r="AY13" s="33">
        <v>0</v>
      </c>
      <c r="AZ13" s="33">
        <v>0</v>
      </c>
      <c r="BA13" s="31">
        <f t="shared" si="55"/>
        <v>-0.02</v>
      </c>
      <c r="BB13" s="31">
        <f t="shared" si="56"/>
        <v>0</v>
      </c>
      <c r="BC13" s="31">
        <f t="shared" si="57"/>
        <v>0</v>
      </c>
      <c r="BD13" s="31">
        <f t="shared" si="58"/>
        <v>-0.55000000000000004</v>
      </c>
      <c r="BE13" s="31">
        <f t="shared" si="59"/>
        <v>-1.88</v>
      </c>
      <c r="BF13" s="31">
        <f t="shared" si="60"/>
        <v>0</v>
      </c>
      <c r="BG13" s="31">
        <f t="shared" si="61"/>
        <v>0</v>
      </c>
      <c r="BH13" s="31">
        <f t="shared" si="62"/>
        <v>0</v>
      </c>
      <c r="BI13" s="31">
        <f t="shared" si="63"/>
        <v>0</v>
      </c>
      <c r="BJ13" s="31">
        <f t="shared" si="64"/>
        <v>-0.76</v>
      </c>
      <c r="BK13" s="31">
        <f t="shared" si="65"/>
        <v>0</v>
      </c>
      <c r="BL13" s="31">
        <f t="shared" si="66"/>
        <v>0</v>
      </c>
      <c r="BM13" s="6">
        <f t="shared" ca="1" si="15"/>
        <v>6.4899999999999999E-2</v>
      </c>
      <c r="BN13" s="6">
        <f t="shared" ca="1" si="15"/>
        <v>6.4899999999999999E-2</v>
      </c>
      <c r="BO13" s="6">
        <f t="shared" ca="1" si="15"/>
        <v>6.4899999999999999E-2</v>
      </c>
      <c r="BP13" s="6">
        <f t="shared" ca="1" si="15"/>
        <v>6.4899999999999999E-2</v>
      </c>
      <c r="BQ13" s="6">
        <f t="shared" ca="1" si="15"/>
        <v>6.4899999999999999E-2</v>
      </c>
      <c r="BR13" s="6">
        <f t="shared" ca="1" si="15"/>
        <v>6.4899999999999999E-2</v>
      </c>
      <c r="BS13" s="6">
        <f t="shared" ca="1" si="15"/>
        <v>6.4899999999999999E-2</v>
      </c>
      <c r="BT13" s="6">
        <f t="shared" ca="1" si="15"/>
        <v>6.4899999999999999E-2</v>
      </c>
      <c r="BU13" s="6">
        <f t="shared" ca="1" si="15"/>
        <v>6.4899999999999999E-2</v>
      </c>
      <c r="BV13" s="6">
        <f t="shared" ca="1" si="15"/>
        <v>6.4899999999999999E-2</v>
      </c>
      <c r="BW13" s="6">
        <f t="shared" ca="1" si="15"/>
        <v>6.4899999999999999E-2</v>
      </c>
      <c r="BX13" s="6">
        <f t="shared" ca="1" si="15"/>
        <v>6.4899999999999999E-2</v>
      </c>
      <c r="BY13" s="31">
        <f t="shared" ca="1" si="16"/>
        <v>3.43</v>
      </c>
      <c r="BZ13" s="31">
        <f t="shared" ca="1" si="17"/>
        <v>0.47</v>
      </c>
      <c r="CA13" s="31">
        <f t="shared" ca="1" si="18"/>
        <v>0</v>
      </c>
      <c r="CB13" s="31">
        <f t="shared" ca="1" si="19"/>
        <v>88.78</v>
      </c>
      <c r="CC13" s="31">
        <f t="shared" ca="1" si="20"/>
        <v>304.76</v>
      </c>
      <c r="CD13" s="31">
        <f t="shared" ca="1" si="21"/>
        <v>0.51</v>
      </c>
      <c r="CE13" s="31">
        <f t="shared" ca="1" si="22"/>
        <v>18.149999999999999</v>
      </c>
      <c r="CF13" s="31">
        <f t="shared" ca="1" si="23"/>
        <v>19.61</v>
      </c>
      <c r="CG13" s="31">
        <f t="shared" ca="1" si="24"/>
        <v>7.99</v>
      </c>
      <c r="CH13" s="31">
        <f t="shared" ca="1" si="25"/>
        <v>41.22</v>
      </c>
      <c r="CI13" s="31">
        <f t="shared" ca="1" si="26"/>
        <v>0</v>
      </c>
      <c r="CJ13" s="31">
        <f t="shared" ca="1" si="27"/>
        <v>0</v>
      </c>
      <c r="CK13" s="32">
        <f t="shared" ca="1" si="67"/>
        <v>0.13</v>
      </c>
      <c r="CL13" s="32">
        <f t="shared" ca="1" si="68"/>
        <v>0.02</v>
      </c>
      <c r="CM13" s="32">
        <f t="shared" ca="1" si="69"/>
        <v>0</v>
      </c>
      <c r="CN13" s="32">
        <f t="shared" ca="1" si="70"/>
        <v>3.28</v>
      </c>
      <c r="CO13" s="32">
        <f t="shared" ca="1" si="71"/>
        <v>11.27</v>
      </c>
      <c r="CP13" s="32">
        <f t="shared" ca="1" si="72"/>
        <v>0.02</v>
      </c>
      <c r="CQ13" s="32">
        <f t="shared" ca="1" si="73"/>
        <v>0.67</v>
      </c>
      <c r="CR13" s="32">
        <f t="shared" ca="1" si="74"/>
        <v>0.73</v>
      </c>
      <c r="CS13" s="32">
        <f t="shared" ca="1" si="75"/>
        <v>0.3</v>
      </c>
      <c r="CT13" s="32">
        <f t="shared" ca="1" si="76"/>
        <v>1.52</v>
      </c>
      <c r="CU13" s="32">
        <f t="shared" ca="1" si="77"/>
        <v>0</v>
      </c>
      <c r="CV13" s="32">
        <f t="shared" ca="1" si="78"/>
        <v>0</v>
      </c>
      <c r="CW13" s="31">
        <f t="shared" ca="1" si="115"/>
        <v>2.35</v>
      </c>
      <c r="CX13" s="31">
        <f t="shared" ca="1" si="116"/>
        <v>0.31999999999999995</v>
      </c>
      <c r="CY13" s="31">
        <f t="shared" ca="1" si="117"/>
        <v>0</v>
      </c>
      <c r="CZ13" s="31">
        <f t="shared" ca="1" si="118"/>
        <v>60.870000000000005</v>
      </c>
      <c r="DA13" s="31">
        <f t="shared" ca="1" si="119"/>
        <v>208.96999999999997</v>
      </c>
      <c r="DB13" s="31">
        <f t="shared" ca="1" si="120"/>
        <v>0.35000000000000003</v>
      </c>
      <c r="DC13" s="31">
        <f t="shared" ca="1" si="121"/>
        <v>12.33</v>
      </c>
      <c r="DD13" s="31">
        <f t="shared" ca="1" si="122"/>
        <v>13.33</v>
      </c>
      <c r="DE13" s="31">
        <f t="shared" ca="1" si="123"/>
        <v>5.4300000000000015</v>
      </c>
      <c r="DF13" s="31">
        <f t="shared" ca="1" si="124"/>
        <v>28.770000000000003</v>
      </c>
      <c r="DG13" s="31">
        <f t="shared" ca="1" si="125"/>
        <v>0</v>
      </c>
      <c r="DH13" s="31">
        <f t="shared" ca="1" si="126"/>
        <v>0</v>
      </c>
      <c r="DI13" s="32">
        <f t="shared" ca="1" si="79"/>
        <v>0.12</v>
      </c>
      <c r="DJ13" s="32">
        <f t="shared" ca="1" si="80"/>
        <v>0.02</v>
      </c>
      <c r="DK13" s="32">
        <f t="shared" ca="1" si="81"/>
        <v>0</v>
      </c>
      <c r="DL13" s="32">
        <f t="shared" ca="1" si="82"/>
        <v>3.04</v>
      </c>
      <c r="DM13" s="32">
        <f t="shared" ca="1" si="83"/>
        <v>10.45</v>
      </c>
      <c r="DN13" s="32">
        <f t="shared" ca="1" si="84"/>
        <v>0.02</v>
      </c>
      <c r="DO13" s="32">
        <f t="shared" ca="1" si="85"/>
        <v>0.62</v>
      </c>
      <c r="DP13" s="32">
        <f t="shared" ca="1" si="86"/>
        <v>0.67</v>
      </c>
      <c r="DQ13" s="32">
        <f t="shared" ca="1" si="87"/>
        <v>0.27</v>
      </c>
      <c r="DR13" s="32">
        <f t="shared" ca="1" si="88"/>
        <v>1.44</v>
      </c>
      <c r="DS13" s="32">
        <f t="shared" ca="1" si="89"/>
        <v>0</v>
      </c>
      <c r="DT13" s="32">
        <f t="shared" ca="1" si="90"/>
        <v>0</v>
      </c>
      <c r="DU13" s="31">
        <f t="shared" ca="1" si="91"/>
        <v>0.76</v>
      </c>
      <c r="DV13" s="31">
        <f t="shared" ca="1" si="92"/>
        <v>0.1</v>
      </c>
      <c r="DW13" s="31">
        <f t="shared" ca="1" si="93"/>
        <v>0</v>
      </c>
      <c r="DX13" s="31">
        <f t="shared" ca="1" si="94"/>
        <v>19.22</v>
      </c>
      <c r="DY13" s="31">
        <f t="shared" ca="1" si="95"/>
        <v>65.650000000000006</v>
      </c>
      <c r="DZ13" s="31">
        <f t="shared" ca="1" si="96"/>
        <v>0.11</v>
      </c>
      <c r="EA13" s="31">
        <f t="shared" ca="1" si="97"/>
        <v>3.83</v>
      </c>
      <c r="EB13" s="31">
        <f t="shared" ca="1" si="98"/>
        <v>4.12</v>
      </c>
      <c r="EC13" s="31">
        <f t="shared" ca="1" si="99"/>
        <v>1.67</v>
      </c>
      <c r="ED13" s="31">
        <f t="shared" ca="1" si="100"/>
        <v>8.8000000000000007</v>
      </c>
      <c r="EE13" s="31">
        <f t="shared" ca="1" si="101"/>
        <v>0</v>
      </c>
      <c r="EF13" s="31">
        <f t="shared" ca="1" si="102"/>
        <v>0</v>
      </c>
      <c r="EG13" s="32">
        <f t="shared" ca="1" si="103"/>
        <v>3.2300000000000004</v>
      </c>
      <c r="EH13" s="32">
        <f t="shared" ca="1" si="104"/>
        <v>0.43999999999999995</v>
      </c>
      <c r="EI13" s="32">
        <f t="shared" ca="1" si="105"/>
        <v>0</v>
      </c>
      <c r="EJ13" s="32">
        <f t="shared" ca="1" si="106"/>
        <v>83.13</v>
      </c>
      <c r="EK13" s="32">
        <f t="shared" ca="1" si="107"/>
        <v>285.06999999999994</v>
      </c>
      <c r="EL13" s="32">
        <f t="shared" ca="1" si="108"/>
        <v>0.48000000000000004</v>
      </c>
      <c r="EM13" s="32">
        <f t="shared" ca="1" si="109"/>
        <v>16.78</v>
      </c>
      <c r="EN13" s="32">
        <f t="shared" ca="1" si="110"/>
        <v>18.12</v>
      </c>
      <c r="EO13" s="32">
        <f t="shared" ca="1" si="111"/>
        <v>7.370000000000001</v>
      </c>
      <c r="EP13" s="32">
        <f t="shared" ca="1" si="112"/>
        <v>39.010000000000005</v>
      </c>
      <c r="EQ13" s="32">
        <f t="shared" ca="1" si="113"/>
        <v>0</v>
      </c>
      <c r="ER13" s="32">
        <f t="shared" ca="1" si="114"/>
        <v>0</v>
      </c>
    </row>
    <row r="14" spans="1:148">
      <c r="A14" t="s">
        <v>433</v>
      </c>
      <c r="B14" s="1" t="s">
        <v>192</v>
      </c>
      <c r="C14" t="str">
        <f t="shared" ca="1" si="1"/>
        <v>0000079301</v>
      </c>
      <c r="D14" t="str">
        <f t="shared" ca="1" si="2"/>
        <v>FortisAlberta DOS - Cochrane EV Partnership (793S)</v>
      </c>
      <c r="E14" s="51">
        <v>1056.6699000000001</v>
      </c>
      <c r="F14" s="51">
        <v>0</v>
      </c>
      <c r="G14" s="51">
        <v>6717.1384800000005</v>
      </c>
      <c r="H14" s="51">
        <v>5852.6266350000005</v>
      </c>
      <c r="I14" s="51">
        <v>135.57306</v>
      </c>
      <c r="N14" s="51">
        <v>374.047282</v>
      </c>
      <c r="Q14" s="32">
        <v>69735.06</v>
      </c>
      <c r="R14" s="32">
        <v>0</v>
      </c>
      <c r="S14" s="32">
        <v>261224.29000000004</v>
      </c>
      <c r="T14" s="32">
        <v>163865.34</v>
      </c>
      <c r="U14" s="32">
        <v>2932.74</v>
      </c>
      <c r="V14" s="32">
        <v>0</v>
      </c>
      <c r="W14" s="32">
        <v>0</v>
      </c>
      <c r="X14" s="32">
        <v>0</v>
      </c>
      <c r="Y14" s="32">
        <v>0</v>
      </c>
      <c r="Z14" s="32">
        <v>8314.26</v>
      </c>
      <c r="AA14" s="32">
        <v>0</v>
      </c>
      <c r="AB14" s="32">
        <v>0</v>
      </c>
      <c r="AC14" s="2">
        <v>3.66</v>
      </c>
      <c r="AD14" s="2">
        <v>3.66</v>
      </c>
      <c r="AE14" s="2">
        <v>3.66</v>
      </c>
      <c r="AF14" s="2">
        <v>3.66</v>
      </c>
      <c r="AG14" s="2">
        <v>3.66</v>
      </c>
      <c r="AH14" s="2">
        <v>3.66</v>
      </c>
      <c r="AI14" s="2">
        <v>3.66</v>
      </c>
      <c r="AJ14" s="2">
        <v>3.66</v>
      </c>
      <c r="AK14" s="2">
        <v>3.66</v>
      </c>
      <c r="AL14" s="2">
        <v>3.66</v>
      </c>
      <c r="AM14" s="2">
        <v>3.66</v>
      </c>
      <c r="AN14" s="2">
        <v>3.66</v>
      </c>
      <c r="AO14" s="33">
        <v>2552.3000000000002</v>
      </c>
      <c r="AP14" s="33">
        <v>0</v>
      </c>
      <c r="AQ14" s="33">
        <v>9560.7999999999993</v>
      </c>
      <c r="AR14" s="33">
        <v>5997.4800000000005</v>
      </c>
      <c r="AS14" s="33">
        <v>107.33</v>
      </c>
      <c r="AT14" s="33">
        <v>0</v>
      </c>
      <c r="AU14" s="33">
        <v>0</v>
      </c>
      <c r="AV14" s="33">
        <v>0</v>
      </c>
      <c r="AW14" s="33">
        <v>0</v>
      </c>
      <c r="AX14" s="33">
        <v>304.31</v>
      </c>
      <c r="AY14" s="33">
        <v>0</v>
      </c>
      <c r="AZ14" s="33">
        <v>0</v>
      </c>
      <c r="BA14" s="31">
        <f t="shared" si="55"/>
        <v>-20.92</v>
      </c>
      <c r="BB14" s="31">
        <f t="shared" si="56"/>
        <v>0</v>
      </c>
      <c r="BC14" s="31">
        <f t="shared" si="57"/>
        <v>-78.37</v>
      </c>
      <c r="BD14" s="31">
        <f t="shared" si="58"/>
        <v>-65.55</v>
      </c>
      <c r="BE14" s="31">
        <f t="shared" si="59"/>
        <v>-1.17</v>
      </c>
      <c r="BF14" s="31">
        <f t="shared" si="60"/>
        <v>0</v>
      </c>
      <c r="BG14" s="31">
        <f t="shared" si="61"/>
        <v>0</v>
      </c>
      <c r="BH14" s="31">
        <f t="shared" si="62"/>
        <v>0</v>
      </c>
      <c r="BI14" s="31">
        <f t="shared" si="63"/>
        <v>0</v>
      </c>
      <c r="BJ14" s="31">
        <f t="shared" si="64"/>
        <v>-9.98</v>
      </c>
      <c r="BK14" s="31">
        <f t="shared" si="65"/>
        <v>0</v>
      </c>
      <c r="BL14" s="31">
        <f t="shared" si="66"/>
        <v>0</v>
      </c>
      <c r="BM14" s="6">
        <f t="shared" ca="1" si="15"/>
        <v>0.12</v>
      </c>
      <c r="BN14" s="6">
        <f t="shared" ca="1" si="15"/>
        <v>0.12</v>
      </c>
      <c r="BO14" s="6">
        <f t="shared" ca="1" si="15"/>
        <v>0.12</v>
      </c>
      <c r="BP14" s="6">
        <f t="shared" ca="1" si="15"/>
        <v>0.12</v>
      </c>
      <c r="BQ14" s="6">
        <f t="shared" ca="1" si="15"/>
        <v>0.12</v>
      </c>
      <c r="BR14" s="6">
        <f t="shared" ca="1" si="15"/>
        <v>0.12</v>
      </c>
      <c r="BS14" s="6">
        <f t="shared" ca="1" si="15"/>
        <v>0.12</v>
      </c>
      <c r="BT14" s="6">
        <f t="shared" ca="1" si="15"/>
        <v>0.12</v>
      </c>
      <c r="BU14" s="6">
        <f t="shared" ca="1" si="15"/>
        <v>0.12</v>
      </c>
      <c r="BV14" s="6">
        <f t="shared" ca="1" si="15"/>
        <v>0.12</v>
      </c>
      <c r="BW14" s="6">
        <f t="shared" ca="1" si="15"/>
        <v>0.12</v>
      </c>
      <c r="BX14" s="6">
        <f t="shared" ca="1" si="15"/>
        <v>0.12</v>
      </c>
      <c r="BY14" s="31">
        <f t="shared" ca="1" si="16"/>
        <v>6334.46</v>
      </c>
      <c r="BZ14" s="31">
        <f t="shared" ca="1" si="17"/>
        <v>0</v>
      </c>
      <c r="CA14" s="31">
        <f t="shared" ca="1" si="18"/>
        <v>30844.890000000003</v>
      </c>
      <c r="CB14" s="31">
        <f t="shared" ca="1" si="19"/>
        <v>11939.09</v>
      </c>
      <c r="CC14" s="31">
        <f t="shared" ca="1" si="20"/>
        <v>107.33</v>
      </c>
      <c r="CD14" s="31">
        <f t="shared" ca="1" si="21"/>
        <v>0</v>
      </c>
      <c r="CE14" s="31">
        <f t="shared" ca="1" si="22"/>
        <v>0</v>
      </c>
      <c r="CF14" s="31">
        <f t="shared" ca="1" si="23"/>
        <v>0</v>
      </c>
      <c r="CG14" s="31">
        <f t="shared" ca="1" si="24"/>
        <v>0</v>
      </c>
      <c r="CH14" s="31">
        <f t="shared" ca="1" si="25"/>
        <v>304.31</v>
      </c>
      <c r="CI14" s="31">
        <f t="shared" ca="1" si="26"/>
        <v>0</v>
      </c>
      <c r="CJ14" s="31">
        <f t="shared" ca="1" si="27"/>
        <v>0</v>
      </c>
      <c r="CK14" s="32">
        <f t="shared" ca="1" si="67"/>
        <v>167.36</v>
      </c>
      <c r="CL14" s="32">
        <f t="shared" ca="1" si="68"/>
        <v>0</v>
      </c>
      <c r="CM14" s="32">
        <f t="shared" ca="1" si="69"/>
        <v>626.94000000000005</v>
      </c>
      <c r="CN14" s="32">
        <f t="shared" ca="1" si="70"/>
        <v>393.28</v>
      </c>
      <c r="CO14" s="32">
        <f t="shared" ca="1" si="71"/>
        <v>7.04</v>
      </c>
      <c r="CP14" s="32">
        <f t="shared" ca="1" si="72"/>
        <v>0</v>
      </c>
      <c r="CQ14" s="32">
        <f t="shared" ca="1" si="73"/>
        <v>0</v>
      </c>
      <c r="CR14" s="32">
        <f t="shared" ca="1" si="74"/>
        <v>0</v>
      </c>
      <c r="CS14" s="32">
        <f t="shared" ca="1" si="75"/>
        <v>0</v>
      </c>
      <c r="CT14" s="32">
        <f t="shared" ca="1" si="76"/>
        <v>19.95</v>
      </c>
      <c r="CU14" s="32">
        <f t="shared" ca="1" si="77"/>
        <v>0</v>
      </c>
      <c r="CV14" s="32">
        <f t="shared" ca="1" si="78"/>
        <v>0</v>
      </c>
      <c r="CW14" s="31">
        <f t="shared" ca="1" si="115"/>
        <v>3970.4399999999996</v>
      </c>
      <c r="CX14" s="31">
        <f t="shared" ca="1" si="116"/>
        <v>0</v>
      </c>
      <c r="CY14" s="31">
        <f t="shared" ca="1" si="117"/>
        <v>21989.4</v>
      </c>
      <c r="CZ14" s="31">
        <f t="shared" ca="1" si="118"/>
        <v>6400.4400000000005</v>
      </c>
      <c r="DA14" s="31">
        <f t="shared" ca="1" si="119"/>
        <v>8.2100000000000062</v>
      </c>
      <c r="DB14" s="31">
        <f t="shared" ca="1" si="120"/>
        <v>0</v>
      </c>
      <c r="DC14" s="31">
        <f t="shared" ca="1" si="121"/>
        <v>0</v>
      </c>
      <c r="DD14" s="31">
        <f t="shared" ca="1" si="122"/>
        <v>0</v>
      </c>
      <c r="DE14" s="31">
        <f t="shared" ca="1" si="123"/>
        <v>0</v>
      </c>
      <c r="DF14" s="31">
        <f t="shared" ca="1" si="124"/>
        <v>29.929999999999989</v>
      </c>
      <c r="DG14" s="31">
        <f t="shared" ca="1" si="125"/>
        <v>0</v>
      </c>
      <c r="DH14" s="31">
        <f t="shared" ca="1" si="126"/>
        <v>0</v>
      </c>
      <c r="DI14" s="32">
        <f t="shared" ca="1" si="79"/>
        <v>198.52</v>
      </c>
      <c r="DJ14" s="32">
        <f t="shared" ca="1" si="80"/>
        <v>0</v>
      </c>
      <c r="DK14" s="32">
        <f t="shared" ca="1" si="81"/>
        <v>1099.47</v>
      </c>
      <c r="DL14" s="32">
        <f t="shared" ca="1" si="82"/>
        <v>320.02</v>
      </c>
      <c r="DM14" s="32">
        <f t="shared" ca="1" si="83"/>
        <v>0.41</v>
      </c>
      <c r="DN14" s="32">
        <f t="shared" ca="1" si="84"/>
        <v>0</v>
      </c>
      <c r="DO14" s="32">
        <f t="shared" ca="1" si="85"/>
        <v>0</v>
      </c>
      <c r="DP14" s="32">
        <f t="shared" ca="1" si="86"/>
        <v>0</v>
      </c>
      <c r="DQ14" s="32">
        <f t="shared" ca="1" si="87"/>
        <v>0</v>
      </c>
      <c r="DR14" s="32">
        <f t="shared" ca="1" si="88"/>
        <v>1.5</v>
      </c>
      <c r="DS14" s="32">
        <f t="shared" ca="1" si="89"/>
        <v>0</v>
      </c>
      <c r="DT14" s="32">
        <f t="shared" ca="1" si="90"/>
        <v>0</v>
      </c>
      <c r="DU14" s="31">
        <f t="shared" ca="1" si="91"/>
        <v>1279.1600000000001</v>
      </c>
      <c r="DV14" s="31">
        <f t="shared" ca="1" si="92"/>
        <v>0</v>
      </c>
      <c r="DW14" s="31">
        <f t="shared" ca="1" si="93"/>
        <v>6986.58</v>
      </c>
      <c r="DX14" s="31">
        <f t="shared" ca="1" si="94"/>
        <v>2021.35</v>
      </c>
      <c r="DY14" s="31">
        <f t="shared" ca="1" si="95"/>
        <v>2.58</v>
      </c>
      <c r="DZ14" s="31">
        <f t="shared" ca="1" si="96"/>
        <v>0</v>
      </c>
      <c r="EA14" s="31">
        <f t="shared" ca="1" si="97"/>
        <v>0</v>
      </c>
      <c r="EB14" s="31">
        <f t="shared" ca="1" si="98"/>
        <v>0</v>
      </c>
      <c r="EC14" s="31">
        <f t="shared" ca="1" si="99"/>
        <v>0</v>
      </c>
      <c r="ED14" s="31">
        <f t="shared" ca="1" si="100"/>
        <v>9.15</v>
      </c>
      <c r="EE14" s="31">
        <f t="shared" ca="1" si="101"/>
        <v>0</v>
      </c>
      <c r="EF14" s="31">
        <f t="shared" ca="1" si="102"/>
        <v>0</v>
      </c>
      <c r="EG14" s="32">
        <f t="shared" ca="1" si="103"/>
        <v>5448.12</v>
      </c>
      <c r="EH14" s="32">
        <f t="shared" ca="1" si="104"/>
        <v>0</v>
      </c>
      <c r="EI14" s="32">
        <f t="shared" ca="1" si="105"/>
        <v>30075.450000000004</v>
      </c>
      <c r="EJ14" s="32">
        <f t="shared" ca="1" si="106"/>
        <v>8741.8100000000013</v>
      </c>
      <c r="EK14" s="32">
        <f t="shared" ca="1" si="107"/>
        <v>11.200000000000006</v>
      </c>
      <c r="EL14" s="32">
        <f t="shared" ca="1" si="108"/>
        <v>0</v>
      </c>
      <c r="EM14" s="32">
        <f t="shared" ca="1" si="109"/>
        <v>0</v>
      </c>
      <c r="EN14" s="32">
        <f t="shared" ca="1" si="110"/>
        <v>0</v>
      </c>
      <c r="EO14" s="32">
        <f t="shared" ca="1" si="111"/>
        <v>0</v>
      </c>
      <c r="EP14" s="32">
        <f t="shared" ca="1" si="112"/>
        <v>40.579999999999991</v>
      </c>
      <c r="EQ14" s="32">
        <f t="shared" ca="1" si="113"/>
        <v>0</v>
      </c>
      <c r="ER14" s="32">
        <f t="shared" ca="1" si="114"/>
        <v>0</v>
      </c>
    </row>
    <row r="15" spans="1:148">
      <c r="A15" t="s">
        <v>465</v>
      </c>
      <c r="B15" s="1" t="s">
        <v>530</v>
      </c>
      <c r="C15" t="str">
        <f t="shared" ca="1" si="1"/>
        <v>341S025</v>
      </c>
      <c r="D15" t="str">
        <f t="shared" ca="1" si="2"/>
        <v>Syncrude Industrial System DOS</v>
      </c>
      <c r="E15" s="51">
        <v>120.342</v>
      </c>
      <c r="F15" s="51">
        <v>0</v>
      </c>
      <c r="G15" s="51">
        <v>4604.8500000000004</v>
      </c>
      <c r="H15" s="51">
        <v>156.184</v>
      </c>
      <c r="I15" s="51">
        <v>397.11599999999999</v>
      </c>
      <c r="J15" s="51">
        <v>9663.4120000000003</v>
      </c>
      <c r="K15" s="51">
        <v>399.35550000000001</v>
      </c>
      <c r="L15" s="51">
        <v>1054.117</v>
      </c>
      <c r="M15" s="51">
        <v>90.063700000000011</v>
      </c>
      <c r="N15" s="51">
        <v>0</v>
      </c>
      <c r="O15" s="51">
        <v>161.43600000000001</v>
      </c>
      <c r="P15" s="51">
        <v>0</v>
      </c>
      <c r="Q15" s="32">
        <v>6000.95</v>
      </c>
      <c r="R15" s="32">
        <v>0</v>
      </c>
      <c r="S15" s="32">
        <v>248447.51</v>
      </c>
      <c r="T15" s="32">
        <v>4527.3500000000004</v>
      </c>
      <c r="U15" s="32">
        <v>11767.64</v>
      </c>
      <c r="V15" s="32">
        <v>506305.11</v>
      </c>
      <c r="W15" s="32">
        <v>30953.859999999997</v>
      </c>
      <c r="X15" s="32">
        <v>25979.15</v>
      </c>
      <c r="Y15" s="32">
        <v>5462.2900000000009</v>
      </c>
      <c r="Z15" s="32">
        <v>0</v>
      </c>
      <c r="AA15" s="32">
        <v>8043.34</v>
      </c>
      <c r="AB15" s="32">
        <v>0</v>
      </c>
      <c r="AC15" s="2">
        <v>-4.4800000000000004</v>
      </c>
      <c r="AD15" s="2">
        <v>-4.4800000000000004</v>
      </c>
      <c r="AE15" s="2">
        <v>-4.4800000000000004</v>
      </c>
      <c r="AF15" s="2">
        <v>-4.4800000000000004</v>
      </c>
      <c r="AG15" s="2">
        <v>-4.4800000000000004</v>
      </c>
      <c r="AH15" s="2">
        <v>-4.4800000000000004</v>
      </c>
      <c r="AI15" s="2">
        <v>-4.4800000000000004</v>
      </c>
      <c r="AJ15" s="2">
        <v>-4.4800000000000004</v>
      </c>
      <c r="AK15" s="2">
        <v>-4.4800000000000004</v>
      </c>
      <c r="AL15" s="2">
        <v>-4.4800000000000004</v>
      </c>
      <c r="AM15" s="2">
        <v>-4.4800000000000004</v>
      </c>
      <c r="AN15" s="2">
        <v>-4.4800000000000004</v>
      </c>
      <c r="AO15" s="33">
        <v>-268.83999999999997</v>
      </c>
      <c r="AP15" s="33">
        <v>0</v>
      </c>
      <c r="AQ15" s="33">
        <v>-11130.45</v>
      </c>
      <c r="AR15" s="33">
        <v>-202.83</v>
      </c>
      <c r="AS15" s="33">
        <v>-527.19999999999993</v>
      </c>
      <c r="AT15" s="33">
        <v>-22682.46</v>
      </c>
      <c r="AU15" s="33">
        <v>-1386.7400000000002</v>
      </c>
      <c r="AV15" s="33">
        <v>-1163.8599999999999</v>
      </c>
      <c r="AW15" s="33">
        <v>-244.70999999999998</v>
      </c>
      <c r="AX15" s="33">
        <v>0</v>
      </c>
      <c r="AY15" s="33">
        <v>-360.35</v>
      </c>
      <c r="AZ15" s="33">
        <v>0</v>
      </c>
      <c r="BA15" s="31">
        <f t="shared" ref="BA15" si="127">ROUND(Q15*BA$3,2)</f>
        <v>-1.8</v>
      </c>
      <c r="BB15" s="31">
        <f t="shared" ref="BB15" si="128">ROUND(R15*BB$3,2)</f>
        <v>0</v>
      </c>
      <c r="BC15" s="31">
        <f t="shared" ref="BC15" si="129">ROUND(S15*BC$3,2)</f>
        <v>-74.53</v>
      </c>
      <c r="BD15" s="31">
        <f t="shared" ref="BD15" si="130">ROUND(T15*BD$3,2)</f>
        <v>-1.81</v>
      </c>
      <c r="BE15" s="31">
        <f t="shared" ref="BE15" si="131">ROUND(U15*BE$3,2)</f>
        <v>-4.71</v>
      </c>
      <c r="BF15" s="31">
        <f t="shared" ref="BF15" si="132">ROUND(V15*BF$3,2)</f>
        <v>-202.52</v>
      </c>
      <c r="BG15" s="31">
        <f t="shared" ref="BG15" si="133">ROUND(W15*BG$3,2)</f>
        <v>0</v>
      </c>
      <c r="BH15" s="31">
        <f t="shared" ref="BH15" si="134">ROUND(X15*BH$3,2)</f>
        <v>0</v>
      </c>
      <c r="BI15" s="31">
        <f t="shared" ref="BI15" si="135">ROUND(Y15*BI$3,2)</f>
        <v>0</v>
      </c>
      <c r="BJ15" s="31">
        <f t="shared" ref="BJ15" si="136">ROUND(Z15*BJ$3,2)</f>
        <v>0</v>
      </c>
      <c r="BK15" s="31">
        <f t="shared" ref="BK15" si="137">ROUND(AA15*BK$3,2)</f>
        <v>-9.65</v>
      </c>
      <c r="BL15" s="31">
        <f t="shared" ref="BL15" si="138">ROUND(AB15*BL$3,2)</f>
        <v>0</v>
      </c>
      <c r="BM15" s="6">
        <f t="shared" ca="1" si="15"/>
        <v>-1.3100000000000001E-2</v>
      </c>
      <c r="BN15" s="6">
        <f t="shared" ca="1" si="15"/>
        <v>-1.3100000000000001E-2</v>
      </c>
      <c r="BO15" s="6">
        <f t="shared" ca="1" si="15"/>
        <v>-1.3100000000000001E-2</v>
      </c>
      <c r="BP15" s="6">
        <f t="shared" ca="1" si="15"/>
        <v>-1.3100000000000001E-2</v>
      </c>
      <c r="BQ15" s="6">
        <f t="shared" ca="1" si="15"/>
        <v>-1.3100000000000001E-2</v>
      </c>
      <c r="BR15" s="6">
        <f t="shared" ca="1" si="15"/>
        <v>-1.3100000000000001E-2</v>
      </c>
      <c r="BS15" s="6">
        <f t="shared" ca="1" si="15"/>
        <v>-1.3100000000000001E-2</v>
      </c>
      <c r="BT15" s="6">
        <f t="shared" ca="1" si="15"/>
        <v>-1.3100000000000001E-2</v>
      </c>
      <c r="BU15" s="6">
        <f t="shared" ca="1" si="15"/>
        <v>-1.3100000000000001E-2</v>
      </c>
      <c r="BV15" s="6">
        <f t="shared" ca="1" si="15"/>
        <v>-1.3100000000000001E-2</v>
      </c>
      <c r="BW15" s="6">
        <f t="shared" ca="1" si="15"/>
        <v>-1.3100000000000001E-2</v>
      </c>
      <c r="BX15" s="6">
        <f t="shared" ca="1" si="15"/>
        <v>-1.3100000000000001E-2</v>
      </c>
      <c r="BY15" s="31">
        <f t="shared" ca="1" si="16"/>
        <v>-268.83999999999997</v>
      </c>
      <c r="BZ15" s="31">
        <f t="shared" ca="1" si="17"/>
        <v>0</v>
      </c>
      <c r="CA15" s="31">
        <f t="shared" ca="1" si="18"/>
        <v>-11130.45</v>
      </c>
      <c r="CB15" s="31">
        <f t="shared" ca="1" si="19"/>
        <v>-202.83</v>
      </c>
      <c r="CC15" s="31">
        <f t="shared" ca="1" si="20"/>
        <v>-527.19999999999993</v>
      </c>
      <c r="CD15" s="31">
        <f t="shared" ca="1" si="21"/>
        <v>-22682.46</v>
      </c>
      <c r="CE15" s="31">
        <f t="shared" ca="1" si="22"/>
        <v>-1386.7400000000002</v>
      </c>
      <c r="CF15" s="31">
        <f t="shared" ca="1" si="23"/>
        <v>-1163.8599999999999</v>
      </c>
      <c r="CG15" s="31">
        <f t="shared" ca="1" si="24"/>
        <v>-244.70999999999998</v>
      </c>
      <c r="CH15" s="31">
        <f t="shared" ca="1" si="25"/>
        <v>0</v>
      </c>
      <c r="CI15" s="31">
        <f t="shared" ca="1" si="26"/>
        <v>-360.35</v>
      </c>
      <c r="CJ15" s="31">
        <f t="shared" ca="1" si="27"/>
        <v>0</v>
      </c>
      <c r="CK15" s="32">
        <f t="shared" ref="CK15" ca="1" si="139">ROUND(Q15*$CV$3,2)</f>
        <v>14.4</v>
      </c>
      <c r="CL15" s="32">
        <f t="shared" ref="CL15" ca="1" si="140">ROUND(R15*$CV$3,2)</f>
        <v>0</v>
      </c>
      <c r="CM15" s="32">
        <f t="shared" ref="CM15" ca="1" si="141">ROUND(S15*$CV$3,2)</f>
        <v>596.27</v>
      </c>
      <c r="CN15" s="32">
        <f t="shared" ref="CN15" ca="1" si="142">ROUND(T15*$CV$3,2)</f>
        <v>10.87</v>
      </c>
      <c r="CO15" s="32">
        <f t="shared" ref="CO15" ca="1" si="143">ROUND(U15*$CV$3,2)</f>
        <v>28.24</v>
      </c>
      <c r="CP15" s="32">
        <f t="shared" ref="CP15" ca="1" si="144">ROUND(V15*$CV$3,2)</f>
        <v>1215.1300000000001</v>
      </c>
      <c r="CQ15" s="32">
        <f t="shared" ref="CQ15" ca="1" si="145">ROUND(W15*$CV$3,2)</f>
        <v>74.290000000000006</v>
      </c>
      <c r="CR15" s="32">
        <f t="shared" ref="CR15" ca="1" si="146">ROUND(X15*$CV$3,2)</f>
        <v>62.35</v>
      </c>
      <c r="CS15" s="32">
        <f t="shared" ref="CS15" ca="1" si="147">ROUND(Y15*$CV$3,2)</f>
        <v>13.11</v>
      </c>
      <c r="CT15" s="32">
        <f t="shared" ref="CT15" ca="1" si="148">ROUND(Z15*$CV$3,2)</f>
        <v>0</v>
      </c>
      <c r="CU15" s="32">
        <f t="shared" ref="CU15" ca="1" si="149">ROUND(AA15*$CV$3,2)</f>
        <v>19.3</v>
      </c>
      <c r="CV15" s="32">
        <f t="shared" ref="CV15" ca="1" si="150">ROUND(AB15*$CV$3,2)</f>
        <v>0</v>
      </c>
      <c r="CW15" s="31">
        <f t="shared" ref="CW15" ca="1" si="151">BY15+CK15-AO15-BA15</f>
        <v>16.200000000000006</v>
      </c>
      <c r="CX15" s="31">
        <f t="shared" ref="CX15" ca="1" si="152">BZ15+CL15-AP15-BB15</f>
        <v>0</v>
      </c>
      <c r="CY15" s="31">
        <f t="shared" ref="CY15" ca="1" si="153">CA15+CM15-AQ15-BC15</f>
        <v>670.80000000000041</v>
      </c>
      <c r="CZ15" s="31">
        <f t="shared" ref="CZ15" ca="1" si="154">CB15+CN15-AR15-BD15</f>
        <v>12.680000000000005</v>
      </c>
      <c r="DA15" s="31">
        <f t="shared" ref="DA15" ca="1" si="155">CC15+CO15-AS15-BE15</f>
        <v>32.95000000000001</v>
      </c>
      <c r="DB15" s="31">
        <f t="shared" ref="DB15" ca="1" si="156">CD15+CP15-AT15-BF15</f>
        <v>1417.650000000001</v>
      </c>
      <c r="DC15" s="31">
        <f t="shared" ref="DC15" ca="1" si="157">CE15+CQ15-AU15-BG15</f>
        <v>74.289999999999964</v>
      </c>
      <c r="DD15" s="31">
        <f t="shared" ref="DD15" ca="1" si="158">CF15+CR15-AV15-BH15</f>
        <v>62.349999999999909</v>
      </c>
      <c r="DE15" s="31">
        <f t="shared" ref="DE15" ca="1" si="159">CG15+CS15-AW15-BI15</f>
        <v>13.110000000000014</v>
      </c>
      <c r="DF15" s="31">
        <f t="shared" ref="DF15" ca="1" si="160">CH15+CT15-AX15-BJ15</f>
        <v>0</v>
      </c>
      <c r="DG15" s="31">
        <f t="shared" ref="DG15" ca="1" si="161">CI15+CU15-AY15-BK15</f>
        <v>28.95000000000001</v>
      </c>
      <c r="DH15" s="31">
        <f t="shared" ref="DH15" ca="1" si="162">CJ15+CV15-AZ15-BL15</f>
        <v>0</v>
      </c>
      <c r="DI15" s="32">
        <f t="shared" ca="1" si="79"/>
        <v>0.81</v>
      </c>
      <c r="DJ15" s="32">
        <f t="shared" ca="1" si="80"/>
        <v>0</v>
      </c>
      <c r="DK15" s="32">
        <f t="shared" ca="1" si="81"/>
        <v>33.54</v>
      </c>
      <c r="DL15" s="32">
        <f t="shared" ca="1" si="82"/>
        <v>0.63</v>
      </c>
      <c r="DM15" s="32">
        <f t="shared" ca="1" si="83"/>
        <v>1.65</v>
      </c>
      <c r="DN15" s="32">
        <f t="shared" ca="1" si="84"/>
        <v>70.88</v>
      </c>
      <c r="DO15" s="32">
        <f t="shared" ca="1" si="85"/>
        <v>3.71</v>
      </c>
      <c r="DP15" s="32">
        <f t="shared" ca="1" si="86"/>
        <v>3.12</v>
      </c>
      <c r="DQ15" s="32">
        <f t="shared" ca="1" si="87"/>
        <v>0.66</v>
      </c>
      <c r="DR15" s="32">
        <f t="shared" ca="1" si="88"/>
        <v>0</v>
      </c>
      <c r="DS15" s="32">
        <f t="shared" ca="1" si="89"/>
        <v>1.45</v>
      </c>
      <c r="DT15" s="32">
        <f t="shared" ca="1" si="90"/>
        <v>0</v>
      </c>
      <c r="DU15" s="31">
        <f t="shared" ca="1" si="91"/>
        <v>5.22</v>
      </c>
      <c r="DV15" s="31">
        <f t="shared" ca="1" si="92"/>
        <v>0</v>
      </c>
      <c r="DW15" s="31">
        <f t="shared" ca="1" si="93"/>
        <v>213.13</v>
      </c>
      <c r="DX15" s="31">
        <f t="shared" ca="1" si="94"/>
        <v>4</v>
      </c>
      <c r="DY15" s="31">
        <f t="shared" ca="1" si="95"/>
        <v>10.35</v>
      </c>
      <c r="DZ15" s="31">
        <f t="shared" ca="1" si="96"/>
        <v>442.98</v>
      </c>
      <c r="EA15" s="31">
        <f t="shared" ca="1" si="97"/>
        <v>23.09</v>
      </c>
      <c r="EB15" s="31">
        <f t="shared" ca="1" si="98"/>
        <v>19.27</v>
      </c>
      <c r="EC15" s="31">
        <f t="shared" ca="1" si="99"/>
        <v>4.03</v>
      </c>
      <c r="ED15" s="31">
        <f t="shared" ca="1" si="100"/>
        <v>0</v>
      </c>
      <c r="EE15" s="31">
        <f t="shared" ca="1" si="101"/>
        <v>8.8000000000000007</v>
      </c>
      <c r="EF15" s="31">
        <f t="shared" ca="1" si="102"/>
        <v>0</v>
      </c>
      <c r="EG15" s="32">
        <f t="shared" ca="1" si="103"/>
        <v>22.230000000000004</v>
      </c>
      <c r="EH15" s="32">
        <f t="shared" ca="1" si="104"/>
        <v>0</v>
      </c>
      <c r="EI15" s="32">
        <f t="shared" ca="1" si="105"/>
        <v>917.47000000000037</v>
      </c>
      <c r="EJ15" s="32">
        <f t="shared" ca="1" si="106"/>
        <v>17.310000000000006</v>
      </c>
      <c r="EK15" s="32">
        <f t="shared" ca="1" si="107"/>
        <v>44.95000000000001</v>
      </c>
      <c r="EL15" s="32">
        <f t="shared" ca="1" si="108"/>
        <v>1931.5100000000011</v>
      </c>
      <c r="EM15" s="32">
        <f t="shared" ca="1" si="109"/>
        <v>101.08999999999996</v>
      </c>
      <c r="EN15" s="32">
        <f t="shared" ca="1" si="110"/>
        <v>84.73999999999991</v>
      </c>
      <c r="EO15" s="32">
        <f t="shared" ca="1" si="111"/>
        <v>17.800000000000015</v>
      </c>
      <c r="EP15" s="32">
        <f t="shared" ca="1" si="112"/>
        <v>0</v>
      </c>
      <c r="EQ15" s="32">
        <f t="shared" ca="1" si="113"/>
        <v>39.20000000000001</v>
      </c>
      <c r="ER15" s="32">
        <f t="shared" ca="1" si="114"/>
        <v>0</v>
      </c>
    </row>
    <row r="16" spans="1:148">
      <c r="A16" t="s">
        <v>434</v>
      </c>
      <c r="B16" s="1" t="s">
        <v>62</v>
      </c>
      <c r="C16" t="str">
        <f t="shared" ca="1" si="1"/>
        <v>AKE1</v>
      </c>
      <c r="D16" t="str">
        <f t="shared" ca="1" si="2"/>
        <v>McBride Lake Wind Facility</v>
      </c>
      <c r="E16" s="51">
        <v>29122.7052</v>
      </c>
      <c r="F16" s="51">
        <v>16560.836899999998</v>
      </c>
      <c r="G16" s="51">
        <v>24913.504700000001</v>
      </c>
      <c r="H16" s="51">
        <v>18812.3413</v>
      </c>
      <c r="I16" s="51">
        <v>17001.0376</v>
      </c>
      <c r="J16" s="51">
        <v>13134.1176</v>
      </c>
      <c r="K16" s="51">
        <v>7725.5928999999996</v>
      </c>
      <c r="L16" s="51">
        <v>8260.7124000000003</v>
      </c>
      <c r="M16" s="51">
        <v>15724.178900000001</v>
      </c>
      <c r="N16" s="51">
        <v>18031.0753</v>
      </c>
      <c r="O16" s="51">
        <v>36362.8269</v>
      </c>
      <c r="P16" s="51">
        <v>19959.854200000002</v>
      </c>
      <c r="Q16" s="32">
        <v>1895534.91</v>
      </c>
      <c r="R16" s="32">
        <v>682174.23</v>
      </c>
      <c r="S16" s="32">
        <v>949444.88</v>
      </c>
      <c r="T16" s="32">
        <v>489531.78</v>
      </c>
      <c r="U16" s="32">
        <v>573414.01</v>
      </c>
      <c r="V16" s="32">
        <v>340321.27</v>
      </c>
      <c r="W16" s="32">
        <v>265665.02</v>
      </c>
      <c r="X16" s="32">
        <v>249744.75</v>
      </c>
      <c r="Y16" s="32">
        <v>1003022.94</v>
      </c>
      <c r="Z16" s="32">
        <v>540615.62</v>
      </c>
      <c r="AA16" s="32">
        <v>1749372.24</v>
      </c>
      <c r="AB16" s="32">
        <v>749505.71</v>
      </c>
      <c r="AC16" s="2">
        <v>1.1200000000000001</v>
      </c>
      <c r="AD16" s="2">
        <v>1.1200000000000001</v>
      </c>
      <c r="AE16" s="2">
        <v>1.1200000000000001</v>
      </c>
      <c r="AF16" s="2">
        <v>1.1200000000000001</v>
      </c>
      <c r="AG16" s="2">
        <v>1.1200000000000001</v>
      </c>
      <c r="AH16" s="2">
        <v>1.1200000000000001</v>
      </c>
      <c r="AI16" s="2">
        <v>1.1200000000000001</v>
      </c>
      <c r="AJ16" s="2">
        <v>1.1200000000000001</v>
      </c>
      <c r="AK16" s="2">
        <v>1.39</v>
      </c>
      <c r="AL16" s="2">
        <v>1.39</v>
      </c>
      <c r="AM16" s="2">
        <v>1.39</v>
      </c>
      <c r="AN16" s="2">
        <v>1.39</v>
      </c>
      <c r="AO16" s="33">
        <v>21229.99</v>
      </c>
      <c r="AP16" s="33">
        <v>7640.35</v>
      </c>
      <c r="AQ16" s="33">
        <v>10633.78</v>
      </c>
      <c r="AR16" s="33">
        <v>5482.76</v>
      </c>
      <c r="AS16" s="33">
        <v>6422.24</v>
      </c>
      <c r="AT16" s="33">
        <v>3811.6</v>
      </c>
      <c r="AU16" s="33">
        <v>2975.45</v>
      </c>
      <c r="AV16" s="33">
        <v>2797.14</v>
      </c>
      <c r="AW16" s="33">
        <v>13942.02</v>
      </c>
      <c r="AX16" s="33">
        <v>7514.56</v>
      </c>
      <c r="AY16" s="33">
        <v>24316.27</v>
      </c>
      <c r="AZ16" s="33">
        <v>10418.129999999999</v>
      </c>
      <c r="BA16" s="31">
        <f t="shared" si="55"/>
        <v>-568.66</v>
      </c>
      <c r="BB16" s="31">
        <f t="shared" si="56"/>
        <v>-204.65</v>
      </c>
      <c r="BC16" s="31">
        <f t="shared" si="57"/>
        <v>-284.83</v>
      </c>
      <c r="BD16" s="31">
        <f t="shared" si="58"/>
        <v>-195.81</v>
      </c>
      <c r="BE16" s="31">
        <f t="shared" si="59"/>
        <v>-229.37</v>
      </c>
      <c r="BF16" s="31">
        <f t="shared" si="60"/>
        <v>-136.13</v>
      </c>
      <c r="BG16" s="31">
        <f t="shared" si="61"/>
        <v>0</v>
      </c>
      <c r="BH16" s="31">
        <f t="shared" si="62"/>
        <v>0</v>
      </c>
      <c r="BI16" s="31">
        <f t="shared" si="63"/>
        <v>0</v>
      </c>
      <c r="BJ16" s="31">
        <f t="shared" si="64"/>
        <v>-648.74</v>
      </c>
      <c r="BK16" s="31">
        <f t="shared" si="65"/>
        <v>-2099.25</v>
      </c>
      <c r="BL16" s="31">
        <f t="shared" si="66"/>
        <v>-899.41</v>
      </c>
      <c r="BM16" s="6">
        <f t="shared" ref="BM16:BX38" ca="1" si="163">VLOOKUP($C16,LossFactorLookup,3,FALSE)</f>
        <v>1.9E-2</v>
      </c>
      <c r="BN16" s="6">
        <f t="shared" ca="1" si="163"/>
        <v>1.9E-2</v>
      </c>
      <c r="BO16" s="6">
        <f t="shared" ca="1" si="163"/>
        <v>1.9E-2</v>
      </c>
      <c r="BP16" s="6">
        <f t="shared" ca="1" si="163"/>
        <v>1.9E-2</v>
      </c>
      <c r="BQ16" s="6">
        <f t="shared" ca="1" si="163"/>
        <v>1.9E-2</v>
      </c>
      <c r="BR16" s="6">
        <f t="shared" ca="1" si="163"/>
        <v>1.9E-2</v>
      </c>
      <c r="BS16" s="6">
        <f t="shared" ca="1" si="163"/>
        <v>1.9E-2</v>
      </c>
      <c r="BT16" s="6">
        <f t="shared" ca="1" si="163"/>
        <v>1.9E-2</v>
      </c>
      <c r="BU16" s="6">
        <f t="shared" ca="1" si="163"/>
        <v>1.9E-2</v>
      </c>
      <c r="BV16" s="6">
        <f t="shared" ca="1" si="163"/>
        <v>1.9E-2</v>
      </c>
      <c r="BW16" s="6">
        <f t="shared" ca="1" si="163"/>
        <v>1.9E-2</v>
      </c>
      <c r="BX16" s="6">
        <f t="shared" ca="1" si="163"/>
        <v>1.9E-2</v>
      </c>
      <c r="BY16" s="31">
        <f t="shared" ca="1" si="16"/>
        <v>36015.160000000003</v>
      </c>
      <c r="BZ16" s="31">
        <f t="shared" ca="1" si="17"/>
        <v>12961.31</v>
      </c>
      <c r="CA16" s="31">
        <f t="shared" ca="1" si="18"/>
        <v>18039.45</v>
      </c>
      <c r="CB16" s="31">
        <f t="shared" ca="1" si="19"/>
        <v>9301.1</v>
      </c>
      <c r="CC16" s="31">
        <f t="shared" ca="1" si="20"/>
        <v>10894.87</v>
      </c>
      <c r="CD16" s="31">
        <f t="shared" ca="1" si="21"/>
        <v>6466.1</v>
      </c>
      <c r="CE16" s="31">
        <f t="shared" ca="1" si="22"/>
        <v>5047.6400000000003</v>
      </c>
      <c r="CF16" s="31">
        <f t="shared" ca="1" si="23"/>
        <v>4745.1499999999996</v>
      </c>
      <c r="CG16" s="31">
        <f t="shared" ca="1" si="24"/>
        <v>19057.439999999999</v>
      </c>
      <c r="CH16" s="31">
        <f t="shared" ca="1" si="25"/>
        <v>10271.700000000001</v>
      </c>
      <c r="CI16" s="31">
        <f t="shared" ca="1" si="26"/>
        <v>33238.07</v>
      </c>
      <c r="CJ16" s="31">
        <f t="shared" ca="1" si="27"/>
        <v>14240.61</v>
      </c>
      <c r="CK16" s="32">
        <f t="shared" ca="1" si="67"/>
        <v>4549.28</v>
      </c>
      <c r="CL16" s="32">
        <f t="shared" ca="1" si="68"/>
        <v>1637.22</v>
      </c>
      <c r="CM16" s="32">
        <f t="shared" ca="1" si="69"/>
        <v>2278.67</v>
      </c>
      <c r="CN16" s="32">
        <f t="shared" ca="1" si="70"/>
        <v>1174.8800000000001</v>
      </c>
      <c r="CO16" s="32">
        <f t="shared" ca="1" si="71"/>
        <v>1376.19</v>
      </c>
      <c r="CP16" s="32">
        <f t="shared" ca="1" si="72"/>
        <v>816.77</v>
      </c>
      <c r="CQ16" s="32">
        <f t="shared" ca="1" si="73"/>
        <v>637.6</v>
      </c>
      <c r="CR16" s="32">
        <f t="shared" ca="1" si="74"/>
        <v>599.39</v>
      </c>
      <c r="CS16" s="32">
        <f t="shared" ca="1" si="75"/>
        <v>2407.2600000000002</v>
      </c>
      <c r="CT16" s="32">
        <f t="shared" ca="1" si="76"/>
        <v>1297.48</v>
      </c>
      <c r="CU16" s="32">
        <f t="shared" ca="1" si="77"/>
        <v>4198.49</v>
      </c>
      <c r="CV16" s="32">
        <f t="shared" ca="1" si="78"/>
        <v>1798.81</v>
      </c>
      <c r="CW16" s="31">
        <f t="shared" ref="CW16:CW20" ca="1" si="164">BY16+CK16-AO16-BA16</f>
        <v>19903.11</v>
      </c>
      <c r="CX16" s="31">
        <f t="shared" ref="CX16:CX20" ca="1" si="165">BZ16+CL16-AP16-BB16</f>
        <v>7162.8299999999981</v>
      </c>
      <c r="CY16" s="31">
        <f t="shared" ref="CY16:CY20" ca="1" si="166">CA16+CM16-AQ16-BC16</f>
        <v>9969.1700000000019</v>
      </c>
      <c r="CZ16" s="31">
        <f t="shared" ref="CZ16:CZ20" ca="1" si="167">CB16+CN16-AR16-BD16</f>
        <v>5189.03</v>
      </c>
      <c r="DA16" s="31">
        <f t="shared" ref="DA16:DA20" ca="1" si="168">CC16+CO16-AS16-BE16</f>
        <v>6078.1900000000014</v>
      </c>
      <c r="DB16" s="31">
        <f t="shared" ref="DB16:DB20" ca="1" si="169">CD16+CP16-AT16-BF16</f>
        <v>3607.400000000001</v>
      </c>
      <c r="DC16" s="31">
        <f t="shared" ref="DC16:DC20" ca="1" si="170">CE16+CQ16-AU16-BG16</f>
        <v>2709.7900000000009</v>
      </c>
      <c r="DD16" s="31">
        <f t="shared" ref="DD16:DD20" ca="1" si="171">CF16+CR16-AV16-BH16</f>
        <v>2547.4</v>
      </c>
      <c r="DE16" s="31">
        <f t="shared" ref="DE16:DE20" ca="1" si="172">CG16+CS16-AW16-BI16</f>
        <v>7522.6799999999967</v>
      </c>
      <c r="DF16" s="31">
        <f t="shared" ref="DF16:DF20" ca="1" si="173">CH16+CT16-AX16-BJ16</f>
        <v>4703.3599999999997</v>
      </c>
      <c r="DG16" s="31">
        <f t="shared" ref="DG16:DG20" ca="1" si="174">CI16+CU16-AY16-BK16</f>
        <v>15219.539999999997</v>
      </c>
      <c r="DH16" s="31">
        <f t="shared" ref="DH16:DH20" ca="1" si="175">CJ16+CV16-AZ16-BL16</f>
        <v>6520.7000000000007</v>
      </c>
      <c r="DI16" s="32">
        <f t="shared" ca="1" si="79"/>
        <v>995.16</v>
      </c>
      <c r="DJ16" s="32">
        <f t="shared" ca="1" si="80"/>
        <v>358.14</v>
      </c>
      <c r="DK16" s="32">
        <f t="shared" ca="1" si="81"/>
        <v>498.46</v>
      </c>
      <c r="DL16" s="32">
        <f t="shared" ca="1" si="82"/>
        <v>259.45</v>
      </c>
      <c r="DM16" s="32">
        <f t="shared" ca="1" si="83"/>
        <v>303.91000000000003</v>
      </c>
      <c r="DN16" s="32">
        <f t="shared" ca="1" si="84"/>
        <v>180.37</v>
      </c>
      <c r="DO16" s="32">
        <f t="shared" ca="1" si="85"/>
        <v>135.49</v>
      </c>
      <c r="DP16" s="32">
        <f t="shared" ca="1" si="86"/>
        <v>127.37</v>
      </c>
      <c r="DQ16" s="32">
        <f t="shared" ca="1" si="87"/>
        <v>376.13</v>
      </c>
      <c r="DR16" s="32">
        <f t="shared" ca="1" si="88"/>
        <v>235.17</v>
      </c>
      <c r="DS16" s="32">
        <f t="shared" ca="1" si="89"/>
        <v>760.98</v>
      </c>
      <c r="DT16" s="32">
        <f t="shared" ca="1" si="90"/>
        <v>326.04000000000002</v>
      </c>
      <c r="DU16" s="31">
        <f t="shared" ca="1" si="91"/>
        <v>6412.19</v>
      </c>
      <c r="DV16" s="31">
        <f t="shared" ca="1" si="92"/>
        <v>2290.92</v>
      </c>
      <c r="DW16" s="31">
        <f t="shared" ca="1" si="93"/>
        <v>3167.45</v>
      </c>
      <c r="DX16" s="31">
        <f t="shared" ca="1" si="94"/>
        <v>1638.77</v>
      </c>
      <c r="DY16" s="31">
        <f t="shared" ca="1" si="95"/>
        <v>1909.59</v>
      </c>
      <c r="DZ16" s="31">
        <f t="shared" ca="1" si="96"/>
        <v>1127.21</v>
      </c>
      <c r="EA16" s="31">
        <f t="shared" ca="1" si="97"/>
        <v>842.28</v>
      </c>
      <c r="EB16" s="31">
        <f t="shared" ca="1" si="98"/>
        <v>787.48</v>
      </c>
      <c r="EC16" s="31">
        <f t="shared" ca="1" si="99"/>
        <v>2312.6999999999998</v>
      </c>
      <c r="ED16" s="31">
        <f t="shared" ca="1" si="100"/>
        <v>1438.22</v>
      </c>
      <c r="EE16" s="31">
        <f t="shared" ca="1" si="101"/>
        <v>4628.08</v>
      </c>
      <c r="EF16" s="31">
        <f t="shared" ca="1" si="102"/>
        <v>1972.15</v>
      </c>
      <c r="EG16" s="32">
        <f t="shared" ca="1" si="103"/>
        <v>27310.46</v>
      </c>
      <c r="EH16" s="32">
        <f t="shared" ca="1" si="104"/>
        <v>9811.89</v>
      </c>
      <c r="EI16" s="32">
        <f t="shared" ca="1" si="105"/>
        <v>13635.080000000002</v>
      </c>
      <c r="EJ16" s="32">
        <f t="shared" ca="1" si="106"/>
        <v>7087.25</v>
      </c>
      <c r="EK16" s="32">
        <f t="shared" ca="1" si="107"/>
        <v>8291.69</v>
      </c>
      <c r="EL16" s="32">
        <f t="shared" ca="1" si="108"/>
        <v>4914.9800000000014</v>
      </c>
      <c r="EM16" s="32">
        <f t="shared" ca="1" si="109"/>
        <v>3687.5600000000004</v>
      </c>
      <c r="EN16" s="32">
        <f t="shared" ca="1" si="110"/>
        <v>3462.25</v>
      </c>
      <c r="EO16" s="32">
        <f t="shared" ca="1" si="111"/>
        <v>10211.509999999997</v>
      </c>
      <c r="EP16" s="32">
        <f t="shared" ca="1" si="112"/>
        <v>6376.75</v>
      </c>
      <c r="EQ16" s="32">
        <f t="shared" ca="1" si="113"/>
        <v>20608.599999999999</v>
      </c>
      <c r="ER16" s="32">
        <f t="shared" ca="1" si="114"/>
        <v>8818.8900000000012</v>
      </c>
    </row>
    <row r="17" spans="1:148">
      <c r="A17" t="s">
        <v>436</v>
      </c>
      <c r="B17" s="1" t="s">
        <v>122</v>
      </c>
      <c r="C17" t="str">
        <f t="shared" ca="1" si="1"/>
        <v>BAR</v>
      </c>
      <c r="D17" t="str">
        <f t="shared" ca="1" si="2"/>
        <v>Barrier Hydro Facility</v>
      </c>
      <c r="E17" s="51">
        <v>3785.5947999999999</v>
      </c>
      <c r="F17" s="51">
        <v>3509.1345000000001</v>
      </c>
      <c r="G17" s="51">
        <v>3197.0385000000001</v>
      </c>
      <c r="H17" s="51">
        <v>3175.4058</v>
      </c>
      <c r="I17" s="51">
        <v>3054.8317000000002</v>
      </c>
      <c r="J17" s="51">
        <v>3484.6952000000001</v>
      </c>
      <c r="K17" s="51">
        <v>2542.2631999999999</v>
      </c>
      <c r="L17" s="51">
        <v>2833.6925890000002</v>
      </c>
      <c r="M17" s="51">
        <v>2471.4618962</v>
      </c>
      <c r="N17" s="51">
        <v>2376.6222247999999</v>
      </c>
      <c r="O17" s="51">
        <v>2806.5719883000002</v>
      </c>
      <c r="P17" s="51">
        <v>3357.691315</v>
      </c>
      <c r="Q17" s="32">
        <v>477113.92</v>
      </c>
      <c r="R17" s="32">
        <v>189614.66</v>
      </c>
      <c r="S17" s="32">
        <v>174324.54</v>
      </c>
      <c r="T17" s="32">
        <v>125383.42</v>
      </c>
      <c r="U17" s="32">
        <v>117405.23</v>
      </c>
      <c r="V17" s="32">
        <v>162320.22</v>
      </c>
      <c r="W17" s="32">
        <v>149694.32999999999</v>
      </c>
      <c r="X17" s="32">
        <v>136012.59</v>
      </c>
      <c r="Y17" s="32">
        <v>388826.9</v>
      </c>
      <c r="Z17" s="32">
        <v>101873.95</v>
      </c>
      <c r="AA17" s="32">
        <v>162862.47</v>
      </c>
      <c r="AB17" s="32">
        <v>239353.27</v>
      </c>
      <c r="AC17" s="2">
        <v>-1.46</v>
      </c>
      <c r="AD17" s="2">
        <v>-1.46</v>
      </c>
      <c r="AE17" s="2">
        <v>-1.46</v>
      </c>
      <c r="AF17" s="2">
        <v>-1.46</v>
      </c>
      <c r="AG17" s="2">
        <v>-1.46</v>
      </c>
      <c r="AH17" s="2">
        <v>-1.46</v>
      </c>
      <c r="AI17" s="2">
        <v>-1.46</v>
      </c>
      <c r="AJ17" s="2">
        <v>-1.46</v>
      </c>
      <c r="AK17" s="2">
        <v>-1.46</v>
      </c>
      <c r="AL17" s="2">
        <v>-1.46</v>
      </c>
      <c r="AM17" s="2">
        <v>-1.46</v>
      </c>
      <c r="AN17" s="2">
        <v>-1.46</v>
      </c>
      <c r="AO17" s="33">
        <v>-6965.86</v>
      </c>
      <c r="AP17" s="33">
        <v>-2768.37</v>
      </c>
      <c r="AQ17" s="33">
        <v>-2545.14</v>
      </c>
      <c r="AR17" s="33">
        <v>-1830.6</v>
      </c>
      <c r="AS17" s="33">
        <v>-1714.12</v>
      </c>
      <c r="AT17" s="33">
        <v>-2369.88</v>
      </c>
      <c r="AU17" s="33">
        <v>-2185.54</v>
      </c>
      <c r="AV17" s="33">
        <v>-1985.78</v>
      </c>
      <c r="AW17" s="33">
        <v>-5676.87</v>
      </c>
      <c r="AX17" s="33">
        <v>-1487.36</v>
      </c>
      <c r="AY17" s="33">
        <v>-2377.79</v>
      </c>
      <c r="AZ17" s="33">
        <v>-3494.56</v>
      </c>
      <c r="BA17" s="31">
        <f t="shared" si="55"/>
        <v>-143.13</v>
      </c>
      <c r="BB17" s="31">
        <f t="shared" si="56"/>
        <v>-56.88</v>
      </c>
      <c r="BC17" s="31">
        <f t="shared" si="57"/>
        <v>-52.3</v>
      </c>
      <c r="BD17" s="31">
        <f t="shared" si="58"/>
        <v>-50.15</v>
      </c>
      <c r="BE17" s="31">
        <f t="shared" si="59"/>
        <v>-46.96</v>
      </c>
      <c r="BF17" s="31">
        <f t="shared" si="60"/>
        <v>-64.930000000000007</v>
      </c>
      <c r="BG17" s="31">
        <f t="shared" si="61"/>
        <v>0</v>
      </c>
      <c r="BH17" s="31">
        <f t="shared" si="62"/>
        <v>0</v>
      </c>
      <c r="BI17" s="31">
        <f t="shared" si="63"/>
        <v>0</v>
      </c>
      <c r="BJ17" s="31">
        <f t="shared" si="64"/>
        <v>-122.25</v>
      </c>
      <c r="BK17" s="31">
        <f t="shared" si="65"/>
        <v>-195.43</v>
      </c>
      <c r="BL17" s="31">
        <f t="shared" si="66"/>
        <v>-287.22000000000003</v>
      </c>
      <c r="BM17" s="6">
        <f t="shared" ca="1" si="163"/>
        <v>-4.1599999999999998E-2</v>
      </c>
      <c r="BN17" s="6">
        <f t="shared" ca="1" si="163"/>
        <v>-4.1599999999999998E-2</v>
      </c>
      <c r="BO17" s="6">
        <f t="shared" ca="1" si="163"/>
        <v>-4.1599999999999998E-2</v>
      </c>
      <c r="BP17" s="6">
        <f t="shared" ca="1" si="163"/>
        <v>-4.1599999999999998E-2</v>
      </c>
      <c r="BQ17" s="6">
        <f t="shared" ca="1" si="163"/>
        <v>-4.1599999999999998E-2</v>
      </c>
      <c r="BR17" s="6">
        <f t="shared" ca="1" si="163"/>
        <v>-4.1599999999999998E-2</v>
      </c>
      <c r="BS17" s="6">
        <f t="shared" ca="1" si="163"/>
        <v>-4.1599999999999998E-2</v>
      </c>
      <c r="BT17" s="6">
        <f t="shared" ca="1" si="163"/>
        <v>-4.1599999999999998E-2</v>
      </c>
      <c r="BU17" s="6">
        <f t="shared" ca="1" si="163"/>
        <v>-4.1599999999999998E-2</v>
      </c>
      <c r="BV17" s="6">
        <f t="shared" ca="1" si="163"/>
        <v>-4.1599999999999998E-2</v>
      </c>
      <c r="BW17" s="6">
        <f t="shared" ca="1" si="163"/>
        <v>-4.1599999999999998E-2</v>
      </c>
      <c r="BX17" s="6">
        <f t="shared" ca="1" si="163"/>
        <v>-4.1599999999999998E-2</v>
      </c>
      <c r="BY17" s="31">
        <f t="shared" ca="1" si="16"/>
        <v>-19847.939999999999</v>
      </c>
      <c r="BZ17" s="31">
        <f t="shared" ca="1" si="17"/>
        <v>-7887.97</v>
      </c>
      <c r="CA17" s="31">
        <f t="shared" ca="1" si="18"/>
        <v>-7251.9</v>
      </c>
      <c r="CB17" s="31">
        <f t="shared" ca="1" si="19"/>
        <v>-5215.95</v>
      </c>
      <c r="CC17" s="31">
        <f t="shared" ca="1" si="20"/>
        <v>-4884.0600000000004</v>
      </c>
      <c r="CD17" s="31">
        <f t="shared" ca="1" si="21"/>
        <v>-6752.52</v>
      </c>
      <c r="CE17" s="31">
        <f t="shared" ca="1" si="22"/>
        <v>-6227.28</v>
      </c>
      <c r="CF17" s="31">
        <f t="shared" ca="1" si="23"/>
        <v>-5658.12</v>
      </c>
      <c r="CG17" s="31">
        <f t="shared" ca="1" si="24"/>
        <v>-16175.2</v>
      </c>
      <c r="CH17" s="31">
        <f t="shared" ca="1" si="25"/>
        <v>-4237.96</v>
      </c>
      <c r="CI17" s="31">
        <f t="shared" ca="1" si="26"/>
        <v>-6775.08</v>
      </c>
      <c r="CJ17" s="31">
        <f t="shared" ca="1" si="27"/>
        <v>-9957.1</v>
      </c>
      <c r="CK17" s="32">
        <f t="shared" ca="1" si="67"/>
        <v>1145.07</v>
      </c>
      <c r="CL17" s="32">
        <f t="shared" ca="1" si="68"/>
        <v>455.08</v>
      </c>
      <c r="CM17" s="32">
        <f t="shared" ca="1" si="69"/>
        <v>418.38</v>
      </c>
      <c r="CN17" s="32">
        <f t="shared" ca="1" si="70"/>
        <v>300.92</v>
      </c>
      <c r="CO17" s="32">
        <f t="shared" ca="1" si="71"/>
        <v>281.77</v>
      </c>
      <c r="CP17" s="32">
        <f t="shared" ca="1" si="72"/>
        <v>389.57</v>
      </c>
      <c r="CQ17" s="32">
        <f t="shared" ca="1" si="73"/>
        <v>359.27</v>
      </c>
      <c r="CR17" s="32">
        <f t="shared" ca="1" si="74"/>
        <v>326.43</v>
      </c>
      <c r="CS17" s="32">
        <f t="shared" ca="1" si="75"/>
        <v>933.18</v>
      </c>
      <c r="CT17" s="32">
        <f t="shared" ca="1" si="76"/>
        <v>244.5</v>
      </c>
      <c r="CU17" s="32">
        <f t="shared" ca="1" si="77"/>
        <v>390.87</v>
      </c>
      <c r="CV17" s="32">
        <f t="shared" ca="1" si="78"/>
        <v>574.45000000000005</v>
      </c>
      <c r="CW17" s="31">
        <f t="shared" ca="1" si="164"/>
        <v>-11593.88</v>
      </c>
      <c r="CX17" s="31">
        <f t="shared" ca="1" si="165"/>
        <v>-4607.6400000000003</v>
      </c>
      <c r="CY17" s="31">
        <f t="shared" ca="1" si="166"/>
        <v>-4236.079999999999</v>
      </c>
      <c r="CZ17" s="31">
        <f t="shared" ca="1" si="167"/>
        <v>-3034.2799999999997</v>
      </c>
      <c r="DA17" s="31">
        <f t="shared" ca="1" si="168"/>
        <v>-2841.2100000000009</v>
      </c>
      <c r="DB17" s="31">
        <f t="shared" ca="1" si="169"/>
        <v>-3928.1400000000008</v>
      </c>
      <c r="DC17" s="31">
        <f t="shared" ca="1" si="170"/>
        <v>-3682.4700000000003</v>
      </c>
      <c r="DD17" s="31">
        <f t="shared" ca="1" si="171"/>
        <v>-3345.91</v>
      </c>
      <c r="DE17" s="31">
        <f t="shared" ca="1" si="172"/>
        <v>-9565.1500000000015</v>
      </c>
      <c r="DF17" s="31">
        <f t="shared" ca="1" si="173"/>
        <v>-2383.8500000000004</v>
      </c>
      <c r="DG17" s="31">
        <f t="shared" ca="1" si="174"/>
        <v>-3810.9900000000002</v>
      </c>
      <c r="DH17" s="31">
        <f t="shared" ca="1" si="175"/>
        <v>-5600.87</v>
      </c>
      <c r="DI17" s="32">
        <f t="shared" ca="1" si="79"/>
        <v>-579.69000000000005</v>
      </c>
      <c r="DJ17" s="32">
        <f t="shared" ca="1" si="80"/>
        <v>-230.38</v>
      </c>
      <c r="DK17" s="32">
        <f t="shared" ca="1" si="81"/>
        <v>-211.8</v>
      </c>
      <c r="DL17" s="32">
        <f t="shared" ca="1" si="82"/>
        <v>-151.71</v>
      </c>
      <c r="DM17" s="32">
        <f t="shared" ca="1" si="83"/>
        <v>-142.06</v>
      </c>
      <c r="DN17" s="32">
        <f t="shared" ca="1" si="84"/>
        <v>-196.41</v>
      </c>
      <c r="DO17" s="32">
        <f t="shared" ca="1" si="85"/>
        <v>-184.12</v>
      </c>
      <c r="DP17" s="32">
        <f t="shared" ca="1" si="86"/>
        <v>-167.3</v>
      </c>
      <c r="DQ17" s="32">
        <f t="shared" ca="1" si="87"/>
        <v>-478.26</v>
      </c>
      <c r="DR17" s="32">
        <f t="shared" ca="1" si="88"/>
        <v>-119.19</v>
      </c>
      <c r="DS17" s="32">
        <f t="shared" ca="1" si="89"/>
        <v>-190.55</v>
      </c>
      <c r="DT17" s="32">
        <f t="shared" ca="1" si="90"/>
        <v>-280.04000000000002</v>
      </c>
      <c r="DU17" s="31">
        <f t="shared" ca="1" si="91"/>
        <v>-3735.2</v>
      </c>
      <c r="DV17" s="31">
        <f t="shared" ca="1" si="92"/>
        <v>-1473.68</v>
      </c>
      <c r="DW17" s="31">
        <f t="shared" ca="1" si="93"/>
        <v>-1345.91</v>
      </c>
      <c r="DX17" s="31">
        <f t="shared" ca="1" si="94"/>
        <v>-958.27</v>
      </c>
      <c r="DY17" s="31">
        <f t="shared" ca="1" si="95"/>
        <v>-892.62</v>
      </c>
      <c r="DZ17" s="31">
        <f t="shared" ca="1" si="96"/>
        <v>-1227.43</v>
      </c>
      <c r="EA17" s="31">
        <f t="shared" ca="1" si="97"/>
        <v>-1144.6099999999999</v>
      </c>
      <c r="EB17" s="31">
        <f t="shared" ca="1" si="98"/>
        <v>-1034.32</v>
      </c>
      <c r="EC17" s="31">
        <f t="shared" ca="1" si="99"/>
        <v>-2940.62</v>
      </c>
      <c r="ED17" s="31">
        <f t="shared" ca="1" si="100"/>
        <v>-728.95</v>
      </c>
      <c r="EE17" s="31">
        <f t="shared" ca="1" si="101"/>
        <v>-1158.8800000000001</v>
      </c>
      <c r="EF17" s="31">
        <f t="shared" ca="1" si="102"/>
        <v>-1693.95</v>
      </c>
      <c r="EG17" s="32">
        <f t="shared" ca="1" si="103"/>
        <v>-15908.77</v>
      </c>
      <c r="EH17" s="32">
        <f t="shared" ca="1" si="104"/>
        <v>-6311.7000000000007</v>
      </c>
      <c r="EI17" s="32">
        <f t="shared" ca="1" si="105"/>
        <v>-5793.7899999999991</v>
      </c>
      <c r="EJ17" s="32">
        <f t="shared" ca="1" si="106"/>
        <v>-4144.26</v>
      </c>
      <c r="EK17" s="32">
        <f t="shared" ca="1" si="107"/>
        <v>-3875.8900000000008</v>
      </c>
      <c r="EL17" s="32">
        <f t="shared" ca="1" si="108"/>
        <v>-5351.9800000000014</v>
      </c>
      <c r="EM17" s="32">
        <f t="shared" ca="1" si="109"/>
        <v>-5011.2</v>
      </c>
      <c r="EN17" s="32">
        <f t="shared" ca="1" si="110"/>
        <v>-4547.53</v>
      </c>
      <c r="EO17" s="32">
        <f t="shared" ca="1" si="111"/>
        <v>-12984.030000000002</v>
      </c>
      <c r="EP17" s="32">
        <f t="shared" ca="1" si="112"/>
        <v>-3231.9900000000007</v>
      </c>
      <c r="EQ17" s="32">
        <f t="shared" ca="1" si="113"/>
        <v>-5160.42</v>
      </c>
      <c r="ER17" s="32">
        <f t="shared" ca="1" si="114"/>
        <v>-7574.86</v>
      </c>
    </row>
    <row r="18" spans="1:148">
      <c r="A18" t="s">
        <v>437</v>
      </c>
      <c r="B18" s="1" t="s">
        <v>138</v>
      </c>
      <c r="C18" t="str">
        <f t="shared" ref="C18:C40" ca="1" si="176">VLOOKUP($B18,LocationLookup,2,FALSE)</f>
        <v>BCR2</v>
      </c>
      <c r="D18" t="str">
        <f t="shared" ca="1" si="2"/>
        <v>Bear Creek #2</v>
      </c>
      <c r="E18" s="51">
        <v>10449.470799999999</v>
      </c>
      <c r="F18" s="51">
        <v>8601.7168999999994</v>
      </c>
      <c r="G18" s="51">
        <v>10563.142599999999</v>
      </c>
      <c r="H18" s="51">
        <v>6909.8941000000004</v>
      </c>
      <c r="I18" s="51">
        <v>6829.9151000000002</v>
      </c>
      <c r="J18" s="51">
        <v>8722.4907999999996</v>
      </c>
      <c r="K18" s="51">
        <v>11400.2418</v>
      </c>
      <c r="L18" s="51">
        <v>10312.6911</v>
      </c>
      <c r="M18" s="51">
        <v>7870.0118000000002</v>
      </c>
      <c r="N18" s="51">
        <v>8039.0325000000003</v>
      </c>
      <c r="O18" s="51">
        <v>8709.7602977999995</v>
      </c>
      <c r="P18" s="51">
        <v>8892.2331536999991</v>
      </c>
      <c r="Q18" s="32">
        <v>1178611.28</v>
      </c>
      <c r="R18" s="32">
        <v>458597.51</v>
      </c>
      <c r="S18" s="32">
        <v>461681.69</v>
      </c>
      <c r="T18" s="32">
        <v>228352.02</v>
      </c>
      <c r="U18" s="32">
        <v>227080.21</v>
      </c>
      <c r="V18" s="32">
        <v>289296.71999999997</v>
      </c>
      <c r="W18" s="32">
        <v>474719.85</v>
      </c>
      <c r="X18" s="32">
        <v>365766.34</v>
      </c>
      <c r="Y18" s="32">
        <v>761071.4</v>
      </c>
      <c r="Z18" s="32">
        <v>285194.65000000002</v>
      </c>
      <c r="AA18" s="32">
        <v>425231.92</v>
      </c>
      <c r="AB18" s="32">
        <v>484643.3</v>
      </c>
      <c r="AC18" s="2">
        <v>-1.43</v>
      </c>
      <c r="AD18" s="2">
        <v>-1.43</v>
      </c>
      <c r="AE18" s="2">
        <v>-1.43</v>
      </c>
      <c r="AF18" s="2">
        <v>-1.43</v>
      </c>
      <c r="AG18" s="2">
        <v>-1.43</v>
      </c>
      <c r="AH18" s="2">
        <v>-1.43</v>
      </c>
      <c r="AI18" s="2">
        <v>-1.43</v>
      </c>
      <c r="AJ18" s="2">
        <v>-1.43</v>
      </c>
      <c r="AK18" s="2">
        <v>-1.43</v>
      </c>
      <c r="AL18" s="2">
        <v>-1.43</v>
      </c>
      <c r="AM18" s="2">
        <v>-1.43</v>
      </c>
      <c r="AN18" s="2">
        <v>-1.43</v>
      </c>
      <c r="AO18" s="33">
        <v>-16854.14</v>
      </c>
      <c r="AP18" s="33">
        <v>-6557.94</v>
      </c>
      <c r="AQ18" s="33">
        <v>-6602.05</v>
      </c>
      <c r="AR18" s="33">
        <v>-3265.43</v>
      </c>
      <c r="AS18" s="33">
        <v>-3247.25</v>
      </c>
      <c r="AT18" s="33">
        <v>-4136.9399999999996</v>
      </c>
      <c r="AU18" s="33">
        <v>-6788.49</v>
      </c>
      <c r="AV18" s="33">
        <v>-5230.46</v>
      </c>
      <c r="AW18" s="33">
        <v>-10883.32</v>
      </c>
      <c r="AX18" s="33">
        <v>-4078.28</v>
      </c>
      <c r="AY18" s="33">
        <v>-6080.82</v>
      </c>
      <c r="AZ18" s="33">
        <v>-6930.4</v>
      </c>
      <c r="BA18" s="31">
        <f t="shared" si="55"/>
        <v>-353.58</v>
      </c>
      <c r="BB18" s="31">
        <f t="shared" si="56"/>
        <v>-137.58000000000001</v>
      </c>
      <c r="BC18" s="31">
        <f t="shared" si="57"/>
        <v>-138.5</v>
      </c>
      <c r="BD18" s="31">
        <f t="shared" si="58"/>
        <v>-91.34</v>
      </c>
      <c r="BE18" s="31">
        <f t="shared" si="59"/>
        <v>-90.83</v>
      </c>
      <c r="BF18" s="31">
        <f t="shared" si="60"/>
        <v>-115.72</v>
      </c>
      <c r="BG18" s="31">
        <f t="shared" si="61"/>
        <v>0</v>
      </c>
      <c r="BH18" s="31">
        <f t="shared" si="62"/>
        <v>0</v>
      </c>
      <c r="BI18" s="31">
        <f t="shared" si="63"/>
        <v>0</v>
      </c>
      <c r="BJ18" s="31">
        <f t="shared" si="64"/>
        <v>-342.23</v>
      </c>
      <c r="BK18" s="31">
        <f t="shared" si="65"/>
        <v>-510.28</v>
      </c>
      <c r="BL18" s="31">
        <f t="shared" si="66"/>
        <v>-581.57000000000005</v>
      </c>
      <c r="BM18" s="6">
        <f t="shared" ca="1" si="163"/>
        <v>-9.2299999999999993E-2</v>
      </c>
      <c r="BN18" s="6">
        <f t="shared" ca="1" si="163"/>
        <v>-9.2299999999999993E-2</v>
      </c>
      <c r="BO18" s="6">
        <f t="shared" ca="1" si="163"/>
        <v>-9.2299999999999993E-2</v>
      </c>
      <c r="BP18" s="6">
        <f t="shared" ca="1" si="163"/>
        <v>-9.2299999999999993E-2</v>
      </c>
      <c r="BQ18" s="6">
        <f t="shared" ca="1" si="163"/>
        <v>-9.2299999999999993E-2</v>
      </c>
      <c r="BR18" s="6">
        <f t="shared" ca="1" si="163"/>
        <v>-9.2299999999999993E-2</v>
      </c>
      <c r="BS18" s="6">
        <f t="shared" ca="1" si="163"/>
        <v>-9.2299999999999993E-2</v>
      </c>
      <c r="BT18" s="6">
        <f t="shared" ca="1" si="163"/>
        <v>-9.2299999999999993E-2</v>
      </c>
      <c r="BU18" s="6">
        <f t="shared" ca="1" si="163"/>
        <v>-9.2299999999999993E-2</v>
      </c>
      <c r="BV18" s="6">
        <f t="shared" ca="1" si="163"/>
        <v>-9.2299999999999993E-2</v>
      </c>
      <c r="BW18" s="6">
        <f t="shared" ca="1" si="163"/>
        <v>-9.2299999999999993E-2</v>
      </c>
      <c r="BX18" s="6">
        <f t="shared" ca="1" si="163"/>
        <v>-9.2299999999999993E-2</v>
      </c>
      <c r="BY18" s="31">
        <f t="shared" ca="1" si="16"/>
        <v>-108785.82</v>
      </c>
      <c r="BZ18" s="31">
        <f t="shared" ca="1" si="17"/>
        <v>-42328.55</v>
      </c>
      <c r="CA18" s="31">
        <f t="shared" ca="1" si="18"/>
        <v>-42613.22</v>
      </c>
      <c r="CB18" s="31">
        <f t="shared" ca="1" si="19"/>
        <v>-21076.89</v>
      </c>
      <c r="CC18" s="31">
        <f t="shared" ca="1" si="20"/>
        <v>-20959.5</v>
      </c>
      <c r="CD18" s="31">
        <f t="shared" ca="1" si="21"/>
        <v>-26702.09</v>
      </c>
      <c r="CE18" s="31">
        <f t="shared" ca="1" si="22"/>
        <v>-43816.639999999999</v>
      </c>
      <c r="CF18" s="31">
        <f t="shared" ca="1" si="23"/>
        <v>-33760.230000000003</v>
      </c>
      <c r="CG18" s="31">
        <f t="shared" ca="1" si="24"/>
        <v>-70246.89</v>
      </c>
      <c r="CH18" s="31">
        <f t="shared" ca="1" si="25"/>
        <v>-26323.47</v>
      </c>
      <c r="CI18" s="31">
        <f t="shared" ca="1" si="26"/>
        <v>-39248.910000000003</v>
      </c>
      <c r="CJ18" s="31">
        <f t="shared" ca="1" si="27"/>
        <v>-44732.58</v>
      </c>
      <c r="CK18" s="32">
        <f t="shared" ca="1" si="67"/>
        <v>2828.67</v>
      </c>
      <c r="CL18" s="32">
        <f t="shared" ca="1" si="68"/>
        <v>1100.6300000000001</v>
      </c>
      <c r="CM18" s="32">
        <f t="shared" ca="1" si="69"/>
        <v>1108.04</v>
      </c>
      <c r="CN18" s="32">
        <f t="shared" ca="1" si="70"/>
        <v>548.04</v>
      </c>
      <c r="CO18" s="32">
        <f t="shared" ca="1" si="71"/>
        <v>544.99</v>
      </c>
      <c r="CP18" s="32">
        <f t="shared" ca="1" si="72"/>
        <v>694.31</v>
      </c>
      <c r="CQ18" s="32">
        <f t="shared" ca="1" si="73"/>
        <v>1139.33</v>
      </c>
      <c r="CR18" s="32">
        <f t="shared" ca="1" si="74"/>
        <v>877.84</v>
      </c>
      <c r="CS18" s="32">
        <f t="shared" ca="1" si="75"/>
        <v>1826.57</v>
      </c>
      <c r="CT18" s="32">
        <f t="shared" ca="1" si="76"/>
        <v>684.47</v>
      </c>
      <c r="CU18" s="32">
        <f t="shared" ca="1" si="77"/>
        <v>1020.56</v>
      </c>
      <c r="CV18" s="32">
        <f t="shared" ca="1" si="78"/>
        <v>1163.1400000000001</v>
      </c>
      <c r="CW18" s="31">
        <f t="shared" ca="1" si="164"/>
        <v>-88749.430000000008</v>
      </c>
      <c r="CX18" s="31">
        <f t="shared" ca="1" si="165"/>
        <v>-34532.400000000001</v>
      </c>
      <c r="CY18" s="31">
        <f t="shared" ca="1" si="166"/>
        <v>-34764.629999999997</v>
      </c>
      <c r="CZ18" s="31">
        <f t="shared" ca="1" si="167"/>
        <v>-17172.079999999998</v>
      </c>
      <c r="DA18" s="31">
        <f t="shared" ca="1" si="168"/>
        <v>-17076.429999999997</v>
      </c>
      <c r="DB18" s="31">
        <f t="shared" ca="1" si="169"/>
        <v>-21755.119999999999</v>
      </c>
      <c r="DC18" s="31">
        <f t="shared" ca="1" si="170"/>
        <v>-35888.82</v>
      </c>
      <c r="DD18" s="31">
        <f t="shared" ca="1" si="171"/>
        <v>-27651.930000000008</v>
      </c>
      <c r="DE18" s="31">
        <f t="shared" ca="1" si="172"/>
        <v>-57536.999999999993</v>
      </c>
      <c r="DF18" s="31">
        <f t="shared" ca="1" si="173"/>
        <v>-21218.49</v>
      </c>
      <c r="DG18" s="31">
        <f t="shared" ca="1" si="174"/>
        <v>-31637.250000000007</v>
      </c>
      <c r="DH18" s="31">
        <f t="shared" ca="1" si="175"/>
        <v>-36057.47</v>
      </c>
      <c r="DI18" s="32">
        <f t="shared" ca="1" si="79"/>
        <v>-4437.47</v>
      </c>
      <c r="DJ18" s="32">
        <f t="shared" ca="1" si="80"/>
        <v>-1726.62</v>
      </c>
      <c r="DK18" s="32">
        <f t="shared" ca="1" si="81"/>
        <v>-1738.23</v>
      </c>
      <c r="DL18" s="32">
        <f t="shared" ca="1" si="82"/>
        <v>-858.6</v>
      </c>
      <c r="DM18" s="32">
        <f t="shared" ca="1" si="83"/>
        <v>-853.82</v>
      </c>
      <c r="DN18" s="32">
        <f t="shared" ca="1" si="84"/>
        <v>-1087.76</v>
      </c>
      <c r="DO18" s="32">
        <f t="shared" ca="1" si="85"/>
        <v>-1794.44</v>
      </c>
      <c r="DP18" s="32">
        <f t="shared" ca="1" si="86"/>
        <v>-1382.6</v>
      </c>
      <c r="DQ18" s="32">
        <f t="shared" ca="1" si="87"/>
        <v>-2876.85</v>
      </c>
      <c r="DR18" s="32">
        <f t="shared" ca="1" si="88"/>
        <v>-1060.92</v>
      </c>
      <c r="DS18" s="32">
        <f t="shared" ca="1" si="89"/>
        <v>-1581.86</v>
      </c>
      <c r="DT18" s="32">
        <f t="shared" ca="1" si="90"/>
        <v>-1802.87</v>
      </c>
      <c r="DU18" s="31">
        <f t="shared" ca="1" si="91"/>
        <v>-28592.42</v>
      </c>
      <c r="DV18" s="31">
        <f t="shared" ca="1" si="92"/>
        <v>-11044.66</v>
      </c>
      <c r="DW18" s="31">
        <f t="shared" ca="1" si="93"/>
        <v>-11045.59</v>
      </c>
      <c r="DX18" s="31">
        <f t="shared" ca="1" si="94"/>
        <v>-5423.18</v>
      </c>
      <c r="DY18" s="31">
        <f t="shared" ca="1" si="95"/>
        <v>-5364.91</v>
      </c>
      <c r="DZ18" s="31">
        <f t="shared" ca="1" si="96"/>
        <v>-6797.86</v>
      </c>
      <c r="EA18" s="31">
        <f t="shared" ca="1" si="97"/>
        <v>-11155.24</v>
      </c>
      <c r="EB18" s="31">
        <f t="shared" ca="1" si="98"/>
        <v>-8548.02</v>
      </c>
      <c r="EC18" s="31">
        <f t="shared" ca="1" si="99"/>
        <v>-17688.63</v>
      </c>
      <c r="ED18" s="31">
        <f t="shared" ca="1" si="100"/>
        <v>-6488.33</v>
      </c>
      <c r="EE18" s="31">
        <f t="shared" ca="1" si="101"/>
        <v>-9620.51</v>
      </c>
      <c r="EF18" s="31">
        <f t="shared" ca="1" si="102"/>
        <v>-10905.37</v>
      </c>
      <c r="EG18" s="32">
        <f t="shared" ca="1" si="103"/>
        <v>-121779.32</v>
      </c>
      <c r="EH18" s="32">
        <f t="shared" ca="1" si="104"/>
        <v>-47303.680000000008</v>
      </c>
      <c r="EI18" s="32">
        <f t="shared" ca="1" si="105"/>
        <v>-47548.45</v>
      </c>
      <c r="EJ18" s="32">
        <f t="shared" ca="1" si="106"/>
        <v>-23453.859999999997</v>
      </c>
      <c r="EK18" s="32">
        <f t="shared" ca="1" si="107"/>
        <v>-23295.159999999996</v>
      </c>
      <c r="EL18" s="32">
        <f t="shared" ca="1" si="108"/>
        <v>-29640.739999999998</v>
      </c>
      <c r="EM18" s="32">
        <f t="shared" ca="1" si="109"/>
        <v>-48838.5</v>
      </c>
      <c r="EN18" s="32">
        <f t="shared" ca="1" si="110"/>
        <v>-37582.550000000003</v>
      </c>
      <c r="EO18" s="32">
        <f t="shared" ca="1" si="111"/>
        <v>-78102.48</v>
      </c>
      <c r="EP18" s="32">
        <f t="shared" ca="1" si="112"/>
        <v>-28767.740000000005</v>
      </c>
      <c r="EQ18" s="32">
        <f t="shared" ca="1" si="113"/>
        <v>-42839.62000000001</v>
      </c>
      <c r="ER18" s="32">
        <f t="shared" ca="1" si="114"/>
        <v>-48765.710000000006</v>
      </c>
    </row>
    <row r="19" spans="1:148">
      <c r="A19" t="s">
        <v>437</v>
      </c>
      <c r="B19" s="1" t="s">
        <v>139</v>
      </c>
      <c r="C19" t="str">
        <f t="shared" ca="1" si="1"/>
        <v>BCRK</v>
      </c>
      <c r="D19" t="str">
        <f t="shared" ca="1" si="2"/>
        <v>Bear Creek #1</v>
      </c>
      <c r="E19" s="51">
        <v>14526.766600000001</v>
      </c>
      <c r="F19" s="51">
        <v>5115.6614</v>
      </c>
      <c r="G19" s="51">
        <v>7665.0826999999999</v>
      </c>
      <c r="H19" s="51">
        <v>1303.1022</v>
      </c>
      <c r="I19" s="51">
        <v>698.18679999999995</v>
      </c>
      <c r="J19" s="51">
        <v>1055.4573</v>
      </c>
      <c r="K19" s="51">
        <v>3128.0362</v>
      </c>
      <c r="L19" s="51">
        <v>143.233</v>
      </c>
      <c r="M19" s="51">
        <v>2407.8914</v>
      </c>
      <c r="N19" s="51">
        <v>199.40110000000001</v>
      </c>
      <c r="O19" s="51">
        <v>1385.2199022</v>
      </c>
      <c r="P19" s="51">
        <v>5125.7249462999998</v>
      </c>
      <c r="Q19" s="32">
        <v>2193435.02</v>
      </c>
      <c r="R19" s="32">
        <v>293625.89</v>
      </c>
      <c r="S19" s="32">
        <v>326977</v>
      </c>
      <c r="T19" s="32">
        <v>58154.52</v>
      </c>
      <c r="U19" s="32">
        <v>47694.559999999998</v>
      </c>
      <c r="V19" s="32">
        <v>56814.13</v>
      </c>
      <c r="W19" s="32">
        <v>139663.54999999999</v>
      </c>
      <c r="X19" s="32">
        <v>34201.410000000003</v>
      </c>
      <c r="Y19" s="32">
        <v>956131.78</v>
      </c>
      <c r="Z19" s="32">
        <v>10162.219999999999</v>
      </c>
      <c r="AA19" s="32">
        <v>84274.27</v>
      </c>
      <c r="AB19" s="32">
        <v>376968.75</v>
      </c>
      <c r="AC19" s="2">
        <v>-1.43</v>
      </c>
      <c r="AD19" s="2">
        <v>-1.43</v>
      </c>
      <c r="AE19" s="2">
        <v>-1.43</v>
      </c>
      <c r="AF19" s="2">
        <v>-1.43</v>
      </c>
      <c r="AG19" s="2">
        <v>-1.43</v>
      </c>
      <c r="AH19" s="2">
        <v>-1.43</v>
      </c>
      <c r="AI19" s="2">
        <v>-1.43</v>
      </c>
      <c r="AJ19" s="2">
        <v>-1.43</v>
      </c>
      <c r="AK19" s="2">
        <v>-1.43</v>
      </c>
      <c r="AL19" s="2">
        <v>-1.43</v>
      </c>
      <c r="AM19" s="2">
        <v>-1.43</v>
      </c>
      <c r="AN19" s="2">
        <v>-1.43</v>
      </c>
      <c r="AO19" s="33">
        <v>-31366.12</v>
      </c>
      <c r="AP19" s="33">
        <v>-4198.8500000000004</v>
      </c>
      <c r="AQ19" s="33">
        <v>-4675.7700000000004</v>
      </c>
      <c r="AR19" s="33">
        <v>-831.61</v>
      </c>
      <c r="AS19" s="33">
        <v>-682.03</v>
      </c>
      <c r="AT19" s="33">
        <v>-812.44</v>
      </c>
      <c r="AU19" s="33">
        <v>-1997.19</v>
      </c>
      <c r="AV19" s="33">
        <v>-489.08</v>
      </c>
      <c r="AW19" s="33">
        <v>-13672.68</v>
      </c>
      <c r="AX19" s="33">
        <v>-145.32</v>
      </c>
      <c r="AY19" s="33">
        <v>-1205.1199999999999</v>
      </c>
      <c r="AZ19" s="33">
        <v>-5390.65</v>
      </c>
      <c r="BA19" s="31">
        <f t="shared" ref="BA19" si="177">ROUND(Q19*BA$3,2)</f>
        <v>-658.03</v>
      </c>
      <c r="BB19" s="31">
        <f t="shared" ref="BB19" si="178">ROUND(R19*BB$3,2)</f>
        <v>-88.09</v>
      </c>
      <c r="BC19" s="31">
        <f t="shared" ref="BC19" si="179">ROUND(S19*BC$3,2)</f>
        <v>-98.09</v>
      </c>
      <c r="BD19" s="31">
        <f t="shared" ref="BD19" si="180">ROUND(T19*BD$3,2)</f>
        <v>-23.26</v>
      </c>
      <c r="BE19" s="31">
        <f t="shared" ref="BE19" si="181">ROUND(U19*BE$3,2)</f>
        <v>-19.079999999999998</v>
      </c>
      <c r="BF19" s="31">
        <f t="shared" ref="BF19" si="182">ROUND(V19*BF$3,2)</f>
        <v>-22.73</v>
      </c>
      <c r="BG19" s="31">
        <f t="shared" ref="BG19" si="183">ROUND(W19*BG$3,2)</f>
        <v>0</v>
      </c>
      <c r="BH19" s="31">
        <f t="shared" ref="BH19" si="184">ROUND(X19*BH$3,2)</f>
        <v>0</v>
      </c>
      <c r="BI19" s="31">
        <f t="shared" ref="BI19" si="185">ROUND(Y19*BI$3,2)</f>
        <v>0</v>
      </c>
      <c r="BJ19" s="31">
        <f t="shared" ref="BJ19" si="186">ROUND(Z19*BJ$3,2)</f>
        <v>-12.19</v>
      </c>
      <c r="BK19" s="31">
        <f t="shared" ref="BK19" si="187">ROUND(AA19*BK$3,2)</f>
        <v>-101.13</v>
      </c>
      <c r="BL19" s="31">
        <f t="shared" ref="BL19" si="188">ROUND(AB19*BL$3,2)</f>
        <v>-452.36</v>
      </c>
      <c r="BM19" s="6">
        <f t="shared" ref="BM19:BX19" ca="1" si="189">VLOOKUP($C19,LossFactorLookup,3,FALSE)</f>
        <v>-8.5500000000000007E-2</v>
      </c>
      <c r="BN19" s="6">
        <f t="shared" ca="1" si="189"/>
        <v>-8.5500000000000007E-2</v>
      </c>
      <c r="BO19" s="6">
        <f t="shared" ca="1" si="189"/>
        <v>-8.5500000000000007E-2</v>
      </c>
      <c r="BP19" s="6">
        <f t="shared" ca="1" si="189"/>
        <v>-8.5500000000000007E-2</v>
      </c>
      <c r="BQ19" s="6">
        <f t="shared" ca="1" si="189"/>
        <v>-8.5500000000000007E-2</v>
      </c>
      <c r="BR19" s="6">
        <f t="shared" ca="1" si="189"/>
        <v>-8.5500000000000007E-2</v>
      </c>
      <c r="BS19" s="6">
        <f t="shared" ca="1" si="189"/>
        <v>-8.5500000000000007E-2</v>
      </c>
      <c r="BT19" s="6">
        <f t="shared" ca="1" si="189"/>
        <v>-8.5500000000000007E-2</v>
      </c>
      <c r="BU19" s="6">
        <f t="shared" ca="1" si="189"/>
        <v>-8.5500000000000007E-2</v>
      </c>
      <c r="BV19" s="6">
        <f t="shared" ca="1" si="189"/>
        <v>-8.5500000000000007E-2</v>
      </c>
      <c r="BW19" s="6">
        <f t="shared" ca="1" si="189"/>
        <v>-8.5500000000000007E-2</v>
      </c>
      <c r="BX19" s="6">
        <f t="shared" ca="1" si="189"/>
        <v>-8.5500000000000007E-2</v>
      </c>
      <c r="BY19" s="31">
        <f t="shared" ca="1" si="16"/>
        <v>-187538.69</v>
      </c>
      <c r="BZ19" s="31">
        <f t="shared" ca="1" si="17"/>
        <v>-25105.01</v>
      </c>
      <c r="CA19" s="31">
        <f t="shared" ca="1" si="18"/>
        <v>-27956.53</v>
      </c>
      <c r="CB19" s="31">
        <f t="shared" ca="1" si="19"/>
        <v>-4972.21</v>
      </c>
      <c r="CC19" s="31">
        <f t="shared" ca="1" si="20"/>
        <v>-4077.88</v>
      </c>
      <c r="CD19" s="31">
        <f t="shared" ca="1" si="21"/>
        <v>-4857.6099999999997</v>
      </c>
      <c r="CE19" s="31">
        <f t="shared" ca="1" si="22"/>
        <v>-11941.23</v>
      </c>
      <c r="CF19" s="31">
        <f t="shared" ca="1" si="23"/>
        <v>-2924.22</v>
      </c>
      <c r="CG19" s="31">
        <f t="shared" ca="1" si="24"/>
        <v>-81749.27</v>
      </c>
      <c r="CH19" s="31">
        <f t="shared" ca="1" si="25"/>
        <v>-868.87</v>
      </c>
      <c r="CI19" s="31">
        <f t="shared" ca="1" si="26"/>
        <v>-7205.45</v>
      </c>
      <c r="CJ19" s="31">
        <f t="shared" ca="1" si="27"/>
        <v>-32230.83</v>
      </c>
      <c r="CK19" s="32">
        <f t="shared" ref="CK19" ca="1" si="190">ROUND(Q19*$CV$3,2)</f>
        <v>5264.24</v>
      </c>
      <c r="CL19" s="32">
        <f t="shared" ref="CL19" ca="1" si="191">ROUND(R19*$CV$3,2)</f>
        <v>704.7</v>
      </c>
      <c r="CM19" s="32">
        <f t="shared" ref="CM19" ca="1" si="192">ROUND(S19*$CV$3,2)</f>
        <v>784.74</v>
      </c>
      <c r="CN19" s="32">
        <f t="shared" ref="CN19" ca="1" si="193">ROUND(T19*$CV$3,2)</f>
        <v>139.57</v>
      </c>
      <c r="CO19" s="32">
        <f t="shared" ref="CO19" ca="1" si="194">ROUND(U19*$CV$3,2)</f>
        <v>114.47</v>
      </c>
      <c r="CP19" s="32">
        <f t="shared" ref="CP19" ca="1" si="195">ROUND(V19*$CV$3,2)</f>
        <v>136.35</v>
      </c>
      <c r="CQ19" s="32">
        <f t="shared" ref="CQ19" ca="1" si="196">ROUND(W19*$CV$3,2)</f>
        <v>335.19</v>
      </c>
      <c r="CR19" s="32">
        <f t="shared" ref="CR19" ca="1" si="197">ROUND(X19*$CV$3,2)</f>
        <v>82.08</v>
      </c>
      <c r="CS19" s="32">
        <f t="shared" ref="CS19" ca="1" si="198">ROUND(Y19*$CV$3,2)</f>
        <v>2294.7199999999998</v>
      </c>
      <c r="CT19" s="32">
        <f t="shared" ref="CT19" ca="1" si="199">ROUND(Z19*$CV$3,2)</f>
        <v>24.39</v>
      </c>
      <c r="CU19" s="32">
        <f t="shared" ref="CU19" ca="1" si="200">ROUND(AA19*$CV$3,2)</f>
        <v>202.26</v>
      </c>
      <c r="CV19" s="32">
        <f t="shared" ref="CV19" ca="1" si="201">ROUND(AB19*$CV$3,2)</f>
        <v>904.73</v>
      </c>
      <c r="CW19" s="31">
        <f t="shared" ca="1" si="164"/>
        <v>-150250.30000000002</v>
      </c>
      <c r="CX19" s="31">
        <f t="shared" ca="1" si="165"/>
        <v>-20113.37</v>
      </c>
      <c r="CY19" s="31">
        <f t="shared" ca="1" si="166"/>
        <v>-22397.929999999997</v>
      </c>
      <c r="CZ19" s="31">
        <f t="shared" ca="1" si="167"/>
        <v>-3977.77</v>
      </c>
      <c r="DA19" s="31">
        <f t="shared" ca="1" si="168"/>
        <v>-3262.3</v>
      </c>
      <c r="DB19" s="31">
        <f t="shared" ca="1" si="169"/>
        <v>-3886.0899999999992</v>
      </c>
      <c r="DC19" s="31">
        <f t="shared" ca="1" si="170"/>
        <v>-9608.8499999999985</v>
      </c>
      <c r="DD19" s="31">
        <f t="shared" ca="1" si="171"/>
        <v>-2353.06</v>
      </c>
      <c r="DE19" s="31">
        <f t="shared" ca="1" si="172"/>
        <v>-65781.87</v>
      </c>
      <c r="DF19" s="31">
        <f t="shared" ca="1" si="173"/>
        <v>-686.97</v>
      </c>
      <c r="DG19" s="31">
        <f t="shared" ca="1" si="174"/>
        <v>-5696.94</v>
      </c>
      <c r="DH19" s="31">
        <f t="shared" ca="1" si="175"/>
        <v>-25483.090000000004</v>
      </c>
      <c r="DI19" s="32">
        <f t="shared" ca="1" si="79"/>
        <v>-7512.52</v>
      </c>
      <c r="DJ19" s="32">
        <f t="shared" ca="1" si="80"/>
        <v>-1005.67</v>
      </c>
      <c r="DK19" s="32">
        <f t="shared" ca="1" si="81"/>
        <v>-1119.9000000000001</v>
      </c>
      <c r="DL19" s="32">
        <f t="shared" ca="1" si="82"/>
        <v>-198.89</v>
      </c>
      <c r="DM19" s="32">
        <f t="shared" ca="1" si="83"/>
        <v>-163.12</v>
      </c>
      <c r="DN19" s="32">
        <f t="shared" ca="1" si="84"/>
        <v>-194.3</v>
      </c>
      <c r="DO19" s="32">
        <f t="shared" ca="1" si="85"/>
        <v>-480.44</v>
      </c>
      <c r="DP19" s="32">
        <f t="shared" ca="1" si="86"/>
        <v>-117.65</v>
      </c>
      <c r="DQ19" s="32">
        <f t="shared" ca="1" si="87"/>
        <v>-3289.09</v>
      </c>
      <c r="DR19" s="32">
        <f t="shared" ca="1" si="88"/>
        <v>-34.35</v>
      </c>
      <c r="DS19" s="32">
        <f t="shared" ca="1" si="89"/>
        <v>-284.85000000000002</v>
      </c>
      <c r="DT19" s="32">
        <f t="shared" ca="1" si="90"/>
        <v>-1274.1500000000001</v>
      </c>
      <c r="DU19" s="31">
        <f t="shared" ca="1" si="91"/>
        <v>-48406.17</v>
      </c>
      <c r="DV19" s="31">
        <f t="shared" ca="1" si="92"/>
        <v>-6432.95</v>
      </c>
      <c r="DW19" s="31">
        <f t="shared" ca="1" si="93"/>
        <v>-7116.38</v>
      </c>
      <c r="DX19" s="31">
        <f t="shared" ca="1" si="94"/>
        <v>-1256.24</v>
      </c>
      <c r="DY19" s="31">
        <f t="shared" ca="1" si="95"/>
        <v>-1024.92</v>
      </c>
      <c r="DZ19" s="31">
        <f t="shared" ca="1" si="96"/>
        <v>-1214.29</v>
      </c>
      <c r="EA19" s="31">
        <f t="shared" ca="1" si="97"/>
        <v>-2986.7</v>
      </c>
      <c r="EB19" s="31">
        <f t="shared" ca="1" si="98"/>
        <v>-727.4</v>
      </c>
      <c r="EC19" s="31">
        <f t="shared" ca="1" si="99"/>
        <v>-20223.349999999999</v>
      </c>
      <c r="ED19" s="31">
        <f t="shared" ca="1" si="100"/>
        <v>-210.07</v>
      </c>
      <c r="EE19" s="31">
        <f t="shared" ca="1" si="101"/>
        <v>-1732.37</v>
      </c>
      <c r="EF19" s="31">
        <f t="shared" ca="1" si="102"/>
        <v>-7707.21</v>
      </c>
      <c r="EG19" s="32">
        <f t="shared" ca="1" si="103"/>
        <v>-206168.99</v>
      </c>
      <c r="EH19" s="32">
        <f t="shared" ca="1" si="104"/>
        <v>-27551.989999999998</v>
      </c>
      <c r="EI19" s="32">
        <f t="shared" ca="1" si="105"/>
        <v>-30634.21</v>
      </c>
      <c r="EJ19" s="32">
        <f t="shared" ca="1" si="106"/>
        <v>-5432.9</v>
      </c>
      <c r="EK19" s="32">
        <f t="shared" ca="1" si="107"/>
        <v>-4450.34</v>
      </c>
      <c r="EL19" s="32">
        <f t="shared" ca="1" si="108"/>
        <v>-5294.6799999999994</v>
      </c>
      <c r="EM19" s="32">
        <f t="shared" ca="1" si="109"/>
        <v>-13075.989999999998</v>
      </c>
      <c r="EN19" s="32">
        <f t="shared" ca="1" si="110"/>
        <v>-3198.11</v>
      </c>
      <c r="EO19" s="32">
        <f t="shared" ca="1" si="111"/>
        <v>-89294.31</v>
      </c>
      <c r="EP19" s="32">
        <f t="shared" ca="1" si="112"/>
        <v>-931.3900000000001</v>
      </c>
      <c r="EQ19" s="32">
        <f t="shared" ca="1" si="113"/>
        <v>-7714.16</v>
      </c>
      <c r="ER19" s="32">
        <f t="shared" ca="1" si="114"/>
        <v>-34464.450000000004</v>
      </c>
    </row>
    <row r="20" spans="1:148">
      <c r="A20" t="s">
        <v>436</v>
      </c>
      <c r="B20" s="1" t="s">
        <v>123</v>
      </c>
      <c r="C20" t="str">
        <f t="shared" ca="1" si="176"/>
        <v>BIG</v>
      </c>
      <c r="D20" t="str">
        <f t="shared" ca="1" si="2"/>
        <v>Bighorn Hydro Facility</v>
      </c>
      <c r="E20" s="51">
        <v>33533.917800000003</v>
      </c>
      <c r="F20" s="51">
        <v>27829.757900000001</v>
      </c>
      <c r="G20" s="51">
        <v>27042.802800000001</v>
      </c>
      <c r="H20" s="51">
        <v>25614.670600000001</v>
      </c>
      <c r="I20" s="51">
        <v>23722.814999999999</v>
      </c>
      <c r="J20" s="51">
        <v>15948.5407</v>
      </c>
      <c r="K20" s="51">
        <v>24998.263900000002</v>
      </c>
      <c r="L20" s="51">
        <v>32515.146990599998</v>
      </c>
      <c r="M20" s="51">
        <v>30591.335091000001</v>
      </c>
      <c r="N20" s="51">
        <v>33015.305316999998</v>
      </c>
      <c r="O20" s="51">
        <v>32601.173000999999</v>
      </c>
      <c r="P20" s="51">
        <v>32699.357266999999</v>
      </c>
      <c r="Q20" s="32">
        <v>3484187.87</v>
      </c>
      <c r="R20" s="32">
        <v>1509677.4</v>
      </c>
      <c r="S20" s="32">
        <v>1196577.71</v>
      </c>
      <c r="T20" s="32">
        <v>839274.59</v>
      </c>
      <c r="U20" s="32">
        <v>827056.65</v>
      </c>
      <c r="V20" s="32">
        <v>596688.14</v>
      </c>
      <c r="W20" s="32">
        <v>1149425.96</v>
      </c>
      <c r="X20" s="32">
        <v>1214527.96</v>
      </c>
      <c r="Y20" s="32">
        <v>2632311.1800000002</v>
      </c>
      <c r="Z20" s="32">
        <v>1196871.4099999999</v>
      </c>
      <c r="AA20" s="32">
        <v>1798161.39</v>
      </c>
      <c r="AB20" s="32">
        <v>1974319.61</v>
      </c>
      <c r="AC20" s="2">
        <v>2.4900000000000002</v>
      </c>
      <c r="AD20" s="2">
        <v>2.4900000000000002</v>
      </c>
      <c r="AE20" s="2">
        <v>2.4900000000000002</v>
      </c>
      <c r="AF20" s="2">
        <v>2.4900000000000002</v>
      </c>
      <c r="AG20" s="2">
        <v>2.4900000000000002</v>
      </c>
      <c r="AH20" s="2">
        <v>2.4900000000000002</v>
      </c>
      <c r="AI20" s="2">
        <v>2.4900000000000002</v>
      </c>
      <c r="AJ20" s="2">
        <v>2.4900000000000002</v>
      </c>
      <c r="AK20" s="2">
        <v>2.4900000000000002</v>
      </c>
      <c r="AL20" s="2">
        <v>2.4900000000000002</v>
      </c>
      <c r="AM20" s="2">
        <v>2.4900000000000002</v>
      </c>
      <c r="AN20" s="2">
        <v>2.4900000000000002</v>
      </c>
      <c r="AO20" s="33">
        <v>86756.28</v>
      </c>
      <c r="AP20" s="33">
        <v>37590.97</v>
      </c>
      <c r="AQ20" s="33">
        <v>29794.78</v>
      </c>
      <c r="AR20" s="33">
        <v>20897.939999999999</v>
      </c>
      <c r="AS20" s="33">
        <v>20593.71</v>
      </c>
      <c r="AT20" s="33">
        <v>14857.53</v>
      </c>
      <c r="AU20" s="33">
        <v>28620.71</v>
      </c>
      <c r="AV20" s="33">
        <v>30241.75</v>
      </c>
      <c r="AW20" s="33">
        <v>65544.55</v>
      </c>
      <c r="AX20" s="33">
        <v>29802.1</v>
      </c>
      <c r="AY20" s="33">
        <v>44774.22</v>
      </c>
      <c r="AZ20" s="33">
        <v>49160.56</v>
      </c>
      <c r="BA20" s="31">
        <f t="shared" si="55"/>
        <v>-1045.26</v>
      </c>
      <c r="BB20" s="31">
        <f t="shared" si="56"/>
        <v>-452.9</v>
      </c>
      <c r="BC20" s="31">
        <f t="shared" si="57"/>
        <v>-358.97</v>
      </c>
      <c r="BD20" s="31">
        <f t="shared" si="58"/>
        <v>-335.71</v>
      </c>
      <c r="BE20" s="31">
        <f t="shared" si="59"/>
        <v>-330.82</v>
      </c>
      <c r="BF20" s="31">
        <f t="shared" si="60"/>
        <v>-238.68</v>
      </c>
      <c r="BG20" s="31">
        <f t="shared" si="61"/>
        <v>0</v>
      </c>
      <c r="BH20" s="31">
        <f t="shared" si="62"/>
        <v>0</v>
      </c>
      <c r="BI20" s="31">
        <f t="shared" si="63"/>
        <v>0</v>
      </c>
      <c r="BJ20" s="31">
        <f t="shared" si="64"/>
        <v>-1436.25</v>
      </c>
      <c r="BK20" s="31">
        <f t="shared" si="65"/>
        <v>-2157.79</v>
      </c>
      <c r="BL20" s="31">
        <f t="shared" si="66"/>
        <v>-2369.1799999999998</v>
      </c>
      <c r="BM20" s="6">
        <f t="shared" ca="1" si="163"/>
        <v>-4.2999999999999997E-2</v>
      </c>
      <c r="BN20" s="6">
        <f t="shared" ca="1" si="163"/>
        <v>-4.2999999999999997E-2</v>
      </c>
      <c r="BO20" s="6">
        <f t="shared" ca="1" si="163"/>
        <v>-4.2999999999999997E-2</v>
      </c>
      <c r="BP20" s="6">
        <f t="shared" ca="1" si="163"/>
        <v>-4.2999999999999997E-2</v>
      </c>
      <c r="BQ20" s="6">
        <f t="shared" ca="1" si="163"/>
        <v>-4.2999999999999997E-2</v>
      </c>
      <c r="BR20" s="6">
        <f t="shared" ca="1" si="163"/>
        <v>-4.2999999999999997E-2</v>
      </c>
      <c r="BS20" s="6">
        <f t="shared" ca="1" si="163"/>
        <v>-4.2999999999999997E-2</v>
      </c>
      <c r="BT20" s="6">
        <f t="shared" ca="1" si="163"/>
        <v>-4.2999999999999997E-2</v>
      </c>
      <c r="BU20" s="6">
        <f t="shared" ca="1" si="163"/>
        <v>-4.2999999999999997E-2</v>
      </c>
      <c r="BV20" s="6">
        <f t="shared" ca="1" si="163"/>
        <v>-4.2999999999999997E-2</v>
      </c>
      <c r="BW20" s="6">
        <f t="shared" ca="1" si="163"/>
        <v>-4.2999999999999997E-2</v>
      </c>
      <c r="BX20" s="6">
        <f t="shared" ca="1" si="163"/>
        <v>-4.2999999999999997E-2</v>
      </c>
      <c r="BY20" s="31">
        <f t="shared" ca="1" si="16"/>
        <v>-149820.07999999999</v>
      </c>
      <c r="BZ20" s="31">
        <f t="shared" ca="1" si="17"/>
        <v>-64916.13</v>
      </c>
      <c r="CA20" s="31">
        <f t="shared" ca="1" si="18"/>
        <v>-51452.84</v>
      </c>
      <c r="CB20" s="31">
        <f t="shared" ca="1" si="19"/>
        <v>-36088.81</v>
      </c>
      <c r="CC20" s="31">
        <f t="shared" ca="1" si="20"/>
        <v>-35563.440000000002</v>
      </c>
      <c r="CD20" s="31">
        <f t="shared" ca="1" si="21"/>
        <v>-25657.59</v>
      </c>
      <c r="CE20" s="31">
        <f t="shared" ca="1" si="22"/>
        <v>-49425.32</v>
      </c>
      <c r="CF20" s="31">
        <f t="shared" ca="1" si="23"/>
        <v>-52224.7</v>
      </c>
      <c r="CG20" s="31">
        <f t="shared" ca="1" si="24"/>
        <v>-113189.38</v>
      </c>
      <c r="CH20" s="31">
        <f t="shared" ca="1" si="25"/>
        <v>-51465.47</v>
      </c>
      <c r="CI20" s="31">
        <f t="shared" ca="1" si="26"/>
        <v>-77320.94</v>
      </c>
      <c r="CJ20" s="31">
        <f t="shared" ca="1" si="27"/>
        <v>-84895.74</v>
      </c>
      <c r="CK20" s="32">
        <f t="shared" ca="1" si="67"/>
        <v>8362.0499999999993</v>
      </c>
      <c r="CL20" s="32">
        <f t="shared" ca="1" si="68"/>
        <v>3623.23</v>
      </c>
      <c r="CM20" s="32">
        <f t="shared" ca="1" si="69"/>
        <v>2871.79</v>
      </c>
      <c r="CN20" s="32">
        <f t="shared" ca="1" si="70"/>
        <v>2014.26</v>
      </c>
      <c r="CO20" s="32">
        <f t="shared" ca="1" si="71"/>
        <v>1984.94</v>
      </c>
      <c r="CP20" s="32">
        <f t="shared" ca="1" si="72"/>
        <v>1432.05</v>
      </c>
      <c r="CQ20" s="32">
        <f t="shared" ca="1" si="73"/>
        <v>2758.62</v>
      </c>
      <c r="CR20" s="32">
        <f t="shared" ca="1" si="74"/>
        <v>2914.87</v>
      </c>
      <c r="CS20" s="32">
        <f t="shared" ca="1" si="75"/>
        <v>6317.55</v>
      </c>
      <c r="CT20" s="32">
        <f t="shared" ca="1" si="76"/>
        <v>2872.49</v>
      </c>
      <c r="CU20" s="32">
        <f t="shared" ca="1" si="77"/>
        <v>4315.59</v>
      </c>
      <c r="CV20" s="32">
        <f t="shared" ca="1" si="78"/>
        <v>4738.37</v>
      </c>
      <c r="CW20" s="31">
        <f t="shared" ca="1" si="164"/>
        <v>-227169.05</v>
      </c>
      <c r="CX20" s="31">
        <f t="shared" ca="1" si="165"/>
        <v>-98430.97</v>
      </c>
      <c r="CY20" s="31">
        <f t="shared" ca="1" si="166"/>
        <v>-78016.859999999986</v>
      </c>
      <c r="CZ20" s="31">
        <f t="shared" ca="1" si="167"/>
        <v>-54636.779999999992</v>
      </c>
      <c r="DA20" s="31">
        <f t="shared" ca="1" si="168"/>
        <v>-53841.39</v>
      </c>
      <c r="DB20" s="31">
        <f t="shared" ca="1" si="169"/>
        <v>-38844.39</v>
      </c>
      <c r="DC20" s="31">
        <f t="shared" ca="1" si="170"/>
        <v>-75287.41</v>
      </c>
      <c r="DD20" s="31">
        <f t="shared" ca="1" si="171"/>
        <v>-79551.579999999987</v>
      </c>
      <c r="DE20" s="31">
        <f t="shared" ca="1" si="172"/>
        <v>-172416.38</v>
      </c>
      <c r="DF20" s="31">
        <f t="shared" ca="1" si="173"/>
        <v>-76958.83</v>
      </c>
      <c r="DG20" s="31">
        <f t="shared" ca="1" si="174"/>
        <v>-115621.78000000001</v>
      </c>
      <c r="DH20" s="31">
        <f t="shared" ca="1" si="175"/>
        <v>-126948.75000000001</v>
      </c>
      <c r="DI20" s="32">
        <f t="shared" ca="1" si="79"/>
        <v>-11358.45</v>
      </c>
      <c r="DJ20" s="32">
        <f t="shared" ca="1" si="80"/>
        <v>-4921.55</v>
      </c>
      <c r="DK20" s="32">
        <f t="shared" ca="1" si="81"/>
        <v>-3900.84</v>
      </c>
      <c r="DL20" s="32">
        <f t="shared" ca="1" si="82"/>
        <v>-2731.84</v>
      </c>
      <c r="DM20" s="32">
        <f t="shared" ca="1" si="83"/>
        <v>-2692.07</v>
      </c>
      <c r="DN20" s="32">
        <f t="shared" ca="1" si="84"/>
        <v>-1942.22</v>
      </c>
      <c r="DO20" s="32">
        <f t="shared" ca="1" si="85"/>
        <v>-3764.37</v>
      </c>
      <c r="DP20" s="32">
        <f t="shared" ca="1" si="86"/>
        <v>-3977.58</v>
      </c>
      <c r="DQ20" s="32">
        <f t="shared" ca="1" si="87"/>
        <v>-8620.82</v>
      </c>
      <c r="DR20" s="32">
        <f t="shared" ca="1" si="88"/>
        <v>-3847.94</v>
      </c>
      <c r="DS20" s="32">
        <f t="shared" ca="1" si="89"/>
        <v>-5781.09</v>
      </c>
      <c r="DT20" s="32">
        <f t="shared" ca="1" si="90"/>
        <v>-6347.44</v>
      </c>
      <c r="DU20" s="31">
        <f t="shared" ca="1" si="91"/>
        <v>-73187.09</v>
      </c>
      <c r="DV20" s="31">
        <f t="shared" ca="1" si="92"/>
        <v>-31481.63</v>
      </c>
      <c r="DW20" s="31">
        <f t="shared" ca="1" si="93"/>
        <v>-24787.91</v>
      </c>
      <c r="DX20" s="31">
        <f t="shared" ca="1" si="94"/>
        <v>-17255.060000000001</v>
      </c>
      <c r="DY20" s="31">
        <f t="shared" ca="1" si="95"/>
        <v>-16915.36</v>
      </c>
      <c r="DZ20" s="31">
        <f t="shared" ca="1" si="96"/>
        <v>-12137.77</v>
      </c>
      <c r="EA20" s="31">
        <f t="shared" ca="1" si="97"/>
        <v>-23401.41</v>
      </c>
      <c r="EB20" s="31">
        <f t="shared" ca="1" si="98"/>
        <v>-24591.71</v>
      </c>
      <c r="EC20" s="31">
        <f t="shared" ca="1" si="99"/>
        <v>-53006.05</v>
      </c>
      <c r="ED20" s="31">
        <f t="shared" ca="1" si="100"/>
        <v>-23532.98</v>
      </c>
      <c r="EE20" s="31">
        <f t="shared" ca="1" si="101"/>
        <v>-35159.199999999997</v>
      </c>
      <c r="EF20" s="31">
        <f t="shared" ca="1" si="102"/>
        <v>-38394.910000000003</v>
      </c>
      <c r="EG20" s="32">
        <f t="shared" ca="1" si="103"/>
        <v>-311714.58999999997</v>
      </c>
      <c r="EH20" s="32">
        <f t="shared" ca="1" si="104"/>
        <v>-134834.15</v>
      </c>
      <c r="EI20" s="32">
        <f t="shared" ca="1" si="105"/>
        <v>-106705.60999999999</v>
      </c>
      <c r="EJ20" s="32">
        <f t="shared" ca="1" si="106"/>
        <v>-74623.679999999993</v>
      </c>
      <c r="EK20" s="32">
        <f t="shared" ca="1" si="107"/>
        <v>-73448.820000000007</v>
      </c>
      <c r="EL20" s="32">
        <f t="shared" ca="1" si="108"/>
        <v>-52924.380000000005</v>
      </c>
      <c r="EM20" s="32">
        <f t="shared" ca="1" si="109"/>
        <v>-102453.19</v>
      </c>
      <c r="EN20" s="32">
        <f t="shared" ca="1" si="110"/>
        <v>-108120.87</v>
      </c>
      <c r="EO20" s="32">
        <f t="shared" ca="1" si="111"/>
        <v>-234043.25</v>
      </c>
      <c r="EP20" s="32">
        <f t="shared" ca="1" si="112"/>
        <v>-104339.75</v>
      </c>
      <c r="EQ20" s="32">
        <f t="shared" ca="1" si="113"/>
        <v>-156562.07</v>
      </c>
      <c r="ER20" s="32">
        <f t="shared" ca="1" si="114"/>
        <v>-171691.1</v>
      </c>
    </row>
    <row r="21" spans="1:148">
      <c r="A21" t="s">
        <v>436</v>
      </c>
      <c r="B21" s="1" t="s">
        <v>124</v>
      </c>
      <c r="C21" t="str">
        <f t="shared" ca="1" si="176"/>
        <v>BPW</v>
      </c>
      <c r="D21" t="str">
        <f t="shared" ca="1" si="2"/>
        <v>Bearspaw Hydro Facility</v>
      </c>
      <c r="E21" s="51">
        <v>5214.8666999999996</v>
      </c>
      <c r="F21" s="51">
        <v>4292.1632</v>
      </c>
      <c r="G21" s="51">
        <v>4653.0501999999997</v>
      </c>
      <c r="H21" s="51">
        <v>4611.1202999999996</v>
      </c>
      <c r="I21" s="51">
        <v>5779.1752999999999</v>
      </c>
      <c r="J21" s="51">
        <v>9971.3556000000008</v>
      </c>
      <c r="K21" s="51">
        <v>8864.7312999999995</v>
      </c>
      <c r="L21" s="51">
        <v>7429.8916380000001</v>
      </c>
      <c r="M21" s="51">
        <v>5024.9120897000003</v>
      </c>
      <c r="N21" s="51">
        <v>3026.8488293</v>
      </c>
      <c r="O21" s="51">
        <v>4309.7659489999996</v>
      </c>
      <c r="P21" s="51">
        <v>4115.4529089999996</v>
      </c>
      <c r="Q21" s="32">
        <v>485006.25</v>
      </c>
      <c r="R21" s="32">
        <v>224683.26</v>
      </c>
      <c r="S21" s="32">
        <v>200054.55</v>
      </c>
      <c r="T21" s="32">
        <v>143715.48000000001</v>
      </c>
      <c r="U21" s="32">
        <v>181985.37</v>
      </c>
      <c r="V21" s="32">
        <v>328891.36</v>
      </c>
      <c r="W21" s="32">
        <v>370012.58</v>
      </c>
      <c r="X21" s="32">
        <v>242439.79</v>
      </c>
      <c r="Y21" s="32">
        <v>380614.91</v>
      </c>
      <c r="Z21" s="32">
        <v>110923.57</v>
      </c>
      <c r="AA21" s="32">
        <v>217691.59</v>
      </c>
      <c r="AB21" s="32">
        <v>221818.87</v>
      </c>
      <c r="AC21" s="2">
        <v>-1.37</v>
      </c>
      <c r="AD21" s="2">
        <v>-1.37</v>
      </c>
      <c r="AE21" s="2">
        <v>-1.37</v>
      </c>
      <c r="AF21" s="2">
        <v>-1.37</v>
      </c>
      <c r="AG21" s="2">
        <v>-1.37</v>
      </c>
      <c r="AH21" s="2">
        <v>-1.37</v>
      </c>
      <c r="AI21" s="2">
        <v>-1.37</v>
      </c>
      <c r="AJ21" s="2">
        <v>-1.37</v>
      </c>
      <c r="AK21" s="2">
        <v>-1.37</v>
      </c>
      <c r="AL21" s="2">
        <v>-1.37</v>
      </c>
      <c r="AM21" s="2">
        <v>-1.37</v>
      </c>
      <c r="AN21" s="2">
        <v>-1.37</v>
      </c>
      <c r="AO21" s="33">
        <v>-6644.59</v>
      </c>
      <c r="AP21" s="33">
        <v>-3078.16</v>
      </c>
      <c r="AQ21" s="33">
        <v>-2740.75</v>
      </c>
      <c r="AR21" s="33">
        <v>-1968.9</v>
      </c>
      <c r="AS21" s="33">
        <v>-2493.1999999999998</v>
      </c>
      <c r="AT21" s="33">
        <v>-4505.8100000000004</v>
      </c>
      <c r="AU21" s="33">
        <v>-5069.17</v>
      </c>
      <c r="AV21" s="33">
        <v>-3321.43</v>
      </c>
      <c r="AW21" s="33">
        <v>-5214.42</v>
      </c>
      <c r="AX21" s="33">
        <v>-1519.65</v>
      </c>
      <c r="AY21" s="33">
        <v>-2982.37</v>
      </c>
      <c r="AZ21" s="33">
        <v>-3038.92</v>
      </c>
      <c r="BA21" s="31">
        <f t="shared" si="55"/>
        <v>-145.5</v>
      </c>
      <c r="BB21" s="31">
        <f t="shared" si="56"/>
        <v>-67.400000000000006</v>
      </c>
      <c r="BC21" s="31">
        <f t="shared" si="57"/>
        <v>-60.02</v>
      </c>
      <c r="BD21" s="31">
        <f t="shared" si="58"/>
        <v>-57.49</v>
      </c>
      <c r="BE21" s="31">
        <f t="shared" si="59"/>
        <v>-72.790000000000006</v>
      </c>
      <c r="BF21" s="31">
        <f t="shared" si="60"/>
        <v>-131.56</v>
      </c>
      <c r="BG21" s="31">
        <f t="shared" si="61"/>
        <v>0</v>
      </c>
      <c r="BH21" s="31">
        <f t="shared" si="62"/>
        <v>0</v>
      </c>
      <c r="BI21" s="31">
        <f t="shared" si="63"/>
        <v>0</v>
      </c>
      <c r="BJ21" s="31">
        <f t="shared" si="64"/>
        <v>-133.11000000000001</v>
      </c>
      <c r="BK21" s="31">
        <f t="shared" si="65"/>
        <v>-261.23</v>
      </c>
      <c r="BL21" s="31">
        <f t="shared" si="66"/>
        <v>-266.18</v>
      </c>
      <c r="BM21" s="6">
        <f t="shared" ca="1" si="163"/>
        <v>-5.0500000000000003E-2</v>
      </c>
      <c r="BN21" s="6">
        <f t="shared" ca="1" si="163"/>
        <v>-5.0500000000000003E-2</v>
      </c>
      <c r="BO21" s="6">
        <f t="shared" ca="1" si="163"/>
        <v>-5.0500000000000003E-2</v>
      </c>
      <c r="BP21" s="6">
        <f t="shared" ca="1" si="163"/>
        <v>-5.0500000000000003E-2</v>
      </c>
      <c r="BQ21" s="6">
        <f t="shared" ca="1" si="163"/>
        <v>-5.0500000000000003E-2</v>
      </c>
      <c r="BR21" s="6">
        <f t="shared" ca="1" si="163"/>
        <v>-5.0500000000000003E-2</v>
      </c>
      <c r="BS21" s="6">
        <f t="shared" ca="1" si="163"/>
        <v>-5.0500000000000003E-2</v>
      </c>
      <c r="BT21" s="6">
        <f t="shared" ca="1" si="163"/>
        <v>-5.0500000000000003E-2</v>
      </c>
      <c r="BU21" s="6">
        <f t="shared" ca="1" si="163"/>
        <v>-5.0500000000000003E-2</v>
      </c>
      <c r="BV21" s="6">
        <f t="shared" ca="1" si="163"/>
        <v>-5.0500000000000003E-2</v>
      </c>
      <c r="BW21" s="6">
        <f t="shared" ca="1" si="163"/>
        <v>-5.0500000000000003E-2</v>
      </c>
      <c r="BX21" s="6">
        <f t="shared" ca="1" si="163"/>
        <v>-5.0500000000000003E-2</v>
      </c>
      <c r="BY21" s="31">
        <f t="shared" ca="1" si="16"/>
        <v>-24492.82</v>
      </c>
      <c r="BZ21" s="31">
        <f t="shared" ca="1" si="17"/>
        <v>-11346.5</v>
      </c>
      <c r="CA21" s="31">
        <f t="shared" ca="1" si="18"/>
        <v>-10102.75</v>
      </c>
      <c r="CB21" s="31">
        <f t="shared" ca="1" si="19"/>
        <v>-7257.63</v>
      </c>
      <c r="CC21" s="31">
        <f t="shared" ca="1" si="20"/>
        <v>-9190.26</v>
      </c>
      <c r="CD21" s="31">
        <f t="shared" ca="1" si="21"/>
        <v>-16609.009999999998</v>
      </c>
      <c r="CE21" s="31">
        <f t="shared" ca="1" si="22"/>
        <v>-18685.64</v>
      </c>
      <c r="CF21" s="31">
        <f t="shared" ca="1" si="23"/>
        <v>-12243.21</v>
      </c>
      <c r="CG21" s="31">
        <f t="shared" ca="1" si="24"/>
        <v>-19221.05</v>
      </c>
      <c r="CH21" s="31">
        <f t="shared" ca="1" si="25"/>
        <v>-5601.64</v>
      </c>
      <c r="CI21" s="31">
        <f t="shared" ca="1" si="26"/>
        <v>-10993.43</v>
      </c>
      <c r="CJ21" s="31">
        <f t="shared" ca="1" si="27"/>
        <v>-11201.85</v>
      </c>
      <c r="CK21" s="32">
        <f t="shared" ca="1" si="67"/>
        <v>1164.02</v>
      </c>
      <c r="CL21" s="32">
        <f t="shared" ca="1" si="68"/>
        <v>539.24</v>
      </c>
      <c r="CM21" s="32">
        <f t="shared" ca="1" si="69"/>
        <v>480.13</v>
      </c>
      <c r="CN21" s="32">
        <f t="shared" ca="1" si="70"/>
        <v>344.92</v>
      </c>
      <c r="CO21" s="32">
        <f t="shared" ca="1" si="71"/>
        <v>436.76</v>
      </c>
      <c r="CP21" s="32">
        <f t="shared" ca="1" si="72"/>
        <v>789.34</v>
      </c>
      <c r="CQ21" s="32">
        <f t="shared" ca="1" si="73"/>
        <v>888.03</v>
      </c>
      <c r="CR21" s="32">
        <f t="shared" ca="1" si="74"/>
        <v>581.86</v>
      </c>
      <c r="CS21" s="32">
        <f t="shared" ca="1" si="75"/>
        <v>913.48</v>
      </c>
      <c r="CT21" s="32">
        <f t="shared" ca="1" si="76"/>
        <v>266.22000000000003</v>
      </c>
      <c r="CU21" s="32">
        <f t="shared" ca="1" si="77"/>
        <v>522.46</v>
      </c>
      <c r="CV21" s="32">
        <f t="shared" ca="1" si="78"/>
        <v>532.37</v>
      </c>
      <c r="CW21" s="31">
        <f t="shared" ref="CW21:CW71" ca="1" si="202">BY21+CK21-AO21-BA21</f>
        <v>-16538.71</v>
      </c>
      <c r="CX21" s="31">
        <f t="shared" ref="CX21:CX71" ca="1" si="203">BZ21+CL21-AP21-BB21</f>
        <v>-7661.7000000000007</v>
      </c>
      <c r="CY21" s="31">
        <f t="shared" ref="CY21:CY71" ca="1" si="204">CA21+CM21-AQ21-BC21</f>
        <v>-6821.85</v>
      </c>
      <c r="CZ21" s="31">
        <f t="shared" ref="CZ21:CZ71" ca="1" si="205">CB21+CN21-AR21-BD21</f>
        <v>-4886.32</v>
      </c>
      <c r="DA21" s="31">
        <f t="shared" ref="DA21:DA71" ca="1" si="206">CC21+CO21-AS21-BE21</f>
        <v>-6187.51</v>
      </c>
      <c r="DB21" s="31">
        <f t="shared" ref="DB21:DB71" ca="1" si="207">CD21+CP21-AT21-BF21</f>
        <v>-11182.299999999997</v>
      </c>
      <c r="DC21" s="31">
        <f t="shared" ref="DC21:DC71" ca="1" si="208">CE21+CQ21-AU21-BG21</f>
        <v>-12728.44</v>
      </c>
      <c r="DD21" s="31">
        <f t="shared" ref="DD21:DD71" ca="1" si="209">CF21+CR21-AV21-BH21</f>
        <v>-8339.9199999999983</v>
      </c>
      <c r="DE21" s="31">
        <f t="shared" ref="DE21:DE71" ca="1" si="210">CG21+CS21-AW21-BI21</f>
        <v>-13093.15</v>
      </c>
      <c r="DF21" s="31">
        <f t="shared" ref="DF21:DF71" ca="1" si="211">CH21+CT21-AX21-BJ21</f>
        <v>-3682.66</v>
      </c>
      <c r="DG21" s="31">
        <f t="shared" ref="DG21:DG71" ca="1" si="212">CI21+CU21-AY21-BK21</f>
        <v>-7227.3700000000008</v>
      </c>
      <c r="DH21" s="31">
        <f t="shared" ref="DH21:DH71" ca="1" si="213">CJ21+CV21-AZ21-BL21</f>
        <v>-7364.3799999999992</v>
      </c>
      <c r="DI21" s="32">
        <f t="shared" ca="1" si="79"/>
        <v>-826.94</v>
      </c>
      <c r="DJ21" s="32">
        <f t="shared" ca="1" si="80"/>
        <v>-383.09</v>
      </c>
      <c r="DK21" s="32">
        <f t="shared" ca="1" si="81"/>
        <v>-341.09</v>
      </c>
      <c r="DL21" s="32">
        <f t="shared" ca="1" si="82"/>
        <v>-244.32</v>
      </c>
      <c r="DM21" s="32">
        <f t="shared" ca="1" si="83"/>
        <v>-309.38</v>
      </c>
      <c r="DN21" s="32">
        <f t="shared" ca="1" si="84"/>
        <v>-559.12</v>
      </c>
      <c r="DO21" s="32">
        <f t="shared" ca="1" si="85"/>
        <v>-636.41999999999996</v>
      </c>
      <c r="DP21" s="32">
        <f t="shared" ca="1" si="86"/>
        <v>-417</v>
      </c>
      <c r="DQ21" s="32">
        <f t="shared" ca="1" si="87"/>
        <v>-654.66</v>
      </c>
      <c r="DR21" s="32">
        <f t="shared" ca="1" si="88"/>
        <v>-184.13</v>
      </c>
      <c r="DS21" s="32">
        <f t="shared" ca="1" si="89"/>
        <v>-361.37</v>
      </c>
      <c r="DT21" s="32">
        <f t="shared" ca="1" si="90"/>
        <v>-368.22</v>
      </c>
      <c r="DU21" s="31">
        <f t="shared" ca="1" si="91"/>
        <v>-5328.28</v>
      </c>
      <c r="DV21" s="31">
        <f t="shared" ca="1" si="92"/>
        <v>-2450.48</v>
      </c>
      <c r="DW21" s="31">
        <f t="shared" ca="1" si="93"/>
        <v>-2167.4699999999998</v>
      </c>
      <c r="DX21" s="31">
        <f t="shared" ca="1" si="94"/>
        <v>-1543.17</v>
      </c>
      <c r="DY21" s="31">
        <f t="shared" ca="1" si="95"/>
        <v>-1943.93</v>
      </c>
      <c r="DZ21" s="31">
        <f t="shared" ca="1" si="96"/>
        <v>-3494.15</v>
      </c>
      <c r="EA21" s="31">
        <f t="shared" ca="1" si="97"/>
        <v>-3956.35</v>
      </c>
      <c r="EB21" s="31">
        <f t="shared" ca="1" si="98"/>
        <v>-2578.11</v>
      </c>
      <c r="EC21" s="31">
        <f t="shared" ca="1" si="99"/>
        <v>-4025.23</v>
      </c>
      <c r="ED21" s="31">
        <f t="shared" ca="1" si="100"/>
        <v>-1126.1099999999999</v>
      </c>
      <c r="EE21" s="31">
        <f t="shared" ca="1" si="101"/>
        <v>-2197.7600000000002</v>
      </c>
      <c r="EF21" s="31">
        <f t="shared" ca="1" si="102"/>
        <v>-2227.31</v>
      </c>
      <c r="EG21" s="32">
        <f t="shared" ca="1" si="103"/>
        <v>-22693.929999999997</v>
      </c>
      <c r="EH21" s="32">
        <f t="shared" ca="1" si="104"/>
        <v>-10495.27</v>
      </c>
      <c r="EI21" s="32">
        <f t="shared" ca="1" si="105"/>
        <v>-9330.41</v>
      </c>
      <c r="EJ21" s="32">
        <f t="shared" ca="1" si="106"/>
        <v>-6673.8099999999995</v>
      </c>
      <c r="EK21" s="32">
        <f t="shared" ca="1" si="107"/>
        <v>-8440.82</v>
      </c>
      <c r="EL21" s="32">
        <f t="shared" ca="1" si="108"/>
        <v>-15235.569999999998</v>
      </c>
      <c r="EM21" s="32">
        <f t="shared" ca="1" si="109"/>
        <v>-17321.21</v>
      </c>
      <c r="EN21" s="32">
        <f t="shared" ca="1" si="110"/>
        <v>-11335.029999999999</v>
      </c>
      <c r="EO21" s="32">
        <f t="shared" ca="1" si="111"/>
        <v>-17773.04</v>
      </c>
      <c r="EP21" s="32">
        <f t="shared" ca="1" si="112"/>
        <v>-4992.8999999999996</v>
      </c>
      <c r="EQ21" s="32">
        <f t="shared" ca="1" si="113"/>
        <v>-9786.5</v>
      </c>
      <c r="ER21" s="32">
        <f t="shared" ca="1" si="114"/>
        <v>-9959.91</v>
      </c>
    </row>
    <row r="22" spans="1:148">
      <c r="A22" t="s">
        <v>438</v>
      </c>
      <c r="B22" s="1" t="s">
        <v>12</v>
      </c>
      <c r="C22" t="str">
        <f t="shared" ca="1" si="176"/>
        <v>BR3</v>
      </c>
      <c r="D22" t="str">
        <f t="shared" ca="1" si="2"/>
        <v>Battle River #3</v>
      </c>
      <c r="E22" s="51">
        <v>106074.55070000001</v>
      </c>
      <c r="F22" s="51">
        <v>91074.514999999999</v>
      </c>
      <c r="G22" s="51">
        <v>88804.650699999998</v>
      </c>
      <c r="H22" s="51">
        <v>89481.573099999994</v>
      </c>
      <c r="I22" s="51">
        <v>20652.730299999999</v>
      </c>
      <c r="J22" s="51">
        <v>87244.008199999997</v>
      </c>
      <c r="K22" s="51">
        <v>97493.817899999995</v>
      </c>
      <c r="L22" s="51">
        <v>102141.5664</v>
      </c>
      <c r="M22" s="51">
        <v>98816.694499999998</v>
      </c>
      <c r="N22" s="51">
        <v>105556.5157</v>
      </c>
      <c r="O22" s="51">
        <v>85802.622199999998</v>
      </c>
      <c r="P22" s="51">
        <v>104668.44839999999</v>
      </c>
      <c r="Q22" s="32">
        <v>10171120.789999999</v>
      </c>
      <c r="R22" s="32">
        <v>4915608.07</v>
      </c>
      <c r="S22" s="32">
        <v>3415399.49</v>
      </c>
      <c r="T22" s="32">
        <v>2838954.51</v>
      </c>
      <c r="U22" s="32">
        <v>584817.68999999994</v>
      </c>
      <c r="V22" s="32">
        <v>3242972.14</v>
      </c>
      <c r="W22" s="32">
        <v>4212496.76</v>
      </c>
      <c r="X22" s="32">
        <v>3638900.15</v>
      </c>
      <c r="Y22" s="32">
        <v>7720321.0099999998</v>
      </c>
      <c r="Z22" s="32">
        <v>3767855.87</v>
      </c>
      <c r="AA22" s="32">
        <v>4404673.1399999997</v>
      </c>
      <c r="AB22" s="32">
        <v>5621793.04</v>
      </c>
      <c r="AC22" s="2">
        <v>5.07</v>
      </c>
      <c r="AD22" s="2">
        <v>5.07</v>
      </c>
      <c r="AE22" s="2">
        <v>5.07</v>
      </c>
      <c r="AF22" s="2">
        <v>5.07</v>
      </c>
      <c r="AG22" s="2">
        <v>5.07</v>
      </c>
      <c r="AH22" s="2">
        <v>5.07</v>
      </c>
      <c r="AI22" s="2">
        <v>5.07</v>
      </c>
      <c r="AJ22" s="2">
        <v>5.07</v>
      </c>
      <c r="AK22" s="2">
        <v>5.07</v>
      </c>
      <c r="AL22" s="2">
        <v>5.07</v>
      </c>
      <c r="AM22" s="2">
        <v>5.07</v>
      </c>
      <c r="AN22" s="2">
        <v>5.07</v>
      </c>
      <c r="AO22" s="33">
        <v>515675.82</v>
      </c>
      <c r="AP22" s="33">
        <v>249221.33</v>
      </c>
      <c r="AQ22" s="33">
        <v>173160.75</v>
      </c>
      <c r="AR22" s="33">
        <v>143934.99</v>
      </c>
      <c r="AS22" s="33">
        <v>29650.26</v>
      </c>
      <c r="AT22" s="33">
        <v>164418.69</v>
      </c>
      <c r="AU22" s="33">
        <v>213573.59</v>
      </c>
      <c r="AV22" s="33">
        <v>184492.24</v>
      </c>
      <c r="AW22" s="33">
        <v>391420.28</v>
      </c>
      <c r="AX22" s="33">
        <v>191030.29</v>
      </c>
      <c r="AY22" s="33">
        <v>223316.93</v>
      </c>
      <c r="AZ22" s="33">
        <v>285024.90999999997</v>
      </c>
      <c r="BA22" s="31">
        <f t="shared" si="55"/>
        <v>-3051.34</v>
      </c>
      <c r="BB22" s="31">
        <f t="shared" si="56"/>
        <v>-1474.68</v>
      </c>
      <c r="BC22" s="31">
        <f t="shared" si="57"/>
        <v>-1024.6199999999999</v>
      </c>
      <c r="BD22" s="31">
        <f t="shared" si="58"/>
        <v>-1135.58</v>
      </c>
      <c r="BE22" s="31">
        <f t="shared" si="59"/>
        <v>-233.93</v>
      </c>
      <c r="BF22" s="31">
        <f t="shared" si="60"/>
        <v>-1297.19</v>
      </c>
      <c r="BG22" s="31">
        <f t="shared" si="61"/>
        <v>0</v>
      </c>
      <c r="BH22" s="31">
        <f t="shared" si="62"/>
        <v>0</v>
      </c>
      <c r="BI22" s="31">
        <f t="shared" si="63"/>
        <v>0</v>
      </c>
      <c r="BJ22" s="31">
        <f t="shared" si="64"/>
        <v>-4521.43</v>
      </c>
      <c r="BK22" s="31">
        <f t="shared" si="65"/>
        <v>-5285.61</v>
      </c>
      <c r="BL22" s="31">
        <f t="shared" si="66"/>
        <v>-6746.15</v>
      </c>
      <c r="BM22" s="6">
        <f t="shared" ca="1" si="163"/>
        <v>6.2100000000000002E-2</v>
      </c>
      <c r="BN22" s="6">
        <f t="shared" ca="1" si="163"/>
        <v>6.2100000000000002E-2</v>
      </c>
      <c r="BO22" s="6">
        <f t="shared" ca="1" si="163"/>
        <v>6.2100000000000002E-2</v>
      </c>
      <c r="BP22" s="6">
        <f t="shared" ca="1" si="163"/>
        <v>6.2100000000000002E-2</v>
      </c>
      <c r="BQ22" s="6">
        <f t="shared" ca="1" si="163"/>
        <v>6.2100000000000002E-2</v>
      </c>
      <c r="BR22" s="6">
        <f t="shared" ca="1" si="163"/>
        <v>6.2100000000000002E-2</v>
      </c>
      <c r="BS22" s="6">
        <f t="shared" ca="1" si="163"/>
        <v>6.2100000000000002E-2</v>
      </c>
      <c r="BT22" s="6">
        <f t="shared" ca="1" si="163"/>
        <v>6.2100000000000002E-2</v>
      </c>
      <c r="BU22" s="6">
        <f t="shared" ca="1" si="163"/>
        <v>6.2100000000000002E-2</v>
      </c>
      <c r="BV22" s="6">
        <f t="shared" ca="1" si="163"/>
        <v>6.2100000000000002E-2</v>
      </c>
      <c r="BW22" s="6">
        <f t="shared" ca="1" si="163"/>
        <v>6.2100000000000002E-2</v>
      </c>
      <c r="BX22" s="6">
        <f t="shared" ca="1" si="163"/>
        <v>6.2100000000000002E-2</v>
      </c>
      <c r="BY22" s="31">
        <f t="shared" ca="1" si="16"/>
        <v>631626.6</v>
      </c>
      <c r="BZ22" s="31">
        <f t="shared" ca="1" si="17"/>
        <v>305259.26</v>
      </c>
      <c r="CA22" s="31">
        <f t="shared" ca="1" si="18"/>
        <v>212096.31</v>
      </c>
      <c r="CB22" s="31">
        <f t="shared" ca="1" si="19"/>
        <v>176299.08</v>
      </c>
      <c r="CC22" s="31">
        <f t="shared" ca="1" si="20"/>
        <v>36317.18</v>
      </c>
      <c r="CD22" s="31">
        <f t="shared" ca="1" si="21"/>
        <v>201388.57</v>
      </c>
      <c r="CE22" s="31">
        <f t="shared" ca="1" si="22"/>
        <v>261596.05</v>
      </c>
      <c r="CF22" s="31">
        <f t="shared" ca="1" si="23"/>
        <v>225975.7</v>
      </c>
      <c r="CG22" s="31">
        <f t="shared" ca="1" si="24"/>
        <v>479431.93</v>
      </c>
      <c r="CH22" s="31">
        <f t="shared" ca="1" si="25"/>
        <v>233983.85</v>
      </c>
      <c r="CI22" s="31">
        <f t="shared" ca="1" si="26"/>
        <v>273530.2</v>
      </c>
      <c r="CJ22" s="31">
        <f t="shared" ca="1" si="27"/>
        <v>349113.35</v>
      </c>
      <c r="CK22" s="32">
        <f t="shared" ca="1" si="67"/>
        <v>24410.69</v>
      </c>
      <c r="CL22" s="32">
        <f t="shared" ca="1" si="68"/>
        <v>11797.46</v>
      </c>
      <c r="CM22" s="32">
        <f t="shared" ca="1" si="69"/>
        <v>8196.9599999999991</v>
      </c>
      <c r="CN22" s="32">
        <f t="shared" ca="1" si="70"/>
        <v>6813.49</v>
      </c>
      <c r="CO22" s="32">
        <f t="shared" ca="1" si="71"/>
        <v>1403.56</v>
      </c>
      <c r="CP22" s="32">
        <f t="shared" ca="1" si="72"/>
        <v>7783.13</v>
      </c>
      <c r="CQ22" s="32">
        <f t="shared" ca="1" si="73"/>
        <v>10109.99</v>
      </c>
      <c r="CR22" s="32">
        <f t="shared" ca="1" si="74"/>
        <v>8733.36</v>
      </c>
      <c r="CS22" s="32">
        <f t="shared" ca="1" si="75"/>
        <v>18528.77</v>
      </c>
      <c r="CT22" s="32">
        <f t="shared" ca="1" si="76"/>
        <v>9042.85</v>
      </c>
      <c r="CU22" s="32">
        <f t="shared" ca="1" si="77"/>
        <v>10571.22</v>
      </c>
      <c r="CV22" s="32">
        <f t="shared" ca="1" si="78"/>
        <v>13492.3</v>
      </c>
      <c r="CW22" s="31">
        <f t="shared" ca="1" si="202"/>
        <v>143412.80999999991</v>
      </c>
      <c r="CX22" s="31">
        <f t="shared" ca="1" si="203"/>
        <v>69310.070000000036</v>
      </c>
      <c r="CY22" s="31">
        <f t="shared" ca="1" si="204"/>
        <v>48157.139999999992</v>
      </c>
      <c r="CZ22" s="31">
        <f t="shared" ca="1" si="205"/>
        <v>40313.159999999989</v>
      </c>
      <c r="DA22" s="31">
        <f t="shared" ca="1" si="206"/>
        <v>8304.41</v>
      </c>
      <c r="DB22" s="31">
        <f t="shared" ca="1" si="207"/>
        <v>46050.200000000012</v>
      </c>
      <c r="DC22" s="31">
        <f t="shared" ca="1" si="208"/>
        <v>58132.449999999983</v>
      </c>
      <c r="DD22" s="31">
        <f t="shared" ca="1" si="209"/>
        <v>50216.820000000007</v>
      </c>
      <c r="DE22" s="31">
        <f t="shared" ca="1" si="210"/>
        <v>106540.41999999998</v>
      </c>
      <c r="DF22" s="31">
        <f t="shared" ca="1" si="211"/>
        <v>56517.840000000004</v>
      </c>
      <c r="DG22" s="31">
        <f t="shared" ca="1" si="212"/>
        <v>66070.099999999991</v>
      </c>
      <c r="DH22" s="31">
        <f t="shared" ca="1" si="213"/>
        <v>84326.889999999985</v>
      </c>
      <c r="DI22" s="32">
        <f t="shared" ca="1" si="79"/>
        <v>7170.64</v>
      </c>
      <c r="DJ22" s="32">
        <f t="shared" ca="1" si="80"/>
        <v>3465.5</v>
      </c>
      <c r="DK22" s="32">
        <f t="shared" ca="1" si="81"/>
        <v>2407.86</v>
      </c>
      <c r="DL22" s="32">
        <f t="shared" ca="1" si="82"/>
        <v>2015.66</v>
      </c>
      <c r="DM22" s="32">
        <f t="shared" ca="1" si="83"/>
        <v>415.22</v>
      </c>
      <c r="DN22" s="32">
        <f t="shared" ca="1" si="84"/>
        <v>2302.5100000000002</v>
      </c>
      <c r="DO22" s="32">
        <f t="shared" ca="1" si="85"/>
        <v>2906.62</v>
      </c>
      <c r="DP22" s="32">
        <f t="shared" ca="1" si="86"/>
        <v>2510.84</v>
      </c>
      <c r="DQ22" s="32">
        <f t="shared" ca="1" si="87"/>
        <v>5327.02</v>
      </c>
      <c r="DR22" s="32">
        <f t="shared" ca="1" si="88"/>
        <v>2825.89</v>
      </c>
      <c r="DS22" s="32">
        <f t="shared" ca="1" si="89"/>
        <v>3303.51</v>
      </c>
      <c r="DT22" s="32">
        <f t="shared" ca="1" si="90"/>
        <v>4216.34</v>
      </c>
      <c r="DU22" s="31">
        <f t="shared" ca="1" si="91"/>
        <v>46203.33</v>
      </c>
      <c r="DV22" s="31">
        <f t="shared" ca="1" si="92"/>
        <v>22167.759999999998</v>
      </c>
      <c r="DW22" s="31">
        <f t="shared" ca="1" si="93"/>
        <v>15300.73</v>
      </c>
      <c r="DX22" s="31">
        <f t="shared" ca="1" si="94"/>
        <v>12731.46</v>
      </c>
      <c r="DY22" s="31">
        <f t="shared" ca="1" si="95"/>
        <v>2609</v>
      </c>
      <c r="DZ22" s="31">
        <f t="shared" ca="1" si="96"/>
        <v>14389.38</v>
      </c>
      <c r="EA22" s="31">
        <f t="shared" ca="1" si="97"/>
        <v>18069.18</v>
      </c>
      <c r="EB22" s="31">
        <f t="shared" ca="1" si="98"/>
        <v>15523.48</v>
      </c>
      <c r="EC22" s="31">
        <f t="shared" ca="1" si="99"/>
        <v>32753.77</v>
      </c>
      <c r="ED22" s="31">
        <f t="shared" ca="1" si="100"/>
        <v>17282.400000000001</v>
      </c>
      <c r="EE22" s="31">
        <f t="shared" ca="1" si="101"/>
        <v>20091.12</v>
      </c>
      <c r="EF22" s="31">
        <f t="shared" ca="1" si="102"/>
        <v>25504.18</v>
      </c>
      <c r="EG22" s="32">
        <f t="shared" ca="1" si="103"/>
        <v>196786.77999999991</v>
      </c>
      <c r="EH22" s="32">
        <f t="shared" ca="1" si="104"/>
        <v>94943.330000000031</v>
      </c>
      <c r="EI22" s="32">
        <f t="shared" ca="1" si="105"/>
        <v>65865.73</v>
      </c>
      <c r="EJ22" s="32">
        <f t="shared" ca="1" si="106"/>
        <v>55060.279999999992</v>
      </c>
      <c r="EK22" s="32">
        <f t="shared" ca="1" si="107"/>
        <v>11328.63</v>
      </c>
      <c r="EL22" s="32">
        <f t="shared" ca="1" si="108"/>
        <v>62742.090000000011</v>
      </c>
      <c r="EM22" s="32">
        <f t="shared" ca="1" si="109"/>
        <v>79108.249999999985</v>
      </c>
      <c r="EN22" s="32">
        <f t="shared" ca="1" si="110"/>
        <v>68251.14</v>
      </c>
      <c r="EO22" s="32">
        <f t="shared" ca="1" si="111"/>
        <v>144621.21</v>
      </c>
      <c r="EP22" s="32">
        <f t="shared" ca="1" si="112"/>
        <v>76626.13</v>
      </c>
      <c r="EQ22" s="32">
        <f t="shared" ca="1" si="113"/>
        <v>89464.729999999981</v>
      </c>
      <c r="ER22" s="32">
        <f t="shared" ca="1" si="114"/>
        <v>114047.40999999997</v>
      </c>
    </row>
    <row r="23" spans="1:148">
      <c r="A23" t="s">
        <v>438</v>
      </c>
      <c r="B23" s="1" t="s">
        <v>13</v>
      </c>
      <c r="C23" t="str">
        <f t="shared" ca="1" si="176"/>
        <v>BR4</v>
      </c>
      <c r="D23" t="str">
        <f t="shared" ca="1" si="2"/>
        <v>Battle River #4</v>
      </c>
      <c r="E23" s="51">
        <v>99251.975099999996</v>
      </c>
      <c r="F23" s="51">
        <v>96701.069600000003</v>
      </c>
      <c r="G23" s="51">
        <v>107343.3515</v>
      </c>
      <c r="H23" s="51">
        <v>101298.1992</v>
      </c>
      <c r="I23" s="51">
        <v>56257.1852</v>
      </c>
      <c r="J23" s="51">
        <v>88190.886899999998</v>
      </c>
      <c r="K23" s="51">
        <v>96497.950400000002</v>
      </c>
      <c r="L23" s="51">
        <v>98947.425600000002</v>
      </c>
      <c r="M23" s="51">
        <v>97221.271200000003</v>
      </c>
      <c r="N23" s="51">
        <v>74492.232900000003</v>
      </c>
      <c r="O23" s="51">
        <v>85134.208799999993</v>
      </c>
      <c r="P23" s="51">
        <v>110583.70020000001</v>
      </c>
      <c r="Q23" s="32">
        <v>9967451.5299999993</v>
      </c>
      <c r="R23" s="32">
        <v>5209425.55</v>
      </c>
      <c r="S23" s="32">
        <v>4661126.91</v>
      </c>
      <c r="T23" s="32">
        <v>3296439.64</v>
      </c>
      <c r="U23" s="32">
        <v>1804832.12</v>
      </c>
      <c r="V23" s="32">
        <v>3300994.51</v>
      </c>
      <c r="W23" s="32">
        <v>4199145.66</v>
      </c>
      <c r="X23" s="32">
        <v>3611406.3</v>
      </c>
      <c r="Y23" s="32">
        <v>7879661.3499999996</v>
      </c>
      <c r="Z23" s="32">
        <v>2519174.5099999998</v>
      </c>
      <c r="AA23" s="32">
        <v>4316917.5199999996</v>
      </c>
      <c r="AB23" s="32">
        <v>6087926.2699999996</v>
      </c>
      <c r="AC23" s="2">
        <v>5.07</v>
      </c>
      <c r="AD23" s="2">
        <v>5.07</v>
      </c>
      <c r="AE23" s="2">
        <v>5.07</v>
      </c>
      <c r="AF23" s="2">
        <v>5.07</v>
      </c>
      <c r="AG23" s="2">
        <v>5.07</v>
      </c>
      <c r="AH23" s="2">
        <v>5.07</v>
      </c>
      <c r="AI23" s="2">
        <v>5.07</v>
      </c>
      <c r="AJ23" s="2">
        <v>5.07</v>
      </c>
      <c r="AK23" s="2">
        <v>5.07</v>
      </c>
      <c r="AL23" s="2">
        <v>5.07</v>
      </c>
      <c r="AM23" s="2">
        <v>5.07</v>
      </c>
      <c r="AN23" s="2">
        <v>5.07</v>
      </c>
      <c r="AO23" s="33">
        <v>505349.79</v>
      </c>
      <c r="AP23" s="33">
        <v>264117.88</v>
      </c>
      <c r="AQ23" s="33">
        <v>236319.13</v>
      </c>
      <c r="AR23" s="33">
        <v>167129.49</v>
      </c>
      <c r="AS23" s="33">
        <v>91504.99</v>
      </c>
      <c r="AT23" s="33">
        <v>167360.42000000001</v>
      </c>
      <c r="AU23" s="33">
        <v>212896.68</v>
      </c>
      <c r="AV23" s="33">
        <v>183098.3</v>
      </c>
      <c r="AW23" s="33">
        <v>399498.83</v>
      </c>
      <c r="AX23" s="33">
        <v>127722.15</v>
      </c>
      <c r="AY23" s="33">
        <v>218867.72</v>
      </c>
      <c r="AZ23" s="33">
        <v>308657.86</v>
      </c>
      <c r="BA23" s="31">
        <f t="shared" si="55"/>
        <v>-2990.24</v>
      </c>
      <c r="BB23" s="31">
        <f t="shared" si="56"/>
        <v>-1562.83</v>
      </c>
      <c r="BC23" s="31">
        <f t="shared" si="57"/>
        <v>-1398.34</v>
      </c>
      <c r="BD23" s="31">
        <f t="shared" si="58"/>
        <v>-1318.58</v>
      </c>
      <c r="BE23" s="31">
        <f t="shared" si="59"/>
        <v>-721.93</v>
      </c>
      <c r="BF23" s="31">
        <f t="shared" si="60"/>
        <v>-1320.4</v>
      </c>
      <c r="BG23" s="31">
        <f t="shared" si="61"/>
        <v>0</v>
      </c>
      <c r="BH23" s="31">
        <f t="shared" si="62"/>
        <v>0</v>
      </c>
      <c r="BI23" s="31">
        <f t="shared" si="63"/>
        <v>0</v>
      </c>
      <c r="BJ23" s="31">
        <f t="shared" si="64"/>
        <v>-3023.01</v>
      </c>
      <c r="BK23" s="31">
        <f t="shared" si="65"/>
        <v>-5180.3</v>
      </c>
      <c r="BL23" s="31">
        <f t="shared" si="66"/>
        <v>-7305.51</v>
      </c>
      <c r="BM23" s="6">
        <f t="shared" ca="1" si="163"/>
        <v>6.2300000000000001E-2</v>
      </c>
      <c r="BN23" s="6">
        <f t="shared" ca="1" si="163"/>
        <v>6.2300000000000001E-2</v>
      </c>
      <c r="BO23" s="6">
        <f t="shared" ca="1" si="163"/>
        <v>6.2300000000000001E-2</v>
      </c>
      <c r="BP23" s="6">
        <f t="shared" ca="1" si="163"/>
        <v>6.2300000000000001E-2</v>
      </c>
      <c r="BQ23" s="6">
        <f t="shared" ca="1" si="163"/>
        <v>6.2300000000000001E-2</v>
      </c>
      <c r="BR23" s="6">
        <f t="shared" ca="1" si="163"/>
        <v>6.2300000000000001E-2</v>
      </c>
      <c r="BS23" s="6">
        <f t="shared" ca="1" si="163"/>
        <v>6.2300000000000001E-2</v>
      </c>
      <c r="BT23" s="6">
        <f t="shared" ca="1" si="163"/>
        <v>6.2300000000000001E-2</v>
      </c>
      <c r="BU23" s="6">
        <f t="shared" ca="1" si="163"/>
        <v>6.2300000000000001E-2</v>
      </c>
      <c r="BV23" s="6">
        <f t="shared" ca="1" si="163"/>
        <v>6.2300000000000001E-2</v>
      </c>
      <c r="BW23" s="6">
        <f t="shared" ca="1" si="163"/>
        <v>6.2300000000000001E-2</v>
      </c>
      <c r="BX23" s="6">
        <f t="shared" ca="1" si="163"/>
        <v>6.2300000000000001E-2</v>
      </c>
      <c r="BY23" s="31">
        <f t="shared" ca="1" si="16"/>
        <v>620972.23</v>
      </c>
      <c r="BZ23" s="31">
        <f t="shared" ca="1" si="17"/>
        <v>324547.21000000002</v>
      </c>
      <c r="CA23" s="31">
        <f t="shared" ca="1" si="18"/>
        <v>290388.21000000002</v>
      </c>
      <c r="CB23" s="31">
        <f t="shared" ca="1" si="19"/>
        <v>205368.19</v>
      </c>
      <c r="CC23" s="31">
        <f t="shared" ca="1" si="20"/>
        <v>112441.04</v>
      </c>
      <c r="CD23" s="31">
        <f t="shared" ca="1" si="21"/>
        <v>205651.96</v>
      </c>
      <c r="CE23" s="31">
        <f t="shared" ca="1" si="22"/>
        <v>261606.77</v>
      </c>
      <c r="CF23" s="31">
        <f t="shared" ca="1" si="23"/>
        <v>224990.61</v>
      </c>
      <c r="CG23" s="31">
        <f t="shared" ca="1" si="24"/>
        <v>490902.9</v>
      </c>
      <c r="CH23" s="31">
        <f t="shared" ca="1" si="25"/>
        <v>156944.57</v>
      </c>
      <c r="CI23" s="31">
        <f t="shared" ca="1" si="26"/>
        <v>268943.96000000002</v>
      </c>
      <c r="CJ23" s="31">
        <f t="shared" ca="1" si="27"/>
        <v>379277.81</v>
      </c>
      <c r="CK23" s="32">
        <f t="shared" ca="1" si="67"/>
        <v>23921.88</v>
      </c>
      <c r="CL23" s="32">
        <f t="shared" ca="1" si="68"/>
        <v>12502.62</v>
      </c>
      <c r="CM23" s="32">
        <f t="shared" ca="1" si="69"/>
        <v>11186.7</v>
      </c>
      <c r="CN23" s="32">
        <f t="shared" ca="1" si="70"/>
        <v>7911.46</v>
      </c>
      <c r="CO23" s="32">
        <f t="shared" ca="1" si="71"/>
        <v>4331.6000000000004</v>
      </c>
      <c r="CP23" s="32">
        <f t="shared" ca="1" si="72"/>
        <v>7922.39</v>
      </c>
      <c r="CQ23" s="32">
        <f t="shared" ca="1" si="73"/>
        <v>10077.950000000001</v>
      </c>
      <c r="CR23" s="32">
        <f t="shared" ca="1" si="74"/>
        <v>8667.3799999999992</v>
      </c>
      <c r="CS23" s="32">
        <f t="shared" ca="1" si="75"/>
        <v>18911.189999999999</v>
      </c>
      <c r="CT23" s="32">
        <f t="shared" ca="1" si="76"/>
        <v>6046.02</v>
      </c>
      <c r="CU23" s="32">
        <f t="shared" ca="1" si="77"/>
        <v>10360.6</v>
      </c>
      <c r="CV23" s="32">
        <f t="shared" ca="1" si="78"/>
        <v>14611.02</v>
      </c>
      <c r="CW23" s="31">
        <f t="shared" ca="1" si="202"/>
        <v>142534.56</v>
      </c>
      <c r="CX23" s="31">
        <f t="shared" ca="1" si="203"/>
        <v>74494.780000000013</v>
      </c>
      <c r="CY23" s="31">
        <f t="shared" ca="1" si="204"/>
        <v>66654.120000000024</v>
      </c>
      <c r="CZ23" s="31">
        <f t="shared" ca="1" si="205"/>
        <v>47468.740000000005</v>
      </c>
      <c r="DA23" s="31">
        <f t="shared" ca="1" si="206"/>
        <v>25989.579999999994</v>
      </c>
      <c r="DB23" s="31">
        <f t="shared" ca="1" si="207"/>
        <v>47534.329999999994</v>
      </c>
      <c r="DC23" s="31">
        <f t="shared" ca="1" si="208"/>
        <v>58788.039999999979</v>
      </c>
      <c r="DD23" s="31">
        <f t="shared" ca="1" si="209"/>
        <v>50559.69</v>
      </c>
      <c r="DE23" s="31">
        <f t="shared" ca="1" si="210"/>
        <v>110315.26000000001</v>
      </c>
      <c r="DF23" s="31">
        <f t="shared" ca="1" si="211"/>
        <v>38291.450000000004</v>
      </c>
      <c r="DG23" s="31">
        <f t="shared" ca="1" si="212"/>
        <v>65617.14</v>
      </c>
      <c r="DH23" s="31">
        <f t="shared" ca="1" si="213"/>
        <v>92536.480000000025</v>
      </c>
      <c r="DI23" s="32">
        <f t="shared" ca="1" si="79"/>
        <v>7126.73</v>
      </c>
      <c r="DJ23" s="32">
        <f t="shared" ca="1" si="80"/>
        <v>3724.74</v>
      </c>
      <c r="DK23" s="32">
        <f t="shared" ca="1" si="81"/>
        <v>3332.71</v>
      </c>
      <c r="DL23" s="32">
        <f t="shared" ca="1" si="82"/>
        <v>2373.44</v>
      </c>
      <c r="DM23" s="32">
        <f t="shared" ca="1" si="83"/>
        <v>1299.48</v>
      </c>
      <c r="DN23" s="32">
        <f t="shared" ca="1" si="84"/>
        <v>2376.7199999999998</v>
      </c>
      <c r="DO23" s="32">
        <f t="shared" ca="1" si="85"/>
        <v>2939.4</v>
      </c>
      <c r="DP23" s="32">
        <f t="shared" ca="1" si="86"/>
        <v>2527.98</v>
      </c>
      <c r="DQ23" s="32">
        <f t="shared" ca="1" si="87"/>
        <v>5515.76</v>
      </c>
      <c r="DR23" s="32">
        <f t="shared" ca="1" si="88"/>
        <v>1914.57</v>
      </c>
      <c r="DS23" s="32">
        <f t="shared" ca="1" si="89"/>
        <v>3280.86</v>
      </c>
      <c r="DT23" s="32">
        <f t="shared" ca="1" si="90"/>
        <v>4626.82</v>
      </c>
      <c r="DU23" s="31">
        <f t="shared" ca="1" si="91"/>
        <v>45920.39</v>
      </c>
      <c r="DV23" s="31">
        <f t="shared" ca="1" si="92"/>
        <v>23826.01</v>
      </c>
      <c r="DW23" s="31">
        <f t="shared" ca="1" si="93"/>
        <v>21177.68</v>
      </c>
      <c r="DX23" s="31">
        <f t="shared" ca="1" si="94"/>
        <v>14991.29</v>
      </c>
      <c r="DY23" s="31">
        <f t="shared" ca="1" si="95"/>
        <v>8165.15</v>
      </c>
      <c r="DZ23" s="31">
        <f t="shared" ca="1" si="96"/>
        <v>14853.13</v>
      </c>
      <c r="EA23" s="31">
        <f t="shared" ca="1" si="97"/>
        <v>18272.95</v>
      </c>
      <c r="EB23" s="31">
        <f t="shared" ca="1" si="98"/>
        <v>15629.47</v>
      </c>
      <c r="EC23" s="31">
        <f t="shared" ca="1" si="99"/>
        <v>33914.269999999997</v>
      </c>
      <c r="ED23" s="31">
        <f t="shared" ca="1" si="100"/>
        <v>11709.01</v>
      </c>
      <c r="EE23" s="31">
        <f t="shared" ca="1" si="101"/>
        <v>19953.38</v>
      </c>
      <c r="EF23" s="31">
        <f t="shared" ca="1" si="102"/>
        <v>27987.119999999999</v>
      </c>
      <c r="EG23" s="32">
        <f t="shared" ca="1" si="103"/>
        <v>195581.68</v>
      </c>
      <c r="EH23" s="32">
        <f t="shared" ca="1" si="104"/>
        <v>102045.53000000001</v>
      </c>
      <c r="EI23" s="32">
        <f t="shared" ca="1" si="105"/>
        <v>91164.510000000038</v>
      </c>
      <c r="EJ23" s="32">
        <f t="shared" ca="1" si="106"/>
        <v>64833.470000000008</v>
      </c>
      <c r="EK23" s="32">
        <f t="shared" ca="1" si="107"/>
        <v>35454.209999999992</v>
      </c>
      <c r="EL23" s="32">
        <f t="shared" ca="1" si="108"/>
        <v>64764.179999999993</v>
      </c>
      <c r="EM23" s="32">
        <f t="shared" ca="1" si="109"/>
        <v>80000.389999999985</v>
      </c>
      <c r="EN23" s="32">
        <f t="shared" ca="1" si="110"/>
        <v>68717.14</v>
      </c>
      <c r="EO23" s="32">
        <f t="shared" ca="1" si="111"/>
        <v>149745.29</v>
      </c>
      <c r="EP23" s="32">
        <f t="shared" ca="1" si="112"/>
        <v>51915.030000000006</v>
      </c>
      <c r="EQ23" s="32">
        <f t="shared" ca="1" si="113"/>
        <v>88851.38</v>
      </c>
      <c r="ER23" s="32">
        <f t="shared" ca="1" si="114"/>
        <v>125150.42000000001</v>
      </c>
    </row>
    <row r="24" spans="1:148">
      <c r="A24" t="s">
        <v>438</v>
      </c>
      <c r="B24" s="1" t="s">
        <v>25</v>
      </c>
      <c r="C24" t="str">
        <f t="shared" ca="1" si="176"/>
        <v>BR5</v>
      </c>
      <c r="D24" t="str">
        <f t="shared" ca="1" si="2"/>
        <v>Battle River #5</v>
      </c>
      <c r="E24" s="51">
        <v>272625.15629999997</v>
      </c>
      <c r="F24" s="51">
        <v>241221.99479999999</v>
      </c>
      <c r="G24" s="51">
        <v>238266.47649999999</v>
      </c>
      <c r="H24" s="51">
        <v>243680.4571</v>
      </c>
      <c r="I24" s="51">
        <v>236827.54459999999</v>
      </c>
      <c r="J24" s="51">
        <v>187406.1502</v>
      </c>
      <c r="K24" s="51">
        <v>238420.5883</v>
      </c>
      <c r="L24" s="51">
        <v>245642.55319999999</v>
      </c>
      <c r="M24" s="51">
        <v>245491.3382</v>
      </c>
      <c r="N24" s="51">
        <v>248474.63529999999</v>
      </c>
      <c r="O24" s="51">
        <v>200640.8762</v>
      </c>
      <c r="P24" s="51">
        <v>255770.50760000001</v>
      </c>
      <c r="Q24" s="32">
        <v>26057086.98</v>
      </c>
      <c r="R24" s="32">
        <v>12964527.73</v>
      </c>
      <c r="S24" s="32">
        <v>10530997.49</v>
      </c>
      <c r="T24" s="32">
        <v>7979050.5199999996</v>
      </c>
      <c r="U24" s="32">
        <v>8086137.9400000004</v>
      </c>
      <c r="V24" s="32">
        <v>6266626.6299999999</v>
      </c>
      <c r="W24" s="32">
        <v>10363855.25</v>
      </c>
      <c r="X24" s="32">
        <v>8760834.5299999993</v>
      </c>
      <c r="Y24" s="32">
        <v>19298043.920000002</v>
      </c>
      <c r="Z24" s="32">
        <v>8951811.8699999992</v>
      </c>
      <c r="AA24" s="32">
        <v>9653806.4100000001</v>
      </c>
      <c r="AB24" s="32">
        <v>14090471.640000001</v>
      </c>
      <c r="AC24" s="2">
        <v>4.16</v>
      </c>
      <c r="AD24" s="2">
        <v>4.16</v>
      </c>
      <c r="AE24" s="2">
        <v>4.16</v>
      </c>
      <c r="AF24" s="2">
        <v>4.16</v>
      </c>
      <c r="AG24" s="2">
        <v>4.16</v>
      </c>
      <c r="AH24" s="2">
        <v>4.16</v>
      </c>
      <c r="AI24" s="2">
        <v>4.16</v>
      </c>
      <c r="AJ24" s="2">
        <v>4.16</v>
      </c>
      <c r="AK24" s="2">
        <v>4.16</v>
      </c>
      <c r="AL24" s="2">
        <v>4.16</v>
      </c>
      <c r="AM24" s="2">
        <v>4.16</v>
      </c>
      <c r="AN24" s="2">
        <v>4.16</v>
      </c>
      <c r="AO24" s="33">
        <v>1083974.82</v>
      </c>
      <c r="AP24" s="33">
        <v>539324.35</v>
      </c>
      <c r="AQ24" s="33">
        <v>438089.5</v>
      </c>
      <c r="AR24" s="33">
        <v>331928.5</v>
      </c>
      <c r="AS24" s="33">
        <v>336383.34</v>
      </c>
      <c r="AT24" s="33">
        <v>260691.67</v>
      </c>
      <c r="AU24" s="33">
        <v>431136.38</v>
      </c>
      <c r="AV24" s="33">
        <v>364450.72</v>
      </c>
      <c r="AW24" s="33">
        <v>802798.63</v>
      </c>
      <c r="AX24" s="33">
        <v>372395.37</v>
      </c>
      <c r="AY24" s="33">
        <v>401598.35</v>
      </c>
      <c r="AZ24" s="33">
        <v>586163.62</v>
      </c>
      <c r="BA24" s="31">
        <f t="shared" si="55"/>
        <v>-7817.13</v>
      </c>
      <c r="BB24" s="31">
        <f t="shared" si="56"/>
        <v>-3889.36</v>
      </c>
      <c r="BC24" s="31">
        <f t="shared" si="57"/>
        <v>-3159.3</v>
      </c>
      <c r="BD24" s="31">
        <f t="shared" si="58"/>
        <v>-3191.62</v>
      </c>
      <c r="BE24" s="31">
        <f t="shared" si="59"/>
        <v>-3234.46</v>
      </c>
      <c r="BF24" s="31">
        <f t="shared" si="60"/>
        <v>-2506.65</v>
      </c>
      <c r="BG24" s="31">
        <f t="shared" si="61"/>
        <v>0</v>
      </c>
      <c r="BH24" s="31">
        <f t="shared" si="62"/>
        <v>0</v>
      </c>
      <c r="BI24" s="31">
        <f t="shared" si="63"/>
        <v>0</v>
      </c>
      <c r="BJ24" s="31">
        <f t="shared" si="64"/>
        <v>-10742.17</v>
      </c>
      <c r="BK24" s="31">
        <f t="shared" si="65"/>
        <v>-11584.57</v>
      </c>
      <c r="BL24" s="31">
        <f t="shared" si="66"/>
        <v>-16908.57</v>
      </c>
      <c r="BM24" s="6">
        <f t="shared" ca="1" si="163"/>
        <v>3.7199999999999997E-2</v>
      </c>
      <c r="BN24" s="6">
        <f t="shared" ca="1" si="163"/>
        <v>3.7199999999999997E-2</v>
      </c>
      <c r="BO24" s="6">
        <f t="shared" ca="1" si="163"/>
        <v>3.7199999999999997E-2</v>
      </c>
      <c r="BP24" s="6">
        <f t="shared" ca="1" si="163"/>
        <v>3.7199999999999997E-2</v>
      </c>
      <c r="BQ24" s="6">
        <f t="shared" ca="1" si="163"/>
        <v>3.7199999999999997E-2</v>
      </c>
      <c r="BR24" s="6">
        <f t="shared" ca="1" si="163"/>
        <v>3.7199999999999997E-2</v>
      </c>
      <c r="BS24" s="6">
        <f t="shared" ca="1" si="163"/>
        <v>3.7199999999999997E-2</v>
      </c>
      <c r="BT24" s="6">
        <f t="shared" ca="1" si="163"/>
        <v>3.7199999999999997E-2</v>
      </c>
      <c r="BU24" s="6">
        <f t="shared" ca="1" si="163"/>
        <v>3.7199999999999997E-2</v>
      </c>
      <c r="BV24" s="6">
        <f t="shared" ca="1" si="163"/>
        <v>3.7199999999999997E-2</v>
      </c>
      <c r="BW24" s="6">
        <f t="shared" ca="1" si="163"/>
        <v>3.7199999999999997E-2</v>
      </c>
      <c r="BX24" s="6">
        <f t="shared" ca="1" si="163"/>
        <v>3.7199999999999997E-2</v>
      </c>
      <c r="BY24" s="31">
        <f t="shared" ca="1" si="16"/>
        <v>969323.64</v>
      </c>
      <c r="BZ24" s="31">
        <f t="shared" ca="1" si="17"/>
        <v>482280.43</v>
      </c>
      <c r="CA24" s="31">
        <f t="shared" ca="1" si="18"/>
        <v>391753.11</v>
      </c>
      <c r="CB24" s="31">
        <f t="shared" ca="1" si="19"/>
        <v>296820.68</v>
      </c>
      <c r="CC24" s="31">
        <f t="shared" ca="1" si="20"/>
        <v>300804.33</v>
      </c>
      <c r="CD24" s="31">
        <f t="shared" ca="1" si="21"/>
        <v>233118.51</v>
      </c>
      <c r="CE24" s="31">
        <f t="shared" ca="1" si="22"/>
        <v>385535.42</v>
      </c>
      <c r="CF24" s="31">
        <f t="shared" ca="1" si="23"/>
        <v>325903.03999999998</v>
      </c>
      <c r="CG24" s="31">
        <f t="shared" ca="1" si="24"/>
        <v>717887.23</v>
      </c>
      <c r="CH24" s="31">
        <f t="shared" ca="1" si="25"/>
        <v>333007.40000000002</v>
      </c>
      <c r="CI24" s="31">
        <f t="shared" ca="1" si="26"/>
        <v>359121.6</v>
      </c>
      <c r="CJ24" s="31">
        <f t="shared" ca="1" si="27"/>
        <v>524165.55</v>
      </c>
      <c r="CK24" s="32">
        <f t="shared" ca="1" si="67"/>
        <v>62537.01</v>
      </c>
      <c r="CL24" s="32">
        <f t="shared" ca="1" si="68"/>
        <v>31114.87</v>
      </c>
      <c r="CM24" s="32">
        <f t="shared" ca="1" si="69"/>
        <v>25274.39</v>
      </c>
      <c r="CN24" s="32">
        <f t="shared" ca="1" si="70"/>
        <v>19149.72</v>
      </c>
      <c r="CO24" s="32">
        <f t="shared" ca="1" si="71"/>
        <v>19406.73</v>
      </c>
      <c r="CP24" s="32">
        <f t="shared" ca="1" si="72"/>
        <v>15039.9</v>
      </c>
      <c r="CQ24" s="32">
        <f t="shared" ca="1" si="73"/>
        <v>24873.25</v>
      </c>
      <c r="CR24" s="32">
        <f t="shared" ca="1" si="74"/>
        <v>21026</v>
      </c>
      <c r="CS24" s="32">
        <f t="shared" ca="1" si="75"/>
        <v>46315.31</v>
      </c>
      <c r="CT24" s="32">
        <f t="shared" ca="1" si="76"/>
        <v>21484.35</v>
      </c>
      <c r="CU24" s="32">
        <f t="shared" ca="1" si="77"/>
        <v>23169.14</v>
      </c>
      <c r="CV24" s="32">
        <f t="shared" ca="1" si="78"/>
        <v>33817.129999999997</v>
      </c>
      <c r="CW24" s="31">
        <f t="shared" ca="1" si="202"/>
        <v>-44297.040000000045</v>
      </c>
      <c r="CX24" s="31">
        <f t="shared" ca="1" si="203"/>
        <v>-22039.689999999988</v>
      </c>
      <c r="CY24" s="31">
        <f t="shared" ca="1" si="204"/>
        <v>-17902.7</v>
      </c>
      <c r="CZ24" s="31">
        <f t="shared" ca="1" si="205"/>
        <v>-12766.479999999978</v>
      </c>
      <c r="DA24" s="31">
        <f t="shared" ca="1" si="206"/>
        <v>-12937.820000000029</v>
      </c>
      <c r="DB24" s="31">
        <f t="shared" ca="1" si="207"/>
        <v>-10026.61000000001</v>
      </c>
      <c r="DC24" s="31">
        <f t="shared" ca="1" si="208"/>
        <v>-20727.710000000021</v>
      </c>
      <c r="DD24" s="31">
        <f t="shared" ca="1" si="209"/>
        <v>-17521.679999999993</v>
      </c>
      <c r="DE24" s="31">
        <f t="shared" ca="1" si="210"/>
        <v>-38596.089999999967</v>
      </c>
      <c r="DF24" s="31">
        <f t="shared" ca="1" si="211"/>
        <v>-7161.4499999999953</v>
      </c>
      <c r="DG24" s="31">
        <f t="shared" ca="1" si="212"/>
        <v>-7723.0399999999863</v>
      </c>
      <c r="DH24" s="31">
        <f t="shared" ca="1" si="213"/>
        <v>-11272.370000000061</v>
      </c>
      <c r="DI24" s="32">
        <f t="shared" ca="1" si="79"/>
        <v>-2214.85</v>
      </c>
      <c r="DJ24" s="32">
        <f t="shared" ca="1" si="80"/>
        <v>-1101.98</v>
      </c>
      <c r="DK24" s="32">
        <f t="shared" ca="1" si="81"/>
        <v>-895.14</v>
      </c>
      <c r="DL24" s="32">
        <f t="shared" ca="1" si="82"/>
        <v>-638.32000000000005</v>
      </c>
      <c r="DM24" s="32">
        <f t="shared" ca="1" si="83"/>
        <v>-646.89</v>
      </c>
      <c r="DN24" s="32">
        <f t="shared" ca="1" si="84"/>
        <v>-501.33</v>
      </c>
      <c r="DO24" s="32">
        <f t="shared" ca="1" si="85"/>
        <v>-1036.3900000000001</v>
      </c>
      <c r="DP24" s="32">
        <f t="shared" ca="1" si="86"/>
        <v>-876.08</v>
      </c>
      <c r="DQ24" s="32">
        <f t="shared" ca="1" si="87"/>
        <v>-1929.8</v>
      </c>
      <c r="DR24" s="32">
        <f t="shared" ca="1" si="88"/>
        <v>-358.07</v>
      </c>
      <c r="DS24" s="32">
        <f t="shared" ca="1" si="89"/>
        <v>-386.15</v>
      </c>
      <c r="DT24" s="32">
        <f t="shared" ca="1" si="90"/>
        <v>-563.62</v>
      </c>
      <c r="DU24" s="31">
        <f t="shared" ca="1" si="91"/>
        <v>-14271.19</v>
      </c>
      <c r="DV24" s="31">
        <f t="shared" ca="1" si="92"/>
        <v>-7049.05</v>
      </c>
      <c r="DW24" s="31">
        <f t="shared" ca="1" si="93"/>
        <v>-5688.13</v>
      </c>
      <c r="DX24" s="31">
        <f t="shared" ca="1" si="94"/>
        <v>-4031.83</v>
      </c>
      <c r="DY24" s="31">
        <f t="shared" ca="1" si="95"/>
        <v>-4064.68</v>
      </c>
      <c r="DZ24" s="31">
        <f t="shared" ca="1" si="96"/>
        <v>-3133.03</v>
      </c>
      <c r="EA24" s="31">
        <f t="shared" ca="1" si="97"/>
        <v>-6442.75</v>
      </c>
      <c r="EB24" s="31">
        <f t="shared" ca="1" si="98"/>
        <v>-5416.46</v>
      </c>
      <c r="EC24" s="31">
        <f t="shared" ca="1" si="99"/>
        <v>-11865.61</v>
      </c>
      <c r="ED24" s="31">
        <f t="shared" ca="1" si="100"/>
        <v>-2189.88</v>
      </c>
      <c r="EE24" s="31">
        <f t="shared" ca="1" si="101"/>
        <v>-2348.48</v>
      </c>
      <c r="EF24" s="31">
        <f t="shared" ca="1" si="102"/>
        <v>-3409.26</v>
      </c>
      <c r="EG24" s="32">
        <f t="shared" ca="1" si="103"/>
        <v>-60783.080000000045</v>
      </c>
      <c r="EH24" s="32">
        <f t="shared" ca="1" si="104"/>
        <v>-30190.719999999987</v>
      </c>
      <c r="EI24" s="32">
        <f t="shared" ca="1" si="105"/>
        <v>-24485.97</v>
      </c>
      <c r="EJ24" s="32">
        <f t="shared" ca="1" si="106"/>
        <v>-17436.629999999976</v>
      </c>
      <c r="EK24" s="32">
        <f t="shared" ca="1" si="107"/>
        <v>-17649.390000000029</v>
      </c>
      <c r="EL24" s="32">
        <f t="shared" ca="1" si="108"/>
        <v>-13660.97000000001</v>
      </c>
      <c r="EM24" s="32">
        <f t="shared" ca="1" si="109"/>
        <v>-28206.85000000002</v>
      </c>
      <c r="EN24" s="32">
        <f t="shared" ca="1" si="110"/>
        <v>-23814.219999999994</v>
      </c>
      <c r="EO24" s="32">
        <f t="shared" ca="1" si="111"/>
        <v>-52391.499999999971</v>
      </c>
      <c r="EP24" s="32">
        <f t="shared" ca="1" si="112"/>
        <v>-9709.3999999999942</v>
      </c>
      <c r="EQ24" s="32">
        <f t="shared" ca="1" si="113"/>
        <v>-10457.669999999986</v>
      </c>
      <c r="ER24" s="32">
        <f t="shared" ca="1" si="114"/>
        <v>-15245.250000000062</v>
      </c>
    </row>
    <row r="25" spans="1:148">
      <c r="A25" t="s">
        <v>436</v>
      </c>
      <c r="B25" s="1" t="s">
        <v>125</v>
      </c>
      <c r="C25" t="str">
        <f t="shared" ca="1" si="176"/>
        <v>BRA</v>
      </c>
      <c r="D25" t="str">
        <f t="shared" ca="1" si="2"/>
        <v>Brazeau Hydro Facility</v>
      </c>
      <c r="E25" s="51">
        <v>25292.271199999999</v>
      </c>
      <c r="F25" s="51">
        <v>18577.728500000001</v>
      </c>
      <c r="G25" s="51">
        <v>21339.504700000001</v>
      </c>
      <c r="H25" s="51">
        <v>16931.396199999999</v>
      </c>
      <c r="I25" s="51">
        <v>23794.983499999998</v>
      </c>
      <c r="J25" s="51">
        <v>32344.203300000001</v>
      </c>
      <c r="K25" s="51">
        <v>18739.228500000001</v>
      </c>
      <c r="L25" s="51">
        <v>16163.3385507</v>
      </c>
      <c r="M25" s="51">
        <v>16576.224764099999</v>
      </c>
      <c r="N25" s="51">
        <v>13803.8914448</v>
      </c>
      <c r="O25" s="51">
        <v>14222.7365734</v>
      </c>
      <c r="P25" s="51">
        <v>19312.362490700001</v>
      </c>
      <c r="Q25" s="32">
        <v>3848562.37</v>
      </c>
      <c r="R25" s="32">
        <v>1094043.04</v>
      </c>
      <c r="S25" s="32">
        <v>1159967.52</v>
      </c>
      <c r="T25" s="32">
        <v>735721.22</v>
      </c>
      <c r="U25" s="32">
        <v>934432.42</v>
      </c>
      <c r="V25" s="32">
        <v>1535332.13</v>
      </c>
      <c r="W25" s="32">
        <v>1011852.21</v>
      </c>
      <c r="X25" s="32">
        <v>757082.35</v>
      </c>
      <c r="Y25" s="32">
        <v>2319998.2000000002</v>
      </c>
      <c r="Z25" s="32">
        <v>559842</v>
      </c>
      <c r="AA25" s="32">
        <v>1024549.72</v>
      </c>
      <c r="AB25" s="32">
        <v>1460705.23</v>
      </c>
      <c r="AC25" s="2">
        <v>2.0699999999999998</v>
      </c>
      <c r="AD25" s="2">
        <v>2.0699999999999998</v>
      </c>
      <c r="AE25" s="2">
        <v>2.0699999999999998</v>
      </c>
      <c r="AF25" s="2">
        <v>2.0699999999999998</v>
      </c>
      <c r="AG25" s="2">
        <v>2.0699999999999998</v>
      </c>
      <c r="AH25" s="2">
        <v>2.0699999999999998</v>
      </c>
      <c r="AI25" s="2">
        <v>2.0699999999999998</v>
      </c>
      <c r="AJ25" s="2">
        <v>2.0699999999999998</v>
      </c>
      <c r="AK25" s="2">
        <v>2.0699999999999998</v>
      </c>
      <c r="AL25" s="2">
        <v>2.0699999999999998</v>
      </c>
      <c r="AM25" s="2">
        <v>2.0699999999999998</v>
      </c>
      <c r="AN25" s="2">
        <v>2.0699999999999998</v>
      </c>
      <c r="AO25" s="33">
        <v>79665.240000000005</v>
      </c>
      <c r="AP25" s="33">
        <v>22646.69</v>
      </c>
      <c r="AQ25" s="33">
        <v>24011.33</v>
      </c>
      <c r="AR25" s="33">
        <v>15229.43</v>
      </c>
      <c r="AS25" s="33">
        <v>19342.75</v>
      </c>
      <c r="AT25" s="33">
        <v>31781.38</v>
      </c>
      <c r="AU25" s="33">
        <v>20945.34</v>
      </c>
      <c r="AV25" s="33">
        <v>15671.6</v>
      </c>
      <c r="AW25" s="33">
        <v>48023.96</v>
      </c>
      <c r="AX25" s="33">
        <v>11588.73</v>
      </c>
      <c r="AY25" s="33">
        <v>21208.18</v>
      </c>
      <c r="AZ25" s="33">
        <v>30236.6</v>
      </c>
      <c r="BA25" s="31">
        <f t="shared" si="55"/>
        <v>-1154.57</v>
      </c>
      <c r="BB25" s="31">
        <f t="shared" si="56"/>
        <v>-328.21</v>
      </c>
      <c r="BC25" s="31">
        <f t="shared" si="57"/>
        <v>-347.99</v>
      </c>
      <c r="BD25" s="31">
        <f t="shared" si="58"/>
        <v>-294.29000000000002</v>
      </c>
      <c r="BE25" s="31">
        <f t="shared" si="59"/>
        <v>-373.77</v>
      </c>
      <c r="BF25" s="31">
        <f t="shared" si="60"/>
        <v>-614.13</v>
      </c>
      <c r="BG25" s="31">
        <f t="shared" si="61"/>
        <v>0</v>
      </c>
      <c r="BH25" s="31">
        <f t="shared" si="62"/>
        <v>0</v>
      </c>
      <c r="BI25" s="31">
        <f t="shared" si="63"/>
        <v>0</v>
      </c>
      <c r="BJ25" s="31">
        <f t="shared" si="64"/>
        <v>-671.81</v>
      </c>
      <c r="BK25" s="31">
        <f t="shared" si="65"/>
        <v>-1229.46</v>
      </c>
      <c r="BL25" s="31">
        <f t="shared" si="66"/>
        <v>-1752.85</v>
      </c>
      <c r="BM25" s="6">
        <f t="shared" ca="1" si="163"/>
        <v>7.0000000000000001E-3</v>
      </c>
      <c r="BN25" s="6">
        <f t="shared" ca="1" si="163"/>
        <v>7.0000000000000001E-3</v>
      </c>
      <c r="BO25" s="6">
        <f t="shared" ca="1" si="163"/>
        <v>7.0000000000000001E-3</v>
      </c>
      <c r="BP25" s="6">
        <f t="shared" ca="1" si="163"/>
        <v>7.0000000000000001E-3</v>
      </c>
      <c r="BQ25" s="6">
        <f t="shared" ca="1" si="163"/>
        <v>7.0000000000000001E-3</v>
      </c>
      <c r="BR25" s="6">
        <f t="shared" ca="1" si="163"/>
        <v>7.0000000000000001E-3</v>
      </c>
      <c r="BS25" s="6">
        <f t="shared" ca="1" si="163"/>
        <v>7.0000000000000001E-3</v>
      </c>
      <c r="BT25" s="6">
        <f t="shared" ca="1" si="163"/>
        <v>7.0000000000000001E-3</v>
      </c>
      <c r="BU25" s="6">
        <f t="shared" ca="1" si="163"/>
        <v>7.0000000000000001E-3</v>
      </c>
      <c r="BV25" s="6">
        <f t="shared" ca="1" si="163"/>
        <v>7.0000000000000001E-3</v>
      </c>
      <c r="BW25" s="6">
        <f t="shared" ca="1" si="163"/>
        <v>7.0000000000000001E-3</v>
      </c>
      <c r="BX25" s="6">
        <f t="shared" ca="1" si="163"/>
        <v>7.0000000000000001E-3</v>
      </c>
      <c r="BY25" s="31">
        <f t="shared" ca="1" si="16"/>
        <v>26939.94</v>
      </c>
      <c r="BZ25" s="31">
        <f t="shared" ca="1" si="17"/>
        <v>7658.3</v>
      </c>
      <c r="CA25" s="31">
        <f t="shared" ca="1" si="18"/>
        <v>8119.77</v>
      </c>
      <c r="CB25" s="31">
        <f t="shared" ca="1" si="19"/>
        <v>5150.05</v>
      </c>
      <c r="CC25" s="31">
        <f t="shared" ca="1" si="20"/>
        <v>6541.03</v>
      </c>
      <c r="CD25" s="31">
        <f t="shared" ca="1" si="21"/>
        <v>10747.32</v>
      </c>
      <c r="CE25" s="31">
        <f t="shared" ca="1" si="22"/>
        <v>7082.97</v>
      </c>
      <c r="CF25" s="31">
        <f t="shared" ca="1" si="23"/>
        <v>5299.58</v>
      </c>
      <c r="CG25" s="31">
        <f t="shared" ca="1" si="24"/>
        <v>16239.99</v>
      </c>
      <c r="CH25" s="31">
        <f t="shared" ca="1" si="25"/>
        <v>3918.89</v>
      </c>
      <c r="CI25" s="31">
        <f t="shared" ca="1" si="26"/>
        <v>7171.85</v>
      </c>
      <c r="CJ25" s="31">
        <f t="shared" ca="1" si="27"/>
        <v>10224.94</v>
      </c>
      <c r="CK25" s="32">
        <f t="shared" ca="1" si="67"/>
        <v>9236.5499999999993</v>
      </c>
      <c r="CL25" s="32">
        <f t="shared" ca="1" si="68"/>
        <v>2625.7</v>
      </c>
      <c r="CM25" s="32">
        <f t="shared" ca="1" si="69"/>
        <v>2783.92</v>
      </c>
      <c r="CN25" s="32">
        <f t="shared" ca="1" si="70"/>
        <v>1765.73</v>
      </c>
      <c r="CO25" s="32">
        <f t="shared" ca="1" si="71"/>
        <v>2242.64</v>
      </c>
      <c r="CP25" s="32">
        <f t="shared" ca="1" si="72"/>
        <v>3684.8</v>
      </c>
      <c r="CQ25" s="32">
        <f t="shared" ca="1" si="73"/>
        <v>2428.4499999999998</v>
      </c>
      <c r="CR25" s="32">
        <f t="shared" ca="1" si="74"/>
        <v>1817</v>
      </c>
      <c r="CS25" s="32">
        <f t="shared" ca="1" si="75"/>
        <v>5568</v>
      </c>
      <c r="CT25" s="32">
        <f t="shared" ca="1" si="76"/>
        <v>1343.62</v>
      </c>
      <c r="CU25" s="32">
        <f t="shared" ca="1" si="77"/>
        <v>2458.92</v>
      </c>
      <c r="CV25" s="32">
        <f t="shared" ca="1" si="78"/>
        <v>3505.69</v>
      </c>
      <c r="CW25" s="31">
        <f t="shared" ca="1" si="202"/>
        <v>-42334.180000000008</v>
      </c>
      <c r="CX25" s="31">
        <f t="shared" ca="1" si="203"/>
        <v>-12034.48</v>
      </c>
      <c r="CY25" s="31">
        <f t="shared" ca="1" si="204"/>
        <v>-12759.650000000001</v>
      </c>
      <c r="CZ25" s="31">
        <f t="shared" ca="1" si="205"/>
        <v>-8019.36</v>
      </c>
      <c r="DA25" s="31">
        <f t="shared" ca="1" si="206"/>
        <v>-10185.31</v>
      </c>
      <c r="DB25" s="31">
        <f t="shared" ca="1" si="207"/>
        <v>-16735.13</v>
      </c>
      <c r="DC25" s="31">
        <f t="shared" ca="1" si="208"/>
        <v>-11433.92</v>
      </c>
      <c r="DD25" s="31">
        <f t="shared" ca="1" si="209"/>
        <v>-8555.02</v>
      </c>
      <c r="DE25" s="31">
        <f t="shared" ca="1" si="210"/>
        <v>-26215.97</v>
      </c>
      <c r="DF25" s="31">
        <f t="shared" ca="1" si="211"/>
        <v>-5654.41</v>
      </c>
      <c r="DG25" s="31">
        <f t="shared" ca="1" si="212"/>
        <v>-10347.950000000001</v>
      </c>
      <c r="DH25" s="31">
        <f t="shared" ca="1" si="213"/>
        <v>-14753.119999999997</v>
      </c>
      <c r="DI25" s="32">
        <f t="shared" ca="1" si="79"/>
        <v>-2116.71</v>
      </c>
      <c r="DJ25" s="32">
        <f t="shared" ca="1" si="80"/>
        <v>-601.72</v>
      </c>
      <c r="DK25" s="32">
        <f t="shared" ca="1" si="81"/>
        <v>-637.98</v>
      </c>
      <c r="DL25" s="32">
        <f t="shared" ca="1" si="82"/>
        <v>-400.97</v>
      </c>
      <c r="DM25" s="32">
        <f t="shared" ca="1" si="83"/>
        <v>-509.27</v>
      </c>
      <c r="DN25" s="32">
        <f t="shared" ca="1" si="84"/>
        <v>-836.76</v>
      </c>
      <c r="DO25" s="32">
        <f t="shared" ca="1" si="85"/>
        <v>-571.70000000000005</v>
      </c>
      <c r="DP25" s="32">
        <f t="shared" ca="1" si="86"/>
        <v>-427.75</v>
      </c>
      <c r="DQ25" s="32">
        <f t="shared" ca="1" si="87"/>
        <v>-1310.8</v>
      </c>
      <c r="DR25" s="32">
        <f t="shared" ca="1" si="88"/>
        <v>-282.72000000000003</v>
      </c>
      <c r="DS25" s="32">
        <f t="shared" ca="1" si="89"/>
        <v>-517.4</v>
      </c>
      <c r="DT25" s="32">
        <f t="shared" ca="1" si="90"/>
        <v>-737.66</v>
      </c>
      <c r="DU25" s="31">
        <f t="shared" ca="1" si="91"/>
        <v>-13638.81</v>
      </c>
      <c r="DV25" s="31">
        <f t="shared" ca="1" si="92"/>
        <v>-3849.04</v>
      </c>
      <c r="DW25" s="31">
        <f t="shared" ca="1" si="93"/>
        <v>-4054.06</v>
      </c>
      <c r="DX25" s="31">
        <f t="shared" ca="1" si="94"/>
        <v>-2532.63</v>
      </c>
      <c r="DY25" s="31">
        <f t="shared" ca="1" si="95"/>
        <v>-3199.92</v>
      </c>
      <c r="DZ25" s="31">
        <f t="shared" ca="1" si="96"/>
        <v>-5229.25</v>
      </c>
      <c r="EA25" s="31">
        <f t="shared" ca="1" si="97"/>
        <v>-3553.98</v>
      </c>
      <c r="EB25" s="31">
        <f t="shared" ca="1" si="98"/>
        <v>-2644.61</v>
      </c>
      <c r="EC25" s="31">
        <f t="shared" ca="1" si="99"/>
        <v>-8059.59</v>
      </c>
      <c r="ED25" s="31">
        <f t="shared" ca="1" si="100"/>
        <v>-1729.04</v>
      </c>
      <c r="EE25" s="31">
        <f t="shared" ca="1" si="101"/>
        <v>-3146.69</v>
      </c>
      <c r="EF25" s="31">
        <f t="shared" ca="1" si="102"/>
        <v>-4461.99</v>
      </c>
      <c r="EG25" s="32">
        <f t="shared" ca="1" si="103"/>
        <v>-58089.700000000004</v>
      </c>
      <c r="EH25" s="32">
        <f t="shared" ca="1" si="104"/>
        <v>-16485.239999999998</v>
      </c>
      <c r="EI25" s="32">
        <f t="shared" ca="1" si="105"/>
        <v>-17451.690000000002</v>
      </c>
      <c r="EJ25" s="32">
        <f t="shared" ca="1" si="106"/>
        <v>-10952.96</v>
      </c>
      <c r="EK25" s="32">
        <f t="shared" ca="1" si="107"/>
        <v>-13894.5</v>
      </c>
      <c r="EL25" s="32">
        <f t="shared" ca="1" si="108"/>
        <v>-22801.14</v>
      </c>
      <c r="EM25" s="32">
        <f t="shared" ca="1" si="109"/>
        <v>-15559.6</v>
      </c>
      <c r="EN25" s="32">
        <f t="shared" ca="1" si="110"/>
        <v>-11627.380000000001</v>
      </c>
      <c r="EO25" s="32">
        <f t="shared" ca="1" si="111"/>
        <v>-35586.36</v>
      </c>
      <c r="EP25" s="32">
        <f t="shared" ca="1" si="112"/>
        <v>-7666.17</v>
      </c>
      <c r="EQ25" s="32">
        <f t="shared" ca="1" si="113"/>
        <v>-14012.04</v>
      </c>
      <c r="ER25" s="32">
        <f t="shared" ca="1" si="114"/>
        <v>-19952.769999999997</v>
      </c>
    </row>
    <row r="26" spans="1:148">
      <c r="A26" t="s">
        <v>435</v>
      </c>
      <c r="B26" s="1" t="s">
        <v>158</v>
      </c>
      <c r="C26" t="str">
        <f t="shared" ca="1" si="176"/>
        <v>BTR1</v>
      </c>
      <c r="D26" t="str">
        <f t="shared" ca="1" si="2"/>
        <v>Blue Trail Wind Facility</v>
      </c>
      <c r="M26" s="51">
        <v>1454.5983000000001</v>
      </c>
      <c r="N26" s="51">
        <v>7732.3136000000004</v>
      </c>
      <c r="O26" s="51">
        <v>24730.4614</v>
      </c>
      <c r="P26" s="51">
        <v>13737.556200000001</v>
      </c>
      <c r="Q26" s="32"/>
      <c r="R26" s="32"/>
      <c r="S26" s="32"/>
      <c r="T26" s="32"/>
      <c r="U26" s="32"/>
      <c r="V26" s="32"/>
      <c r="W26" s="32"/>
      <c r="X26" s="32"/>
      <c r="Y26" s="32">
        <v>132637.54</v>
      </c>
      <c r="Z26" s="32">
        <v>250771.05</v>
      </c>
      <c r="AA26" s="32">
        <v>1222959.77</v>
      </c>
      <c r="AB26" s="32">
        <v>514286.28</v>
      </c>
      <c r="AK26" s="2">
        <v>0.7</v>
      </c>
      <c r="AL26" s="2">
        <v>0.7</v>
      </c>
      <c r="AM26" s="2">
        <v>0.7</v>
      </c>
      <c r="AN26" s="2">
        <v>0.7</v>
      </c>
      <c r="AO26" s="33"/>
      <c r="AP26" s="33"/>
      <c r="AQ26" s="33"/>
      <c r="AR26" s="33"/>
      <c r="AS26" s="33"/>
      <c r="AT26" s="33"/>
      <c r="AU26" s="33"/>
      <c r="AV26" s="33"/>
      <c r="AW26" s="33">
        <v>928.46</v>
      </c>
      <c r="AX26" s="33">
        <v>1755.4</v>
      </c>
      <c r="AY26" s="33">
        <v>8560.7199999999993</v>
      </c>
      <c r="AZ26" s="33">
        <v>3600</v>
      </c>
      <c r="BA26" s="31">
        <f t="shared" si="55"/>
        <v>0</v>
      </c>
      <c r="BB26" s="31">
        <f t="shared" si="56"/>
        <v>0</v>
      </c>
      <c r="BC26" s="31">
        <f t="shared" si="57"/>
        <v>0</v>
      </c>
      <c r="BD26" s="31">
        <f t="shared" si="58"/>
        <v>0</v>
      </c>
      <c r="BE26" s="31">
        <f t="shared" si="59"/>
        <v>0</v>
      </c>
      <c r="BF26" s="31">
        <f t="shared" si="60"/>
        <v>0</v>
      </c>
      <c r="BG26" s="31">
        <f t="shared" si="61"/>
        <v>0</v>
      </c>
      <c r="BH26" s="31">
        <f t="shared" si="62"/>
        <v>0</v>
      </c>
      <c r="BI26" s="31">
        <f t="shared" si="63"/>
        <v>0</v>
      </c>
      <c r="BJ26" s="31">
        <f t="shared" si="64"/>
        <v>-300.93</v>
      </c>
      <c r="BK26" s="31">
        <f t="shared" si="65"/>
        <v>-1467.55</v>
      </c>
      <c r="BL26" s="31">
        <f t="shared" si="66"/>
        <v>-617.14</v>
      </c>
      <c r="BM26" s="6">
        <f t="shared" ca="1" si="163"/>
        <v>2.6800000000000001E-2</v>
      </c>
      <c r="BN26" s="6">
        <f t="shared" ca="1" si="163"/>
        <v>2.6800000000000001E-2</v>
      </c>
      <c r="BO26" s="6">
        <f t="shared" ca="1" si="163"/>
        <v>2.6800000000000001E-2</v>
      </c>
      <c r="BP26" s="6">
        <f t="shared" ca="1" si="163"/>
        <v>2.6800000000000001E-2</v>
      </c>
      <c r="BQ26" s="6">
        <f t="shared" ca="1" si="163"/>
        <v>2.6800000000000001E-2</v>
      </c>
      <c r="BR26" s="6">
        <f t="shared" ca="1" si="163"/>
        <v>2.6800000000000001E-2</v>
      </c>
      <c r="BS26" s="6">
        <f t="shared" ca="1" si="163"/>
        <v>2.6800000000000001E-2</v>
      </c>
      <c r="BT26" s="6">
        <f t="shared" ca="1" si="163"/>
        <v>2.6800000000000001E-2</v>
      </c>
      <c r="BU26" s="6">
        <f t="shared" ca="1" si="163"/>
        <v>2.6800000000000001E-2</v>
      </c>
      <c r="BV26" s="6">
        <f t="shared" ca="1" si="163"/>
        <v>2.6800000000000001E-2</v>
      </c>
      <c r="BW26" s="6">
        <f t="shared" ca="1" si="163"/>
        <v>2.6800000000000001E-2</v>
      </c>
      <c r="BX26" s="6">
        <f t="shared" ca="1" si="163"/>
        <v>2.6800000000000001E-2</v>
      </c>
      <c r="BY26" s="31">
        <f t="shared" ca="1" si="16"/>
        <v>0</v>
      </c>
      <c r="BZ26" s="31">
        <f t="shared" ca="1" si="17"/>
        <v>0</v>
      </c>
      <c r="CA26" s="31">
        <f t="shared" ca="1" si="18"/>
        <v>0</v>
      </c>
      <c r="CB26" s="31">
        <f t="shared" ca="1" si="19"/>
        <v>0</v>
      </c>
      <c r="CC26" s="31">
        <f t="shared" ca="1" si="20"/>
        <v>0</v>
      </c>
      <c r="CD26" s="31">
        <f t="shared" ca="1" si="21"/>
        <v>0</v>
      </c>
      <c r="CE26" s="31">
        <f t="shared" ca="1" si="22"/>
        <v>0</v>
      </c>
      <c r="CF26" s="31">
        <f t="shared" ca="1" si="23"/>
        <v>0</v>
      </c>
      <c r="CG26" s="31">
        <f t="shared" ca="1" si="24"/>
        <v>3554.69</v>
      </c>
      <c r="CH26" s="31">
        <f t="shared" ca="1" si="25"/>
        <v>6720.66</v>
      </c>
      <c r="CI26" s="31">
        <f t="shared" ca="1" si="26"/>
        <v>32775.32</v>
      </c>
      <c r="CJ26" s="31">
        <f t="shared" ca="1" si="27"/>
        <v>13782.87</v>
      </c>
      <c r="CK26" s="32">
        <f t="shared" ca="1" si="67"/>
        <v>0</v>
      </c>
      <c r="CL26" s="32">
        <f t="shared" ca="1" si="68"/>
        <v>0</v>
      </c>
      <c r="CM26" s="32">
        <f t="shared" ca="1" si="69"/>
        <v>0</v>
      </c>
      <c r="CN26" s="32">
        <f t="shared" ca="1" si="70"/>
        <v>0</v>
      </c>
      <c r="CO26" s="32">
        <f t="shared" ca="1" si="71"/>
        <v>0</v>
      </c>
      <c r="CP26" s="32">
        <f t="shared" ca="1" si="72"/>
        <v>0</v>
      </c>
      <c r="CQ26" s="32">
        <f t="shared" ca="1" si="73"/>
        <v>0</v>
      </c>
      <c r="CR26" s="32">
        <f t="shared" ca="1" si="74"/>
        <v>0</v>
      </c>
      <c r="CS26" s="32">
        <f t="shared" ca="1" si="75"/>
        <v>318.33</v>
      </c>
      <c r="CT26" s="32">
        <f t="shared" ca="1" si="76"/>
        <v>601.85</v>
      </c>
      <c r="CU26" s="32">
        <f t="shared" ca="1" si="77"/>
        <v>2935.1</v>
      </c>
      <c r="CV26" s="32">
        <f t="shared" ca="1" si="78"/>
        <v>1234.29</v>
      </c>
      <c r="CW26" s="31">
        <f t="shared" ca="1" si="202"/>
        <v>0</v>
      </c>
      <c r="CX26" s="31">
        <f t="shared" ca="1" si="203"/>
        <v>0</v>
      </c>
      <c r="CY26" s="31">
        <f t="shared" ca="1" si="204"/>
        <v>0</v>
      </c>
      <c r="CZ26" s="31">
        <f t="shared" ca="1" si="205"/>
        <v>0</v>
      </c>
      <c r="DA26" s="31">
        <f t="shared" ca="1" si="206"/>
        <v>0</v>
      </c>
      <c r="DB26" s="31">
        <f t="shared" ca="1" si="207"/>
        <v>0</v>
      </c>
      <c r="DC26" s="31">
        <f t="shared" ca="1" si="208"/>
        <v>0</v>
      </c>
      <c r="DD26" s="31">
        <f t="shared" ca="1" si="209"/>
        <v>0</v>
      </c>
      <c r="DE26" s="31">
        <f t="shared" ca="1" si="210"/>
        <v>2944.56</v>
      </c>
      <c r="DF26" s="31">
        <f t="shared" ca="1" si="211"/>
        <v>5868.0400000000009</v>
      </c>
      <c r="DG26" s="31">
        <f t="shared" ca="1" si="212"/>
        <v>28617.249999999996</v>
      </c>
      <c r="DH26" s="31">
        <f t="shared" ca="1" si="213"/>
        <v>12034.3</v>
      </c>
      <c r="DI26" s="32">
        <f t="shared" ca="1" si="79"/>
        <v>0</v>
      </c>
      <c r="DJ26" s="32">
        <f t="shared" ca="1" si="80"/>
        <v>0</v>
      </c>
      <c r="DK26" s="32">
        <f t="shared" ca="1" si="81"/>
        <v>0</v>
      </c>
      <c r="DL26" s="32">
        <f t="shared" ca="1" si="82"/>
        <v>0</v>
      </c>
      <c r="DM26" s="32">
        <f t="shared" ca="1" si="83"/>
        <v>0</v>
      </c>
      <c r="DN26" s="32">
        <f t="shared" ca="1" si="84"/>
        <v>0</v>
      </c>
      <c r="DO26" s="32">
        <f t="shared" ca="1" si="85"/>
        <v>0</v>
      </c>
      <c r="DP26" s="32">
        <f t="shared" ca="1" si="86"/>
        <v>0</v>
      </c>
      <c r="DQ26" s="32">
        <f t="shared" ca="1" si="87"/>
        <v>147.22999999999999</v>
      </c>
      <c r="DR26" s="32">
        <f t="shared" ca="1" si="88"/>
        <v>293.39999999999998</v>
      </c>
      <c r="DS26" s="32">
        <f t="shared" ca="1" si="89"/>
        <v>1430.86</v>
      </c>
      <c r="DT26" s="32">
        <f t="shared" ca="1" si="90"/>
        <v>601.72</v>
      </c>
      <c r="DU26" s="31">
        <f t="shared" ca="1" si="91"/>
        <v>0</v>
      </c>
      <c r="DV26" s="31">
        <f t="shared" ca="1" si="92"/>
        <v>0</v>
      </c>
      <c r="DW26" s="31">
        <f t="shared" ca="1" si="93"/>
        <v>0</v>
      </c>
      <c r="DX26" s="31">
        <f t="shared" ca="1" si="94"/>
        <v>0</v>
      </c>
      <c r="DY26" s="31">
        <f t="shared" ca="1" si="95"/>
        <v>0</v>
      </c>
      <c r="DZ26" s="31">
        <f t="shared" ca="1" si="96"/>
        <v>0</v>
      </c>
      <c r="EA26" s="31">
        <f t="shared" ca="1" si="97"/>
        <v>0</v>
      </c>
      <c r="EB26" s="31">
        <f t="shared" ca="1" si="98"/>
        <v>0</v>
      </c>
      <c r="EC26" s="31">
        <f t="shared" ca="1" si="99"/>
        <v>905.25</v>
      </c>
      <c r="ED26" s="31">
        <f t="shared" ca="1" si="100"/>
        <v>1794.37</v>
      </c>
      <c r="EE26" s="31">
        <f t="shared" ca="1" si="101"/>
        <v>8702.16</v>
      </c>
      <c r="EF26" s="31">
        <f t="shared" ca="1" si="102"/>
        <v>3639.7</v>
      </c>
      <c r="EG26" s="32">
        <f t="shared" ca="1" si="103"/>
        <v>0</v>
      </c>
      <c r="EH26" s="32">
        <f t="shared" ca="1" si="104"/>
        <v>0</v>
      </c>
      <c r="EI26" s="32">
        <f t="shared" ca="1" si="105"/>
        <v>0</v>
      </c>
      <c r="EJ26" s="32">
        <f t="shared" ca="1" si="106"/>
        <v>0</v>
      </c>
      <c r="EK26" s="32">
        <f t="shared" ca="1" si="107"/>
        <v>0</v>
      </c>
      <c r="EL26" s="32">
        <f t="shared" ca="1" si="108"/>
        <v>0</v>
      </c>
      <c r="EM26" s="32">
        <f t="shared" ca="1" si="109"/>
        <v>0</v>
      </c>
      <c r="EN26" s="32">
        <f t="shared" ca="1" si="110"/>
        <v>0</v>
      </c>
      <c r="EO26" s="32">
        <f t="shared" ca="1" si="111"/>
        <v>3997.04</v>
      </c>
      <c r="EP26" s="32">
        <f t="shared" ca="1" si="112"/>
        <v>7955.81</v>
      </c>
      <c r="EQ26" s="32">
        <f t="shared" ca="1" si="113"/>
        <v>38750.269999999997</v>
      </c>
      <c r="ER26" s="32">
        <f t="shared" ca="1" si="114"/>
        <v>16275.719999999998</v>
      </c>
    </row>
    <row r="27" spans="1:148">
      <c r="A27" t="s">
        <v>532</v>
      </c>
      <c r="B27" s="1" t="s">
        <v>361</v>
      </c>
      <c r="C27" t="str">
        <f t="shared" ca="1" si="176"/>
        <v>BCHIMP</v>
      </c>
      <c r="D27" t="str">
        <f t="shared" ca="1" si="2"/>
        <v>Alberta-BC Intertie - Import</v>
      </c>
      <c r="E27" s="51">
        <v>2858</v>
      </c>
      <c r="F27" s="51">
        <v>2661</v>
      </c>
      <c r="G27" s="51">
        <v>1909</v>
      </c>
      <c r="H27" s="51">
        <v>5925</v>
      </c>
      <c r="I27" s="51">
        <v>3880</v>
      </c>
      <c r="J27" s="51">
        <v>2721</v>
      </c>
      <c r="K27" s="51">
        <v>4768</v>
      </c>
      <c r="L27" s="51">
        <v>1501</v>
      </c>
      <c r="M27" s="51">
        <v>259</v>
      </c>
      <c r="N27" s="51">
        <v>175</v>
      </c>
      <c r="O27" s="51">
        <v>2084</v>
      </c>
      <c r="P27" s="51">
        <v>3485</v>
      </c>
      <c r="Q27" s="32">
        <v>396795.05</v>
      </c>
      <c r="R27" s="32">
        <v>177896.02</v>
      </c>
      <c r="S27" s="32">
        <v>93346.89</v>
      </c>
      <c r="T27" s="32">
        <v>207506.09</v>
      </c>
      <c r="U27" s="32">
        <v>174065.63</v>
      </c>
      <c r="V27" s="32">
        <v>134209.45000000001</v>
      </c>
      <c r="W27" s="32">
        <v>265050.75</v>
      </c>
      <c r="X27" s="32">
        <v>82496.62</v>
      </c>
      <c r="Y27" s="32">
        <v>86958.57</v>
      </c>
      <c r="Z27" s="32">
        <v>9145</v>
      </c>
      <c r="AA27" s="32">
        <v>178065.76</v>
      </c>
      <c r="AB27" s="32">
        <v>274368.84999999998</v>
      </c>
      <c r="AC27" s="2">
        <v>0.16</v>
      </c>
      <c r="AD27" s="2">
        <v>0.16</v>
      </c>
      <c r="AE27" s="2">
        <v>0.16</v>
      </c>
      <c r="AF27" s="2">
        <v>0.16</v>
      </c>
      <c r="AG27" s="2">
        <v>0.16</v>
      </c>
      <c r="AH27" s="2">
        <v>0.16</v>
      </c>
      <c r="AI27" s="2">
        <v>0.16</v>
      </c>
      <c r="AJ27" s="2">
        <v>0.16</v>
      </c>
      <c r="AK27" s="2">
        <v>0.16</v>
      </c>
      <c r="AL27" s="2">
        <v>0.16</v>
      </c>
      <c r="AM27" s="2">
        <v>0.16</v>
      </c>
      <c r="AN27" s="2">
        <v>0.16</v>
      </c>
      <c r="AO27" s="33">
        <v>634.87</v>
      </c>
      <c r="AP27" s="33">
        <v>284.63</v>
      </c>
      <c r="AQ27" s="33">
        <v>149.36000000000001</v>
      </c>
      <c r="AR27" s="33">
        <v>332.01</v>
      </c>
      <c r="AS27" s="33">
        <v>278.51</v>
      </c>
      <c r="AT27" s="33">
        <v>214.74</v>
      </c>
      <c r="AU27" s="33">
        <v>424.08</v>
      </c>
      <c r="AV27" s="33">
        <v>131.99</v>
      </c>
      <c r="AW27" s="33">
        <v>139.13</v>
      </c>
      <c r="AX27" s="33">
        <v>14.63</v>
      </c>
      <c r="AY27" s="33">
        <v>284.91000000000003</v>
      </c>
      <c r="AZ27" s="33">
        <v>438.99</v>
      </c>
      <c r="BA27" s="31">
        <f t="shared" si="55"/>
        <v>-119.04</v>
      </c>
      <c r="BB27" s="31">
        <f t="shared" si="56"/>
        <v>-53.37</v>
      </c>
      <c r="BC27" s="31">
        <f t="shared" si="57"/>
        <v>-28</v>
      </c>
      <c r="BD27" s="31">
        <f t="shared" si="58"/>
        <v>-83</v>
      </c>
      <c r="BE27" s="31">
        <f t="shared" si="59"/>
        <v>-69.63</v>
      </c>
      <c r="BF27" s="31">
        <f t="shared" si="60"/>
        <v>-53.68</v>
      </c>
      <c r="BG27" s="31">
        <f t="shared" si="61"/>
        <v>0</v>
      </c>
      <c r="BH27" s="31">
        <f t="shared" si="62"/>
        <v>0</v>
      </c>
      <c r="BI27" s="31">
        <f t="shared" si="63"/>
        <v>0</v>
      </c>
      <c r="BJ27" s="31">
        <f t="shared" si="64"/>
        <v>-10.97</v>
      </c>
      <c r="BK27" s="31">
        <f t="shared" si="65"/>
        <v>-213.68</v>
      </c>
      <c r="BL27" s="31">
        <f t="shared" si="66"/>
        <v>-329.24</v>
      </c>
      <c r="BM27" s="6">
        <f t="shared" ca="1" si="163"/>
        <v>-1.6E-2</v>
      </c>
      <c r="BN27" s="6">
        <f t="shared" ca="1" si="163"/>
        <v>-1.6E-2</v>
      </c>
      <c r="BO27" s="6">
        <f t="shared" ca="1" si="163"/>
        <v>-1.6E-2</v>
      </c>
      <c r="BP27" s="6">
        <f t="shared" ca="1" si="163"/>
        <v>-1.6E-2</v>
      </c>
      <c r="BQ27" s="6">
        <f t="shared" ca="1" si="163"/>
        <v>-1.6E-2</v>
      </c>
      <c r="BR27" s="6">
        <f t="shared" ca="1" si="163"/>
        <v>-1.6E-2</v>
      </c>
      <c r="BS27" s="6">
        <f t="shared" ca="1" si="163"/>
        <v>-1.6E-2</v>
      </c>
      <c r="BT27" s="6">
        <f t="shared" ca="1" si="163"/>
        <v>-1.6E-2</v>
      </c>
      <c r="BU27" s="6">
        <f t="shared" ca="1" si="163"/>
        <v>-1.6E-2</v>
      </c>
      <c r="BV27" s="6">
        <f t="shared" ca="1" si="163"/>
        <v>-1.6E-2</v>
      </c>
      <c r="BW27" s="6">
        <f t="shared" ca="1" si="163"/>
        <v>-1.6E-2</v>
      </c>
      <c r="BX27" s="6">
        <f t="shared" ca="1" si="163"/>
        <v>-1.6E-2</v>
      </c>
      <c r="BY27" s="31">
        <f t="shared" ca="1" si="16"/>
        <v>-6348.72</v>
      </c>
      <c r="BZ27" s="31">
        <f t="shared" ca="1" si="17"/>
        <v>-2846.34</v>
      </c>
      <c r="CA27" s="31">
        <f t="shared" ca="1" si="18"/>
        <v>-1493.55</v>
      </c>
      <c r="CB27" s="31">
        <f t="shared" ca="1" si="19"/>
        <v>-3320.1</v>
      </c>
      <c r="CC27" s="31">
        <f t="shared" ca="1" si="20"/>
        <v>-2785.05</v>
      </c>
      <c r="CD27" s="31">
        <f t="shared" ca="1" si="21"/>
        <v>-2147.35</v>
      </c>
      <c r="CE27" s="31">
        <f t="shared" ca="1" si="22"/>
        <v>-4240.8100000000004</v>
      </c>
      <c r="CF27" s="31">
        <f t="shared" ca="1" si="23"/>
        <v>-1319.95</v>
      </c>
      <c r="CG27" s="31">
        <f t="shared" ca="1" si="24"/>
        <v>-1391.34</v>
      </c>
      <c r="CH27" s="31">
        <f t="shared" ca="1" si="25"/>
        <v>-146.32</v>
      </c>
      <c r="CI27" s="31">
        <f t="shared" ca="1" si="26"/>
        <v>-2849.05</v>
      </c>
      <c r="CJ27" s="31">
        <f t="shared" ca="1" si="27"/>
        <v>-4389.8999999999996</v>
      </c>
      <c r="CK27" s="32">
        <f t="shared" ca="1" si="67"/>
        <v>952.31</v>
      </c>
      <c r="CL27" s="32">
        <f t="shared" ca="1" si="68"/>
        <v>426.95</v>
      </c>
      <c r="CM27" s="32">
        <f t="shared" ca="1" si="69"/>
        <v>224.03</v>
      </c>
      <c r="CN27" s="32">
        <f t="shared" ca="1" si="70"/>
        <v>498.01</v>
      </c>
      <c r="CO27" s="32">
        <f t="shared" ca="1" si="71"/>
        <v>417.76</v>
      </c>
      <c r="CP27" s="32">
        <f t="shared" ca="1" si="72"/>
        <v>322.10000000000002</v>
      </c>
      <c r="CQ27" s="32">
        <f t="shared" ca="1" si="73"/>
        <v>636.12</v>
      </c>
      <c r="CR27" s="32">
        <f t="shared" ca="1" si="74"/>
        <v>197.99</v>
      </c>
      <c r="CS27" s="32">
        <f t="shared" ca="1" si="75"/>
        <v>208.7</v>
      </c>
      <c r="CT27" s="32">
        <f t="shared" ca="1" si="76"/>
        <v>21.95</v>
      </c>
      <c r="CU27" s="32">
        <f t="shared" ca="1" si="77"/>
        <v>427.36</v>
      </c>
      <c r="CV27" s="32">
        <f t="shared" ca="1" si="78"/>
        <v>658.49</v>
      </c>
      <c r="CW27" s="31">
        <f t="shared" ca="1" si="202"/>
        <v>-5912.24</v>
      </c>
      <c r="CX27" s="31">
        <f t="shared" ca="1" si="203"/>
        <v>-2650.6500000000005</v>
      </c>
      <c r="CY27" s="31">
        <f t="shared" ca="1" si="204"/>
        <v>-1390.88</v>
      </c>
      <c r="CZ27" s="31">
        <f t="shared" ca="1" si="205"/>
        <v>-3071.1000000000004</v>
      </c>
      <c r="DA27" s="31">
        <f t="shared" ca="1" si="206"/>
        <v>-2576.17</v>
      </c>
      <c r="DB27" s="31">
        <f t="shared" ca="1" si="207"/>
        <v>-1986.31</v>
      </c>
      <c r="DC27" s="31">
        <f t="shared" ca="1" si="208"/>
        <v>-4028.7700000000004</v>
      </c>
      <c r="DD27" s="31">
        <f t="shared" ca="1" si="209"/>
        <v>-1253.95</v>
      </c>
      <c r="DE27" s="31">
        <f t="shared" ca="1" si="210"/>
        <v>-1321.77</v>
      </c>
      <c r="DF27" s="31">
        <f t="shared" ca="1" si="211"/>
        <v>-128.03</v>
      </c>
      <c r="DG27" s="31">
        <f t="shared" ca="1" si="212"/>
        <v>-2492.92</v>
      </c>
      <c r="DH27" s="31">
        <f t="shared" ca="1" si="213"/>
        <v>-3841.16</v>
      </c>
      <c r="DI27" s="32">
        <f t="shared" ca="1" si="79"/>
        <v>-295.61</v>
      </c>
      <c r="DJ27" s="32">
        <f t="shared" ca="1" si="80"/>
        <v>-132.53</v>
      </c>
      <c r="DK27" s="32">
        <f t="shared" ca="1" si="81"/>
        <v>-69.540000000000006</v>
      </c>
      <c r="DL27" s="32">
        <f t="shared" ca="1" si="82"/>
        <v>-153.56</v>
      </c>
      <c r="DM27" s="32">
        <f t="shared" ca="1" si="83"/>
        <v>-128.81</v>
      </c>
      <c r="DN27" s="32">
        <f t="shared" ca="1" si="84"/>
        <v>-99.32</v>
      </c>
      <c r="DO27" s="32">
        <f t="shared" ca="1" si="85"/>
        <v>-201.44</v>
      </c>
      <c r="DP27" s="32">
        <f t="shared" ca="1" si="86"/>
        <v>-62.7</v>
      </c>
      <c r="DQ27" s="32">
        <f t="shared" ca="1" si="87"/>
        <v>-66.09</v>
      </c>
      <c r="DR27" s="32">
        <f t="shared" ca="1" si="88"/>
        <v>-6.4</v>
      </c>
      <c r="DS27" s="32">
        <f t="shared" ca="1" si="89"/>
        <v>-124.65</v>
      </c>
      <c r="DT27" s="32">
        <f t="shared" ca="1" si="90"/>
        <v>-192.06</v>
      </c>
      <c r="DU27" s="31">
        <f t="shared" ca="1" si="91"/>
        <v>-1904.75</v>
      </c>
      <c r="DV27" s="31">
        <f t="shared" ca="1" si="92"/>
        <v>-847.77</v>
      </c>
      <c r="DW27" s="31">
        <f t="shared" ca="1" si="93"/>
        <v>-441.92</v>
      </c>
      <c r="DX27" s="31">
        <f t="shared" ca="1" si="94"/>
        <v>-969.9</v>
      </c>
      <c r="DY27" s="31">
        <f t="shared" ca="1" si="95"/>
        <v>-809.36</v>
      </c>
      <c r="DZ27" s="31">
        <f t="shared" ca="1" si="96"/>
        <v>-620.66999999999996</v>
      </c>
      <c r="EA27" s="31">
        <f t="shared" ca="1" si="97"/>
        <v>-1252.25</v>
      </c>
      <c r="EB27" s="31">
        <f t="shared" ca="1" si="98"/>
        <v>-387.63</v>
      </c>
      <c r="EC27" s="31">
        <f t="shared" ca="1" si="99"/>
        <v>-406.35</v>
      </c>
      <c r="ED27" s="31">
        <f t="shared" ca="1" si="100"/>
        <v>-39.15</v>
      </c>
      <c r="EE27" s="31">
        <f t="shared" ca="1" si="101"/>
        <v>-758.07</v>
      </c>
      <c r="EF27" s="31">
        <f t="shared" ca="1" si="102"/>
        <v>-1161.74</v>
      </c>
      <c r="EG27" s="32">
        <f t="shared" ca="1" si="103"/>
        <v>-8112.5999999999995</v>
      </c>
      <c r="EH27" s="32">
        <f t="shared" ca="1" si="104"/>
        <v>-3630.9500000000007</v>
      </c>
      <c r="EI27" s="32">
        <f t="shared" ca="1" si="105"/>
        <v>-1902.3400000000001</v>
      </c>
      <c r="EJ27" s="32">
        <f t="shared" ca="1" si="106"/>
        <v>-4194.5600000000004</v>
      </c>
      <c r="EK27" s="32">
        <f t="shared" ca="1" si="107"/>
        <v>-3514.34</v>
      </c>
      <c r="EL27" s="32">
        <f t="shared" ca="1" si="108"/>
        <v>-2706.3</v>
      </c>
      <c r="EM27" s="32">
        <f t="shared" ca="1" si="109"/>
        <v>-5482.46</v>
      </c>
      <c r="EN27" s="32">
        <f t="shared" ca="1" si="110"/>
        <v>-1704.2800000000002</v>
      </c>
      <c r="EO27" s="32">
        <f t="shared" ca="1" si="111"/>
        <v>-1794.21</v>
      </c>
      <c r="EP27" s="32">
        <f t="shared" ca="1" si="112"/>
        <v>-173.58</v>
      </c>
      <c r="EQ27" s="32">
        <f t="shared" ca="1" si="113"/>
        <v>-3375.6400000000003</v>
      </c>
      <c r="ER27" s="32">
        <f t="shared" ca="1" si="114"/>
        <v>-5194.96</v>
      </c>
    </row>
    <row r="28" spans="1:148">
      <c r="A28" t="s">
        <v>436</v>
      </c>
      <c r="B28" s="1" t="s">
        <v>126</v>
      </c>
      <c r="C28" t="str">
        <f t="shared" ca="1" si="176"/>
        <v>CAS</v>
      </c>
      <c r="D28" t="str">
        <f t="shared" ca="1" si="2"/>
        <v>Cascade Hydro Facility</v>
      </c>
      <c r="E28" s="51">
        <v>7868.4620000000004</v>
      </c>
      <c r="F28" s="51">
        <v>7173.1738999999998</v>
      </c>
      <c r="G28" s="51">
        <v>6052.5538999999999</v>
      </c>
      <c r="H28" s="51">
        <v>3792.8283000000001</v>
      </c>
      <c r="I28" s="51">
        <v>2945.9899</v>
      </c>
      <c r="J28" s="51">
        <v>2.9999999999999997E-4</v>
      </c>
      <c r="K28" s="51">
        <v>1.8708</v>
      </c>
      <c r="L28" s="51">
        <v>951.85496409999996</v>
      </c>
      <c r="M28" s="51">
        <v>2880.0504557999998</v>
      </c>
      <c r="N28" s="51">
        <v>3373.5179412000002</v>
      </c>
      <c r="O28" s="51">
        <v>4693.2501216000001</v>
      </c>
      <c r="P28" s="51">
        <v>7013.2311495000004</v>
      </c>
      <c r="Q28" s="32">
        <v>1020059.46</v>
      </c>
      <c r="R28" s="32">
        <v>412855.09</v>
      </c>
      <c r="S28" s="32">
        <v>304849.12</v>
      </c>
      <c r="T28" s="32">
        <v>150748.03</v>
      </c>
      <c r="U28" s="32">
        <v>118530.88</v>
      </c>
      <c r="V28" s="32">
        <v>0</v>
      </c>
      <c r="W28" s="32">
        <v>82.67</v>
      </c>
      <c r="X28" s="32">
        <v>56968.08</v>
      </c>
      <c r="Y28" s="32">
        <v>402977.38</v>
      </c>
      <c r="Z28" s="32">
        <v>129964</v>
      </c>
      <c r="AA28" s="32">
        <v>338623.53</v>
      </c>
      <c r="AB28" s="32">
        <v>492243.62</v>
      </c>
      <c r="AC28" s="2">
        <v>-2.2200000000000002</v>
      </c>
      <c r="AD28" s="2">
        <v>-2.2200000000000002</v>
      </c>
      <c r="AE28" s="2">
        <v>-2.2200000000000002</v>
      </c>
      <c r="AF28" s="2">
        <v>-2.2200000000000002</v>
      </c>
      <c r="AG28" s="2">
        <v>-2.2200000000000002</v>
      </c>
      <c r="AH28" s="2">
        <v>-2.2200000000000002</v>
      </c>
      <c r="AI28" s="2">
        <v>-2.2200000000000002</v>
      </c>
      <c r="AJ28" s="2">
        <v>-2.2200000000000002</v>
      </c>
      <c r="AK28" s="2">
        <v>-2.2200000000000002</v>
      </c>
      <c r="AL28" s="2">
        <v>-2.2200000000000002</v>
      </c>
      <c r="AM28" s="2">
        <v>-2.2200000000000002</v>
      </c>
      <c r="AN28" s="2">
        <v>-2.2200000000000002</v>
      </c>
      <c r="AO28" s="33">
        <v>-22645.32</v>
      </c>
      <c r="AP28" s="33">
        <v>-9165.3799999999992</v>
      </c>
      <c r="AQ28" s="33">
        <v>-6767.65</v>
      </c>
      <c r="AR28" s="33">
        <v>-3346.61</v>
      </c>
      <c r="AS28" s="33">
        <v>-2631.39</v>
      </c>
      <c r="AT28" s="33">
        <v>0</v>
      </c>
      <c r="AU28" s="33">
        <v>-1.84</v>
      </c>
      <c r="AV28" s="33">
        <v>-1264.69</v>
      </c>
      <c r="AW28" s="33">
        <v>-8946.1</v>
      </c>
      <c r="AX28" s="33">
        <v>-2885.2</v>
      </c>
      <c r="AY28" s="33">
        <v>-7517.44</v>
      </c>
      <c r="AZ28" s="33">
        <v>-10927.81</v>
      </c>
      <c r="BA28" s="31">
        <f t="shared" si="55"/>
        <v>-306.02</v>
      </c>
      <c r="BB28" s="31">
        <f t="shared" si="56"/>
        <v>-123.86</v>
      </c>
      <c r="BC28" s="31">
        <f t="shared" si="57"/>
        <v>-91.45</v>
      </c>
      <c r="BD28" s="31">
        <f t="shared" si="58"/>
        <v>-60.3</v>
      </c>
      <c r="BE28" s="31">
        <f t="shared" si="59"/>
        <v>-47.41</v>
      </c>
      <c r="BF28" s="31">
        <f t="shared" si="60"/>
        <v>0</v>
      </c>
      <c r="BG28" s="31">
        <f t="shared" si="61"/>
        <v>0</v>
      </c>
      <c r="BH28" s="31">
        <f t="shared" si="62"/>
        <v>0</v>
      </c>
      <c r="BI28" s="31">
        <f t="shared" si="63"/>
        <v>0</v>
      </c>
      <c r="BJ28" s="31">
        <f t="shared" si="64"/>
        <v>-155.96</v>
      </c>
      <c r="BK28" s="31">
        <f t="shared" si="65"/>
        <v>-406.35</v>
      </c>
      <c r="BL28" s="31">
        <f t="shared" si="66"/>
        <v>-590.69000000000005</v>
      </c>
      <c r="BM28" s="6">
        <f t="shared" ca="1" si="163"/>
        <v>-5.45E-2</v>
      </c>
      <c r="BN28" s="6">
        <f t="shared" ca="1" si="163"/>
        <v>-5.45E-2</v>
      </c>
      <c r="BO28" s="6">
        <f t="shared" ca="1" si="163"/>
        <v>-5.45E-2</v>
      </c>
      <c r="BP28" s="6">
        <f t="shared" ca="1" si="163"/>
        <v>-5.45E-2</v>
      </c>
      <c r="BQ28" s="6">
        <f t="shared" ca="1" si="163"/>
        <v>-5.45E-2</v>
      </c>
      <c r="BR28" s="6">
        <f t="shared" ca="1" si="163"/>
        <v>-5.45E-2</v>
      </c>
      <c r="BS28" s="6">
        <f t="shared" ca="1" si="163"/>
        <v>-5.45E-2</v>
      </c>
      <c r="BT28" s="6">
        <f t="shared" ca="1" si="163"/>
        <v>-5.45E-2</v>
      </c>
      <c r="BU28" s="6">
        <f t="shared" ca="1" si="163"/>
        <v>-5.45E-2</v>
      </c>
      <c r="BV28" s="6">
        <f t="shared" ca="1" si="163"/>
        <v>-5.45E-2</v>
      </c>
      <c r="BW28" s="6">
        <f t="shared" ca="1" si="163"/>
        <v>-5.45E-2</v>
      </c>
      <c r="BX28" s="6">
        <f t="shared" ca="1" si="163"/>
        <v>-5.45E-2</v>
      </c>
      <c r="BY28" s="31">
        <f t="shared" ca="1" si="16"/>
        <v>-55593.24</v>
      </c>
      <c r="BZ28" s="31">
        <f t="shared" ca="1" si="17"/>
        <v>-22500.6</v>
      </c>
      <c r="CA28" s="31">
        <f t="shared" ca="1" si="18"/>
        <v>-16614.28</v>
      </c>
      <c r="CB28" s="31">
        <f t="shared" ca="1" si="19"/>
        <v>-8215.77</v>
      </c>
      <c r="CC28" s="31">
        <f t="shared" ca="1" si="20"/>
        <v>-6459.93</v>
      </c>
      <c r="CD28" s="31">
        <f t="shared" ca="1" si="21"/>
        <v>0</v>
      </c>
      <c r="CE28" s="31">
        <f t="shared" ca="1" si="22"/>
        <v>-4.51</v>
      </c>
      <c r="CF28" s="31">
        <f t="shared" ca="1" si="23"/>
        <v>-3104.76</v>
      </c>
      <c r="CG28" s="31">
        <f t="shared" ca="1" si="24"/>
        <v>-21962.27</v>
      </c>
      <c r="CH28" s="31">
        <f t="shared" ca="1" si="25"/>
        <v>-7083.04</v>
      </c>
      <c r="CI28" s="31">
        <f t="shared" ca="1" si="26"/>
        <v>-18454.98</v>
      </c>
      <c r="CJ28" s="31">
        <f t="shared" ca="1" si="27"/>
        <v>-26827.279999999999</v>
      </c>
      <c r="CK28" s="32">
        <f t="shared" ca="1" si="67"/>
        <v>2448.14</v>
      </c>
      <c r="CL28" s="32">
        <f t="shared" ca="1" si="68"/>
        <v>990.85</v>
      </c>
      <c r="CM28" s="32">
        <f t="shared" ca="1" si="69"/>
        <v>731.64</v>
      </c>
      <c r="CN28" s="32">
        <f t="shared" ca="1" si="70"/>
        <v>361.8</v>
      </c>
      <c r="CO28" s="32">
        <f t="shared" ca="1" si="71"/>
        <v>284.47000000000003</v>
      </c>
      <c r="CP28" s="32">
        <f t="shared" ca="1" si="72"/>
        <v>0</v>
      </c>
      <c r="CQ28" s="32">
        <f t="shared" ca="1" si="73"/>
        <v>0.2</v>
      </c>
      <c r="CR28" s="32">
        <f t="shared" ca="1" si="74"/>
        <v>136.72</v>
      </c>
      <c r="CS28" s="32">
        <f t="shared" ca="1" si="75"/>
        <v>967.15</v>
      </c>
      <c r="CT28" s="32">
        <f t="shared" ca="1" si="76"/>
        <v>311.91000000000003</v>
      </c>
      <c r="CU28" s="32">
        <f t="shared" ca="1" si="77"/>
        <v>812.7</v>
      </c>
      <c r="CV28" s="32">
        <f t="shared" ca="1" si="78"/>
        <v>1181.3800000000001</v>
      </c>
      <c r="CW28" s="31">
        <f t="shared" ca="1" si="202"/>
        <v>-30193.759999999998</v>
      </c>
      <c r="CX28" s="31">
        <f t="shared" ca="1" si="203"/>
        <v>-12220.51</v>
      </c>
      <c r="CY28" s="31">
        <f t="shared" ca="1" si="204"/>
        <v>-9023.5399999999991</v>
      </c>
      <c r="CZ28" s="31">
        <f t="shared" ca="1" si="205"/>
        <v>-4447.0600000000004</v>
      </c>
      <c r="DA28" s="31">
        <f t="shared" ca="1" si="206"/>
        <v>-3496.6600000000003</v>
      </c>
      <c r="DB28" s="31">
        <f t="shared" ca="1" si="207"/>
        <v>0</v>
      </c>
      <c r="DC28" s="31">
        <f t="shared" ca="1" si="208"/>
        <v>-2.4699999999999998</v>
      </c>
      <c r="DD28" s="31">
        <f t="shared" ca="1" si="209"/>
        <v>-1703.3500000000004</v>
      </c>
      <c r="DE28" s="31">
        <f t="shared" ca="1" si="210"/>
        <v>-12049.019999999999</v>
      </c>
      <c r="DF28" s="31">
        <f t="shared" ca="1" si="211"/>
        <v>-3729.9700000000003</v>
      </c>
      <c r="DG28" s="31">
        <f t="shared" ca="1" si="212"/>
        <v>-9718.49</v>
      </c>
      <c r="DH28" s="31">
        <f t="shared" ca="1" si="213"/>
        <v>-14127.399999999998</v>
      </c>
      <c r="DI28" s="32">
        <f t="shared" ca="1" si="79"/>
        <v>-1509.69</v>
      </c>
      <c r="DJ28" s="32">
        <f t="shared" ca="1" si="80"/>
        <v>-611.03</v>
      </c>
      <c r="DK28" s="32">
        <f t="shared" ca="1" si="81"/>
        <v>-451.18</v>
      </c>
      <c r="DL28" s="32">
        <f t="shared" ca="1" si="82"/>
        <v>-222.35</v>
      </c>
      <c r="DM28" s="32">
        <f t="shared" ca="1" si="83"/>
        <v>-174.83</v>
      </c>
      <c r="DN28" s="32">
        <f t="shared" ca="1" si="84"/>
        <v>0</v>
      </c>
      <c r="DO28" s="32">
        <f t="shared" ca="1" si="85"/>
        <v>-0.12</v>
      </c>
      <c r="DP28" s="32">
        <f t="shared" ca="1" si="86"/>
        <v>-85.17</v>
      </c>
      <c r="DQ28" s="32">
        <f t="shared" ca="1" si="87"/>
        <v>-602.45000000000005</v>
      </c>
      <c r="DR28" s="32">
        <f t="shared" ca="1" si="88"/>
        <v>-186.5</v>
      </c>
      <c r="DS28" s="32">
        <f t="shared" ca="1" si="89"/>
        <v>-485.92</v>
      </c>
      <c r="DT28" s="32">
        <f t="shared" ca="1" si="90"/>
        <v>-706.37</v>
      </c>
      <c r="DU28" s="31">
        <f t="shared" ca="1" si="91"/>
        <v>-9727.5300000000007</v>
      </c>
      <c r="DV28" s="31">
        <f t="shared" ca="1" si="92"/>
        <v>-3908.54</v>
      </c>
      <c r="DW28" s="31">
        <f t="shared" ca="1" si="93"/>
        <v>-2867</v>
      </c>
      <c r="DX28" s="31">
        <f t="shared" ca="1" si="94"/>
        <v>-1404.44</v>
      </c>
      <c r="DY28" s="31">
        <f t="shared" ca="1" si="95"/>
        <v>-1098.55</v>
      </c>
      <c r="DZ28" s="31">
        <f t="shared" ca="1" si="96"/>
        <v>0</v>
      </c>
      <c r="EA28" s="31">
        <f t="shared" ca="1" si="97"/>
        <v>-0.77</v>
      </c>
      <c r="EB28" s="31">
        <f t="shared" ca="1" si="98"/>
        <v>-526.55999999999995</v>
      </c>
      <c r="EC28" s="31">
        <f t="shared" ca="1" si="99"/>
        <v>-3704.24</v>
      </c>
      <c r="ED28" s="31">
        <f t="shared" ca="1" si="100"/>
        <v>-1140.57</v>
      </c>
      <c r="EE28" s="31">
        <f t="shared" ca="1" si="101"/>
        <v>-2955.28</v>
      </c>
      <c r="EF28" s="31">
        <f t="shared" ca="1" si="102"/>
        <v>-4272.75</v>
      </c>
      <c r="EG28" s="32">
        <f t="shared" ca="1" si="103"/>
        <v>-41430.979999999996</v>
      </c>
      <c r="EH28" s="32">
        <f t="shared" ca="1" si="104"/>
        <v>-16740.080000000002</v>
      </c>
      <c r="EI28" s="32">
        <f t="shared" ca="1" si="105"/>
        <v>-12341.72</v>
      </c>
      <c r="EJ28" s="32">
        <f t="shared" ca="1" si="106"/>
        <v>-6073.85</v>
      </c>
      <c r="EK28" s="32">
        <f t="shared" ca="1" si="107"/>
        <v>-4770.04</v>
      </c>
      <c r="EL28" s="32">
        <f t="shared" ca="1" si="108"/>
        <v>0</v>
      </c>
      <c r="EM28" s="32">
        <f t="shared" ca="1" si="109"/>
        <v>-3.36</v>
      </c>
      <c r="EN28" s="32">
        <f t="shared" ca="1" si="110"/>
        <v>-2315.0800000000004</v>
      </c>
      <c r="EO28" s="32">
        <f t="shared" ca="1" si="111"/>
        <v>-16355.71</v>
      </c>
      <c r="EP28" s="32">
        <f t="shared" ca="1" si="112"/>
        <v>-5057.04</v>
      </c>
      <c r="EQ28" s="32">
        <f t="shared" ca="1" si="113"/>
        <v>-13159.69</v>
      </c>
      <c r="ER28" s="32">
        <f t="shared" ca="1" si="114"/>
        <v>-19106.519999999997</v>
      </c>
    </row>
    <row r="29" spans="1:148">
      <c r="A29" t="s">
        <v>532</v>
      </c>
      <c r="B29" s="1" t="s">
        <v>305</v>
      </c>
      <c r="C29" t="str">
        <f t="shared" ca="1" si="176"/>
        <v>BCHEXP</v>
      </c>
      <c r="D29" t="str">
        <f t="shared" ca="1" si="2"/>
        <v>Alberta-BC Intertie - Export</v>
      </c>
      <c r="G29" s="51">
        <v>15</v>
      </c>
      <c r="P29" s="51">
        <v>109</v>
      </c>
      <c r="Q29" s="32"/>
      <c r="R29" s="32"/>
      <c r="S29" s="32">
        <v>285.14999999999998</v>
      </c>
      <c r="T29" s="32"/>
      <c r="U29" s="32"/>
      <c r="V29" s="32"/>
      <c r="W29" s="32"/>
      <c r="X29" s="32"/>
      <c r="Y29" s="32"/>
      <c r="Z29" s="32"/>
      <c r="AA29" s="32"/>
      <c r="AB29" s="32">
        <v>1714.2</v>
      </c>
      <c r="AE29" s="2">
        <v>1.05</v>
      </c>
      <c r="AN29" s="2">
        <v>1.05</v>
      </c>
      <c r="AO29" s="33"/>
      <c r="AP29" s="33"/>
      <c r="AQ29" s="33">
        <v>2.99</v>
      </c>
      <c r="AR29" s="33"/>
      <c r="AS29" s="33"/>
      <c r="AT29" s="33"/>
      <c r="AU29" s="33"/>
      <c r="AV29" s="33"/>
      <c r="AW29" s="33"/>
      <c r="AX29" s="33"/>
      <c r="AY29" s="33"/>
      <c r="AZ29" s="33">
        <v>18</v>
      </c>
      <c r="BA29" s="31">
        <f t="shared" si="55"/>
        <v>0</v>
      </c>
      <c r="BB29" s="31">
        <f t="shared" si="56"/>
        <v>0</v>
      </c>
      <c r="BC29" s="31">
        <f t="shared" si="57"/>
        <v>-0.09</v>
      </c>
      <c r="BD29" s="31">
        <f t="shared" si="58"/>
        <v>0</v>
      </c>
      <c r="BE29" s="31">
        <f t="shared" si="59"/>
        <v>0</v>
      </c>
      <c r="BF29" s="31">
        <f t="shared" si="60"/>
        <v>0</v>
      </c>
      <c r="BG29" s="31">
        <f t="shared" si="61"/>
        <v>0</v>
      </c>
      <c r="BH29" s="31">
        <f t="shared" si="62"/>
        <v>0</v>
      </c>
      <c r="BI29" s="31">
        <f t="shared" si="63"/>
        <v>0</v>
      </c>
      <c r="BJ29" s="31">
        <f t="shared" si="64"/>
        <v>0</v>
      </c>
      <c r="BK29" s="31">
        <f t="shared" si="65"/>
        <v>0</v>
      </c>
      <c r="BL29" s="31">
        <f t="shared" si="66"/>
        <v>-2.06</v>
      </c>
      <c r="BM29" s="6">
        <f t="shared" ca="1" si="163"/>
        <v>8.3999999999999995E-3</v>
      </c>
      <c r="BN29" s="6">
        <f t="shared" ca="1" si="163"/>
        <v>8.3999999999999995E-3</v>
      </c>
      <c r="BO29" s="6">
        <f t="shared" ca="1" si="163"/>
        <v>8.3999999999999995E-3</v>
      </c>
      <c r="BP29" s="6">
        <f t="shared" ca="1" si="163"/>
        <v>8.3999999999999995E-3</v>
      </c>
      <c r="BQ29" s="6">
        <f t="shared" ca="1" si="163"/>
        <v>8.3999999999999995E-3</v>
      </c>
      <c r="BR29" s="6">
        <f t="shared" ca="1" si="163"/>
        <v>8.3999999999999995E-3</v>
      </c>
      <c r="BS29" s="6">
        <f t="shared" ca="1" si="163"/>
        <v>8.3999999999999995E-3</v>
      </c>
      <c r="BT29" s="6">
        <f t="shared" ca="1" si="163"/>
        <v>8.3999999999999995E-3</v>
      </c>
      <c r="BU29" s="6">
        <f t="shared" ca="1" si="163"/>
        <v>8.3999999999999995E-3</v>
      </c>
      <c r="BV29" s="6">
        <f t="shared" ca="1" si="163"/>
        <v>8.3999999999999995E-3</v>
      </c>
      <c r="BW29" s="6">
        <f t="shared" ca="1" si="163"/>
        <v>8.3999999999999995E-3</v>
      </c>
      <c r="BX29" s="6">
        <f t="shared" ca="1" si="163"/>
        <v>8.3999999999999995E-3</v>
      </c>
      <c r="BY29" s="31">
        <f t="shared" ca="1" si="16"/>
        <v>0</v>
      </c>
      <c r="BZ29" s="31">
        <f t="shared" ca="1" si="17"/>
        <v>0</v>
      </c>
      <c r="CA29" s="31">
        <f t="shared" ca="1" si="18"/>
        <v>2.4</v>
      </c>
      <c r="CB29" s="31">
        <f t="shared" ca="1" si="19"/>
        <v>0</v>
      </c>
      <c r="CC29" s="31">
        <f t="shared" ca="1" si="20"/>
        <v>0</v>
      </c>
      <c r="CD29" s="31">
        <f t="shared" ca="1" si="21"/>
        <v>0</v>
      </c>
      <c r="CE29" s="31">
        <f t="shared" ca="1" si="22"/>
        <v>0</v>
      </c>
      <c r="CF29" s="31">
        <f t="shared" ca="1" si="23"/>
        <v>0</v>
      </c>
      <c r="CG29" s="31">
        <f t="shared" ca="1" si="24"/>
        <v>0</v>
      </c>
      <c r="CH29" s="31">
        <f t="shared" ca="1" si="25"/>
        <v>0</v>
      </c>
      <c r="CI29" s="31">
        <f t="shared" ca="1" si="26"/>
        <v>0</v>
      </c>
      <c r="CJ29" s="31">
        <f t="shared" ca="1" si="27"/>
        <v>14.4</v>
      </c>
      <c r="CK29" s="32">
        <f t="shared" ca="1" si="67"/>
        <v>0</v>
      </c>
      <c r="CL29" s="32">
        <f t="shared" ca="1" si="68"/>
        <v>0</v>
      </c>
      <c r="CM29" s="32">
        <f t="shared" ca="1" si="69"/>
        <v>0.68</v>
      </c>
      <c r="CN29" s="32">
        <f t="shared" ca="1" si="70"/>
        <v>0</v>
      </c>
      <c r="CO29" s="32">
        <f t="shared" ca="1" si="71"/>
        <v>0</v>
      </c>
      <c r="CP29" s="32">
        <f t="shared" ca="1" si="72"/>
        <v>0</v>
      </c>
      <c r="CQ29" s="32">
        <f t="shared" ca="1" si="73"/>
        <v>0</v>
      </c>
      <c r="CR29" s="32">
        <f t="shared" ca="1" si="74"/>
        <v>0</v>
      </c>
      <c r="CS29" s="32">
        <f t="shared" ca="1" si="75"/>
        <v>0</v>
      </c>
      <c r="CT29" s="32">
        <f t="shared" ca="1" si="76"/>
        <v>0</v>
      </c>
      <c r="CU29" s="32">
        <f t="shared" ca="1" si="77"/>
        <v>0</v>
      </c>
      <c r="CV29" s="32">
        <f t="shared" ca="1" si="78"/>
        <v>4.1100000000000003</v>
      </c>
      <c r="CW29" s="31">
        <f t="shared" ca="1" si="202"/>
        <v>0</v>
      </c>
      <c r="CX29" s="31">
        <f t="shared" ca="1" si="203"/>
        <v>0</v>
      </c>
      <c r="CY29" s="31">
        <f t="shared" ca="1" si="204"/>
        <v>0.17999999999999985</v>
      </c>
      <c r="CZ29" s="31">
        <f t="shared" ca="1" si="205"/>
        <v>0</v>
      </c>
      <c r="DA29" s="31">
        <f t="shared" ca="1" si="206"/>
        <v>0</v>
      </c>
      <c r="DB29" s="31">
        <f t="shared" ca="1" si="207"/>
        <v>0</v>
      </c>
      <c r="DC29" s="31">
        <f t="shared" ca="1" si="208"/>
        <v>0</v>
      </c>
      <c r="DD29" s="31">
        <f t="shared" ca="1" si="209"/>
        <v>0</v>
      </c>
      <c r="DE29" s="31">
        <f t="shared" ca="1" si="210"/>
        <v>0</v>
      </c>
      <c r="DF29" s="31">
        <f t="shared" ca="1" si="211"/>
        <v>0</v>
      </c>
      <c r="DG29" s="31">
        <f t="shared" ca="1" si="212"/>
        <v>0</v>
      </c>
      <c r="DH29" s="31">
        <f t="shared" ca="1" si="213"/>
        <v>2.5700000000000016</v>
      </c>
      <c r="DI29" s="32">
        <f t="shared" ca="1" si="79"/>
        <v>0</v>
      </c>
      <c r="DJ29" s="32">
        <f t="shared" ca="1" si="80"/>
        <v>0</v>
      </c>
      <c r="DK29" s="32">
        <f t="shared" ca="1" si="81"/>
        <v>0.01</v>
      </c>
      <c r="DL29" s="32">
        <f t="shared" ca="1" si="82"/>
        <v>0</v>
      </c>
      <c r="DM29" s="32">
        <f t="shared" ca="1" si="83"/>
        <v>0</v>
      </c>
      <c r="DN29" s="32">
        <f t="shared" ca="1" si="84"/>
        <v>0</v>
      </c>
      <c r="DO29" s="32">
        <f t="shared" ca="1" si="85"/>
        <v>0</v>
      </c>
      <c r="DP29" s="32">
        <f t="shared" ca="1" si="86"/>
        <v>0</v>
      </c>
      <c r="DQ29" s="32">
        <f t="shared" ca="1" si="87"/>
        <v>0</v>
      </c>
      <c r="DR29" s="32">
        <f t="shared" ca="1" si="88"/>
        <v>0</v>
      </c>
      <c r="DS29" s="32">
        <f t="shared" ca="1" si="89"/>
        <v>0</v>
      </c>
      <c r="DT29" s="32">
        <f t="shared" ca="1" si="90"/>
        <v>0.13</v>
      </c>
      <c r="DU29" s="31">
        <f t="shared" ca="1" si="91"/>
        <v>0</v>
      </c>
      <c r="DV29" s="31">
        <f t="shared" ca="1" si="92"/>
        <v>0</v>
      </c>
      <c r="DW29" s="31">
        <f t="shared" ca="1" si="93"/>
        <v>0.06</v>
      </c>
      <c r="DX29" s="31">
        <f t="shared" ca="1" si="94"/>
        <v>0</v>
      </c>
      <c r="DY29" s="31">
        <f t="shared" ca="1" si="95"/>
        <v>0</v>
      </c>
      <c r="DZ29" s="31">
        <f t="shared" ca="1" si="96"/>
        <v>0</v>
      </c>
      <c r="EA29" s="31">
        <f t="shared" ca="1" si="97"/>
        <v>0</v>
      </c>
      <c r="EB29" s="31">
        <f t="shared" ca="1" si="98"/>
        <v>0</v>
      </c>
      <c r="EC29" s="31">
        <f t="shared" ca="1" si="99"/>
        <v>0</v>
      </c>
      <c r="ED29" s="31">
        <f t="shared" ca="1" si="100"/>
        <v>0</v>
      </c>
      <c r="EE29" s="31">
        <f t="shared" ca="1" si="101"/>
        <v>0</v>
      </c>
      <c r="EF29" s="31">
        <f t="shared" ca="1" si="102"/>
        <v>0.78</v>
      </c>
      <c r="EG29" s="32">
        <f t="shared" ca="1" si="103"/>
        <v>0</v>
      </c>
      <c r="EH29" s="32">
        <f t="shared" ca="1" si="104"/>
        <v>0</v>
      </c>
      <c r="EI29" s="32">
        <f t="shared" ca="1" si="105"/>
        <v>0.24999999999999986</v>
      </c>
      <c r="EJ29" s="32">
        <f t="shared" ca="1" si="106"/>
        <v>0</v>
      </c>
      <c r="EK29" s="32">
        <f t="shared" ca="1" si="107"/>
        <v>0</v>
      </c>
      <c r="EL29" s="32">
        <f t="shared" ca="1" si="108"/>
        <v>0</v>
      </c>
      <c r="EM29" s="32">
        <f t="shared" ca="1" si="109"/>
        <v>0</v>
      </c>
      <c r="EN29" s="32">
        <f t="shared" ca="1" si="110"/>
        <v>0</v>
      </c>
      <c r="EO29" s="32">
        <f t="shared" ca="1" si="111"/>
        <v>0</v>
      </c>
      <c r="EP29" s="32">
        <f t="shared" ca="1" si="112"/>
        <v>0</v>
      </c>
      <c r="EQ29" s="32">
        <f t="shared" ca="1" si="113"/>
        <v>0</v>
      </c>
      <c r="ER29" s="32">
        <f t="shared" ca="1" si="114"/>
        <v>3.4800000000000013</v>
      </c>
    </row>
    <row r="30" spans="1:148">
      <c r="A30" t="s">
        <v>545</v>
      </c>
      <c r="B30" s="1" t="s">
        <v>363</v>
      </c>
      <c r="C30" t="str">
        <f t="shared" ca="1" si="176"/>
        <v>BCHIMP</v>
      </c>
      <c r="D30" t="str">
        <f t="shared" ca="1" si="2"/>
        <v>Alberta-BC Intertie - Import</v>
      </c>
      <c r="E30" s="51">
        <v>80</v>
      </c>
      <c r="F30" s="51">
        <v>215</v>
      </c>
      <c r="G30" s="51">
        <v>540</v>
      </c>
      <c r="H30" s="51">
        <v>274</v>
      </c>
      <c r="I30" s="51">
        <v>125</v>
      </c>
      <c r="J30" s="51">
        <v>310</v>
      </c>
      <c r="K30" s="51">
        <v>291</v>
      </c>
      <c r="L30" s="51">
        <v>400</v>
      </c>
      <c r="N30" s="51">
        <v>15</v>
      </c>
      <c r="Q30" s="32">
        <v>4673.3999999999996</v>
      </c>
      <c r="R30" s="32">
        <v>15847.15</v>
      </c>
      <c r="S30" s="32">
        <v>23014.05</v>
      </c>
      <c r="T30" s="32">
        <v>15798</v>
      </c>
      <c r="U30" s="32">
        <v>11749.2</v>
      </c>
      <c r="V30" s="32">
        <v>18078.599999999999</v>
      </c>
      <c r="W30" s="32">
        <v>25095.65</v>
      </c>
      <c r="X30" s="32">
        <v>25265.65</v>
      </c>
      <c r="Y30" s="32"/>
      <c r="Z30" s="32">
        <v>958.35</v>
      </c>
      <c r="AA30" s="32"/>
      <c r="AB30" s="32"/>
      <c r="AC30" s="2">
        <v>0.16</v>
      </c>
      <c r="AD30" s="2">
        <v>0.16</v>
      </c>
      <c r="AE30" s="2">
        <v>0.16</v>
      </c>
      <c r="AF30" s="2">
        <v>0.16</v>
      </c>
      <c r="AG30" s="2">
        <v>0.16</v>
      </c>
      <c r="AH30" s="2">
        <v>0.16</v>
      </c>
      <c r="AI30" s="2">
        <v>0.16</v>
      </c>
      <c r="AJ30" s="2">
        <v>0.16</v>
      </c>
      <c r="AL30" s="2">
        <v>0.16</v>
      </c>
      <c r="AO30" s="33">
        <v>7.48</v>
      </c>
      <c r="AP30" s="33">
        <v>25.36</v>
      </c>
      <c r="AQ30" s="33">
        <v>36.82</v>
      </c>
      <c r="AR30" s="33">
        <v>25.28</v>
      </c>
      <c r="AS30" s="33">
        <v>18.8</v>
      </c>
      <c r="AT30" s="33">
        <v>28.93</v>
      </c>
      <c r="AU30" s="33">
        <v>40.15</v>
      </c>
      <c r="AV30" s="33">
        <v>40.43</v>
      </c>
      <c r="AW30" s="33"/>
      <c r="AX30" s="33">
        <v>1.53</v>
      </c>
      <c r="AY30" s="33"/>
      <c r="AZ30" s="33"/>
      <c r="BA30" s="31">
        <f t="shared" si="55"/>
        <v>-1.4</v>
      </c>
      <c r="BB30" s="31">
        <f t="shared" si="56"/>
        <v>-4.75</v>
      </c>
      <c r="BC30" s="31">
        <f t="shared" si="57"/>
        <v>-6.9</v>
      </c>
      <c r="BD30" s="31">
        <f t="shared" si="58"/>
        <v>-6.32</v>
      </c>
      <c r="BE30" s="31">
        <f t="shared" si="59"/>
        <v>-4.7</v>
      </c>
      <c r="BF30" s="31">
        <f t="shared" si="60"/>
        <v>-7.23</v>
      </c>
      <c r="BG30" s="31">
        <f t="shared" si="61"/>
        <v>0</v>
      </c>
      <c r="BH30" s="31">
        <f t="shared" si="62"/>
        <v>0</v>
      </c>
      <c r="BI30" s="31">
        <f t="shared" si="63"/>
        <v>0</v>
      </c>
      <c r="BJ30" s="31">
        <f t="shared" si="64"/>
        <v>-1.1499999999999999</v>
      </c>
      <c r="BK30" s="31">
        <f t="shared" si="65"/>
        <v>0</v>
      </c>
      <c r="BL30" s="31">
        <f t="shared" si="66"/>
        <v>0</v>
      </c>
      <c r="BM30" s="6">
        <f t="shared" ca="1" si="163"/>
        <v>-1.6E-2</v>
      </c>
      <c r="BN30" s="6">
        <f t="shared" ca="1" si="163"/>
        <v>-1.6E-2</v>
      </c>
      <c r="BO30" s="6">
        <f t="shared" ca="1" si="163"/>
        <v>-1.6E-2</v>
      </c>
      <c r="BP30" s="6">
        <f t="shared" ca="1" si="163"/>
        <v>-1.6E-2</v>
      </c>
      <c r="BQ30" s="6">
        <f t="shared" ca="1" si="163"/>
        <v>-1.6E-2</v>
      </c>
      <c r="BR30" s="6">
        <f t="shared" ca="1" si="163"/>
        <v>-1.6E-2</v>
      </c>
      <c r="BS30" s="6">
        <f t="shared" ca="1" si="163"/>
        <v>-1.6E-2</v>
      </c>
      <c r="BT30" s="6">
        <f t="shared" ca="1" si="163"/>
        <v>-1.6E-2</v>
      </c>
      <c r="BU30" s="6">
        <f t="shared" ca="1" si="163"/>
        <v>-1.6E-2</v>
      </c>
      <c r="BV30" s="6">
        <f t="shared" ca="1" si="163"/>
        <v>-1.6E-2</v>
      </c>
      <c r="BW30" s="6">
        <f t="shared" ca="1" si="163"/>
        <v>-1.6E-2</v>
      </c>
      <c r="BX30" s="6">
        <f t="shared" ca="1" si="163"/>
        <v>-1.6E-2</v>
      </c>
      <c r="BY30" s="31">
        <f t="shared" ca="1" si="16"/>
        <v>-74.77</v>
      </c>
      <c r="BZ30" s="31">
        <f t="shared" ca="1" si="17"/>
        <v>-253.55</v>
      </c>
      <c r="CA30" s="31">
        <f t="shared" ca="1" si="18"/>
        <v>-368.22</v>
      </c>
      <c r="CB30" s="31">
        <f t="shared" ca="1" si="19"/>
        <v>-252.77</v>
      </c>
      <c r="CC30" s="31">
        <f t="shared" ca="1" si="20"/>
        <v>-187.99</v>
      </c>
      <c r="CD30" s="31">
        <f t="shared" ca="1" si="21"/>
        <v>-289.26</v>
      </c>
      <c r="CE30" s="31">
        <f t="shared" ca="1" si="22"/>
        <v>-401.53</v>
      </c>
      <c r="CF30" s="31">
        <f t="shared" ca="1" si="23"/>
        <v>-404.25</v>
      </c>
      <c r="CG30" s="31">
        <f t="shared" ca="1" si="24"/>
        <v>0</v>
      </c>
      <c r="CH30" s="31">
        <f t="shared" ca="1" si="25"/>
        <v>-15.33</v>
      </c>
      <c r="CI30" s="31">
        <f t="shared" ca="1" si="26"/>
        <v>0</v>
      </c>
      <c r="CJ30" s="31">
        <f t="shared" ca="1" si="27"/>
        <v>0</v>
      </c>
      <c r="CK30" s="32">
        <f t="shared" ca="1" si="67"/>
        <v>11.22</v>
      </c>
      <c r="CL30" s="32">
        <f t="shared" ca="1" si="68"/>
        <v>38.03</v>
      </c>
      <c r="CM30" s="32">
        <f t="shared" ca="1" si="69"/>
        <v>55.23</v>
      </c>
      <c r="CN30" s="32">
        <f t="shared" ca="1" si="70"/>
        <v>37.92</v>
      </c>
      <c r="CO30" s="32">
        <f t="shared" ca="1" si="71"/>
        <v>28.2</v>
      </c>
      <c r="CP30" s="32">
        <f t="shared" ca="1" si="72"/>
        <v>43.39</v>
      </c>
      <c r="CQ30" s="32">
        <f t="shared" ca="1" si="73"/>
        <v>60.23</v>
      </c>
      <c r="CR30" s="32">
        <f t="shared" ca="1" si="74"/>
        <v>60.64</v>
      </c>
      <c r="CS30" s="32">
        <f t="shared" ca="1" si="75"/>
        <v>0</v>
      </c>
      <c r="CT30" s="32">
        <f t="shared" ca="1" si="76"/>
        <v>2.2999999999999998</v>
      </c>
      <c r="CU30" s="32">
        <f t="shared" ca="1" si="77"/>
        <v>0</v>
      </c>
      <c r="CV30" s="32">
        <f t="shared" ca="1" si="78"/>
        <v>0</v>
      </c>
      <c r="CW30" s="31">
        <f t="shared" ca="1" si="202"/>
        <v>-69.63</v>
      </c>
      <c r="CX30" s="31">
        <f t="shared" ca="1" si="203"/>
        <v>-236.13</v>
      </c>
      <c r="CY30" s="31">
        <f t="shared" ca="1" si="204"/>
        <v>-342.91</v>
      </c>
      <c r="CZ30" s="31">
        <f t="shared" ca="1" si="205"/>
        <v>-233.81000000000003</v>
      </c>
      <c r="DA30" s="31">
        <f t="shared" ca="1" si="206"/>
        <v>-173.89000000000004</v>
      </c>
      <c r="DB30" s="31">
        <f t="shared" ca="1" si="207"/>
        <v>-267.57</v>
      </c>
      <c r="DC30" s="31">
        <f t="shared" ca="1" si="208"/>
        <v>-381.44999999999993</v>
      </c>
      <c r="DD30" s="31">
        <f t="shared" ca="1" si="209"/>
        <v>-384.04</v>
      </c>
      <c r="DE30" s="31">
        <f t="shared" ca="1" si="210"/>
        <v>0</v>
      </c>
      <c r="DF30" s="31">
        <f t="shared" ca="1" si="211"/>
        <v>-13.41</v>
      </c>
      <c r="DG30" s="31">
        <f t="shared" ca="1" si="212"/>
        <v>0</v>
      </c>
      <c r="DH30" s="31">
        <f t="shared" ca="1" si="213"/>
        <v>0</v>
      </c>
      <c r="DI30" s="32">
        <f t="shared" ca="1" si="79"/>
        <v>-3.48</v>
      </c>
      <c r="DJ30" s="32">
        <f t="shared" ca="1" si="80"/>
        <v>-11.81</v>
      </c>
      <c r="DK30" s="32">
        <f t="shared" ca="1" si="81"/>
        <v>-17.149999999999999</v>
      </c>
      <c r="DL30" s="32">
        <f t="shared" ca="1" si="82"/>
        <v>-11.69</v>
      </c>
      <c r="DM30" s="32">
        <f t="shared" ca="1" si="83"/>
        <v>-8.69</v>
      </c>
      <c r="DN30" s="32">
        <f t="shared" ca="1" si="84"/>
        <v>-13.38</v>
      </c>
      <c r="DO30" s="32">
        <f t="shared" ca="1" si="85"/>
        <v>-19.07</v>
      </c>
      <c r="DP30" s="32">
        <f t="shared" ca="1" si="86"/>
        <v>-19.2</v>
      </c>
      <c r="DQ30" s="32">
        <f t="shared" ca="1" si="87"/>
        <v>0</v>
      </c>
      <c r="DR30" s="32">
        <f t="shared" ca="1" si="88"/>
        <v>-0.67</v>
      </c>
      <c r="DS30" s="32">
        <f t="shared" ca="1" si="89"/>
        <v>0</v>
      </c>
      <c r="DT30" s="32">
        <f t="shared" ca="1" si="90"/>
        <v>0</v>
      </c>
      <c r="DU30" s="31">
        <f t="shared" ca="1" si="91"/>
        <v>-22.43</v>
      </c>
      <c r="DV30" s="31">
        <f t="shared" ca="1" si="92"/>
        <v>-75.52</v>
      </c>
      <c r="DW30" s="31">
        <f t="shared" ca="1" si="93"/>
        <v>-108.95</v>
      </c>
      <c r="DX30" s="31">
        <f t="shared" ca="1" si="94"/>
        <v>-73.84</v>
      </c>
      <c r="DY30" s="31">
        <f t="shared" ca="1" si="95"/>
        <v>-54.63</v>
      </c>
      <c r="DZ30" s="31">
        <f t="shared" ca="1" si="96"/>
        <v>-83.61</v>
      </c>
      <c r="EA30" s="31">
        <f t="shared" ca="1" si="97"/>
        <v>-118.57</v>
      </c>
      <c r="EB30" s="31">
        <f t="shared" ca="1" si="98"/>
        <v>-118.72</v>
      </c>
      <c r="EC30" s="31">
        <f t="shared" ca="1" si="99"/>
        <v>0</v>
      </c>
      <c r="ED30" s="31">
        <f t="shared" ca="1" si="100"/>
        <v>-4.0999999999999996</v>
      </c>
      <c r="EE30" s="31">
        <f t="shared" ca="1" si="101"/>
        <v>0</v>
      </c>
      <c r="EF30" s="31">
        <f t="shared" ca="1" si="102"/>
        <v>0</v>
      </c>
      <c r="EG30" s="32">
        <f t="shared" ca="1" si="103"/>
        <v>-95.539999999999992</v>
      </c>
      <c r="EH30" s="32">
        <f t="shared" ca="1" si="104"/>
        <v>-323.45999999999998</v>
      </c>
      <c r="EI30" s="32">
        <f t="shared" ca="1" si="105"/>
        <v>-469.01</v>
      </c>
      <c r="EJ30" s="32">
        <f t="shared" ca="1" si="106"/>
        <v>-319.34000000000003</v>
      </c>
      <c r="EK30" s="32">
        <f t="shared" ca="1" si="107"/>
        <v>-237.21000000000004</v>
      </c>
      <c r="EL30" s="32">
        <f t="shared" ca="1" si="108"/>
        <v>-364.56</v>
      </c>
      <c r="EM30" s="32">
        <f t="shared" ca="1" si="109"/>
        <v>-519.08999999999992</v>
      </c>
      <c r="EN30" s="32">
        <f t="shared" ca="1" si="110"/>
        <v>-521.96</v>
      </c>
      <c r="EO30" s="32">
        <f t="shared" ca="1" si="111"/>
        <v>0</v>
      </c>
      <c r="EP30" s="32">
        <f t="shared" ca="1" si="112"/>
        <v>-18.18</v>
      </c>
      <c r="EQ30" s="32">
        <f t="shared" ca="1" si="113"/>
        <v>0</v>
      </c>
      <c r="ER30" s="32">
        <f t="shared" ca="1" si="114"/>
        <v>0</v>
      </c>
    </row>
    <row r="31" spans="1:148">
      <c r="A31" t="s">
        <v>439</v>
      </c>
      <c r="B31" s="1" t="s">
        <v>34</v>
      </c>
      <c r="C31" t="str">
        <f t="shared" ca="1" si="176"/>
        <v>CES1/CES2</v>
      </c>
      <c r="D31" t="str">
        <f t="shared" ca="1" si="2"/>
        <v>Calgary Energy Centre #1</v>
      </c>
      <c r="E31" s="51">
        <v>34670.370499999997</v>
      </c>
      <c r="F31" s="51">
        <v>27376.0219</v>
      </c>
      <c r="G31" s="51">
        <v>47087.505100000002</v>
      </c>
      <c r="H31" s="51">
        <v>23046.882300000001</v>
      </c>
      <c r="I31" s="51">
        <v>39469.312100000003</v>
      </c>
      <c r="J31" s="51">
        <v>61398.349699999999</v>
      </c>
      <c r="K31" s="51">
        <v>33740.817999999999</v>
      </c>
      <c r="L31" s="51">
        <v>14087.874</v>
      </c>
      <c r="M31" s="51">
        <v>67661.998699999996</v>
      </c>
      <c r="N31" s="51">
        <v>69862.475999999995</v>
      </c>
      <c r="O31" s="51">
        <v>73623.282300000006</v>
      </c>
      <c r="P31" s="51">
        <v>12190.451499999999</v>
      </c>
      <c r="Q31" s="32">
        <v>6923741.2800000003</v>
      </c>
      <c r="R31" s="32">
        <v>1789782.46</v>
      </c>
      <c r="S31" s="32">
        <v>2405285.13</v>
      </c>
      <c r="T31" s="32">
        <v>853930.4</v>
      </c>
      <c r="U31" s="32">
        <v>1452480.47</v>
      </c>
      <c r="V31" s="32">
        <v>2393533.9700000002</v>
      </c>
      <c r="W31" s="32">
        <v>2071231.4</v>
      </c>
      <c r="X31" s="32">
        <v>977713.96</v>
      </c>
      <c r="Y31" s="32">
        <v>6976773.4199999999</v>
      </c>
      <c r="Z31" s="32">
        <v>2629010.4300000002</v>
      </c>
      <c r="AA31" s="32">
        <v>4427330.3499999996</v>
      </c>
      <c r="AB31" s="32">
        <v>1189902.69</v>
      </c>
      <c r="AC31" s="2">
        <v>-0.33</v>
      </c>
      <c r="AD31" s="2">
        <v>-0.33</v>
      </c>
      <c r="AE31" s="2">
        <v>-0.33</v>
      </c>
      <c r="AF31" s="2">
        <v>-0.33</v>
      </c>
      <c r="AG31" s="2">
        <v>-0.33</v>
      </c>
      <c r="AH31" s="2">
        <v>-0.33</v>
      </c>
      <c r="AI31" s="2">
        <v>-0.33</v>
      </c>
      <c r="AJ31" s="2">
        <v>-0.33</v>
      </c>
      <c r="AK31" s="2">
        <v>-0.33</v>
      </c>
      <c r="AL31" s="2">
        <v>-0.33</v>
      </c>
      <c r="AM31" s="2">
        <v>-0.33</v>
      </c>
      <c r="AN31" s="2">
        <v>-0.33</v>
      </c>
      <c r="AO31" s="33">
        <v>-22848.35</v>
      </c>
      <c r="AP31" s="33">
        <v>-5906.28</v>
      </c>
      <c r="AQ31" s="33">
        <v>-7937.44</v>
      </c>
      <c r="AR31" s="33">
        <v>-2817.97</v>
      </c>
      <c r="AS31" s="33">
        <v>-4793.1899999999996</v>
      </c>
      <c r="AT31" s="33">
        <v>-7898.66</v>
      </c>
      <c r="AU31" s="33">
        <v>-6835.06</v>
      </c>
      <c r="AV31" s="33">
        <v>-3226.46</v>
      </c>
      <c r="AW31" s="33">
        <v>-23023.35</v>
      </c>
      <c r="AX31" s="33">
        <v>-8675.73</v>
      </c>
      <c r="AY31" s="33">
        <v>-14610.19</v>
      </c>
      <c r="AZ31" s="33">
        <v>-3926.68</v>
      </c>
      <c r="BA31" s="31">
        <f t="shared" si="55"/>
        <v>-2077.12</v>
      </c>
      <c r="BB31" s="31">
        <f t="shared" si="56"/>
        <v>-536.92999999999995</v>
      </c>
      <c r="BC31" s="31">
        <f t="shared" si="57"/>
        <v>-721.59</v>
      </c>
      <c r="BD31" s="31">
        <f t="shared" si="58"/>
        <v>-341.57</v>
      </c>
      <c r="BE31" s="31">
        <f t="shared" si="59"/>
        <v>-580.99</v>
      </c>
      <c r="BF31" s="31">
        <f t="shared" si="60"/>
        <v>-957.41</v>
      </c>
      <c r="BG31" s="31">
        <f t="shared" si="61"/>
        <v>0</v>
      </c>
      <c r="BH31" s="31">
        <f t="shared" si="62"/>
        <v>0</v>
      </c>
      <c r="BI31" s="31">
        <f t="shared" si="63"/>
        <v>0</v>
      </c>
      <c r="BJ31" s="31">
        <f t="shared" si="64"/>
        <v>-3154.81</v>
      </c>
      <c r="BK31" s="31">
        <f t="shared" si="65"/>
        <v>-5312.8</v>
      </c>
      <c r="BL31" s="31">
        <f t="shared" si="66"/>
        <v>-1427.88</v>
      </c>
      <c r="BM31" s="6">
        <f t="shared" ca="1" si="163"/>
        <v>-3.8899999999999997E-2</v>
      </c>
      <c r="BN31" s="6">
        <f t="shared" ca="1" si="163"/>
        <v>-3.8899999999999997E-2</v>
      </c>
      <c r="BO31" s="6">
        <f t="shared" ca="1" si="163"/>
        <v>-3.8899999999999997E-2</v>
      </c>
      <c r="BP31" s="6">
        <f t="shared" ca="1" si="163"/>
        <v>-3.8899999999999997E-2</v>
      </c>
      <c r="BQ31" s="6">
        <f t="shared" ca="1" si="163"/>
        <v>-3.8899999999999997E-2</v>
      </c>
      <c r="BR31" s="6">
        <f t="shared" ca="1" si="163"/>
        <v>-3.8899999999999997E-2</v>
      </c>
      <c r="BS31" s="6">
        <f t="shared" ca="1" si="163"/>
        <v>-3.8899999999999997E-2</v>
      </c>
      <c r="BT31" s="6">
        <f t="shared" ca="1" si="163"/>
        <v>-3.8899999999999997E-2</v>
      </c>
      <c r="BU31" s="6">
        <f t="shared" ca="1" si="163"/>
        <v>-3.8899999999999997E-2</v>
      </c>
      <c r="BV31" s="6">
        <f t="shared" ca="1" si="163"/>
        <v>-3.8899999999999997E-2</v>
      </c>
      <c r="BW31" s="6">
        <f t="shared" ca="1" si="163"/>
        <v>-3.8899999999999997E-2</v>
      </c>
      <c r="BX31" s="6">
        <f t="shared" ca="1" si="163"/>
        <v>-3.8899999999999997E-2</v>
      </c>
      <c r="BY31" s="31">
        <f t="shared" ca="1" si="16"/>
        <v>-269333.53999999998</v>
      </c>
      <c r="BZ31" s="31">
        <f t="shared" ca="1" si="17"/>
        <v>-69622.539999999994</v>
      </c>
      <c r="CA31" s="31">
        <f t="shared" ca="1" si="18"/>
        <v>-93565.59</v>
      </c>
      <c r="CB31" s="31">
        <f t="shared" ca="1" si="19"/>
        <v>-33217.89</v>
      </c>
      <c r="CC31" s="31">
        <f t="shared" ca="1" si="20"/>
        <v>-56501.49</v>
      </c>
      <c r="CD31" s="31">
        <f t="shared" ca="1" si="21"/>
        <v>-93108.47</v>
      </c>
      <c r="CE31" s="31">
        <f t="shared" ca="1" si="22"/>
        <v>-80570.899999999994</v>
      </c>
      <c r="CF31" s="31">
        <f t="shared" ca="1" si="23"/>
        <v>-38033.07</v>
      </c>
      <c r="CG31" s="31">
        <f t="shared" ca="1" si="24"/>
        <v>-271396.49</v>
      </c>
      <c r="CH31" s="31">
        <f t="shared" ca="1" si="25"/>
        <v>-102268.51</v>
      </c>
      <c r="CI31" s="31">
        <f t="shared" ca="1" si="26"/>
        <v>-172223.15</v>
      </c>
      <c r="CJ31" s="31">
        <f t="shared" ca="1" si="27"/>
        <v>-46287.21</v>
      </c>
      <c r="CK31" s="32">
        <f t="shared" ca="1" si="67"/>
        <v>16616.98</v>
      </c>
      <c r="CL31" s="32">
        <f t="shared" ca="1" si="68"/>
        <v>4295.4799999999996</v>
      </c>
      <c r="CM31" s="32">
        <f t="shared" ca="1" si="69"/>
        <v>5772.68</v>
      </c>
      <c r="CN31" s="32">
        <f t="shared" ca="1" si="70"/>
        <v>2049.4299999999998</v>
      </c>
      <c r="CO31" s="32">
        <f t="shared" ca="1" si="71"/>
        <v>3485.95</v>
      </c>
      <c r="CP31" s="32">
        <f t="shared" ca="1" si="72"/>
        <v>5744.48</v>
      </c>
      <c r="CQ31" s="32">
        <f t="shared" ca="1" si="73"/>
        <v>4970.96</v>
      </c>
      <c r="CR31" s="32">
        <f t="shared" ca="1" si="74"/>
        <v>2346.5100000000002</v>
      </c>
      <c r="CS31" s="32">
        <f t="shared" ca="1" si="75"/>
        <v>16744.259999999998</v>
      </c>
      <c r="CT31" s="32">
        <f t="shared" ca="1" si="76"/>
        <v>6309.63</v>
      </c>
      <c r="CU31" s="32">
        <f t="shared" ca="1" si="77"/>
        <v>10625.59</v>
      </c>
      <c r="CV31" s="32">
        <f t="shared" ca="1" si="78"/>
        <v>2855.77</v>
      </c>
      <c r="CW31" s="31">
        <f t="shared" ca="1" si="202"/>
        <v>-227791.08999999997</v>
      </c>
      <c r="CX31" s="31">
        <f t="shared" ca="1" si="203"/>
        <v>-58883.85</v>
      </c>
      <c r="CY31" s="31">
        <f t="shared" ca="1" si="204"/>
        <v>-79133.88</v>
      </c>
      <c r="CZ31" s="31">
        <f t="shared" ca="1" si="205"/>
        <v>-28008.92</v>
      </c>
      <c r="DA31" s="31">
        <f t="shared" ca="1" si="206"/>
        <v>-47641.36</v>
      </c>
      <c r="DB31" s="31">
        <f t="shared" ca="1" si="207"/>
        <v>-78507.92</v>
      </c>
      <c r="DC31" s="31">
        <f t="shared" ca="1" si="208"/>
        <v>-68764.87999999999</v>
      </c>
      <c r="DD31" s="31">
        <f t="shared" ca="1" si="209"/>
        <v>-32460.1</v>
      </c>
      <c r="DE31" s="31">
        <f t="shared" ca="1" si="210"/>
        <v>-231628.87999999998</v>
      </c>
      <c r="DF31" s="31">
        <f t="shared" ca="1" si="211"/>
        <v>-84128.34</v>
      </c>
      <c r="DG31" s="31">
        <f t="shared" ca="1" si="212"/>
        <v>-141674.57</v>
      </c>
      <c r="DH31" s="31">
        <f t="shared" ca="1" si="213"/>
        <v>-38076.880000000005</v>
      </c>
      <c r="DI31" s="32">
        <f t="shared" ca="1" si="79"/>
        <v>-11389.55</v>
      </c>
      <c r="DJ31" s="32">
        <f t="shared" ca="1" si="80"/>
        <v>-2944.19</v>
      </c>
      <c r="DK31" s="32">
        <f t="shared" ca="1" si="81"/>
        <v>-3956.69</v>
      </c>
      <c r="DL31" s="32">
        <f t="shared" ca="1" si="82"/>
        <v>-1400.45</v>
      </c>
      <c r="DM31" s="32">
        <f t="shared" ca="1" si="83"/>
        <v>-2382.0700000000002</v>
      </c>
      <c r="DN31" s="32">
        <f t="shared" ca="1" si="84"/>
        <v>-3925.4</v>
      </c>
      <c r="DO31" s="32">
        <f t="shared" ca="1" si="85"/>
        <v>-3438.24</v>
      </c>
      <c r="DP31" s="32">
        <f t="shared" ca="1" si="86"/>
        <v>-1623.01</v>
      </c>
      <c r="DQ31" s="32">
        <f t="shared" ca="1" si="87"/>
        <v>-11581.44</v>
      </c>
      <c r="DR31" s="32">
        <f t="shared" ca="1" si="88"/>
        <v>-4206.42</v>
      </c>
      <c r="DS31" s="32">
        <f t="shared" ca="1" si="89"/>
        <v>-7083.73</v>
      </c>
      <c r="DT31" s="32">
        <f t="shared" ca="1" si="90"/>
        <v>-1903.84</v>
      </c>
      <c r="DU31" s="31">
        <f t="shared" ca="1" si="91"/>
        <v>-73387.5</v>
      </c>
      <c r="DV31" s="31">
        <f t="shared" ca="1" si="92"/>
        <v>-18833.09</v>
      </c>
      <c r="DW31" s="31">
        <f t="shared" ca="1" si="93"/>
        <v>-25142.81</v>
      </c>
      <c r="DX31" s="31">
        <f t="shared" ca="1" si="94"/>
        <v>-8845.61</v>
      </c>
      <c r="DY31" s="31">
        <f t="shared" ca="1" si="95"/>
        <v>-14967.49</v>
      </c>
      <c r="DZ31" s="31">
        <f t="shared" ca="1" si="96"/>
        <v>-24531.49</v>
      </c>
      <c r="EA31" s="31">
        <f t="shared" ca="1" si="97"/>
        <v>-21374.03</v>
      </c>
      <c r="EB31" s="31">
        <f t="shared" ca="1" si="98"/>
        <v>-10034.36</v>
      </c>
      <c r="EC31" s="31">
        <f t="shared" ca="1" si="99"/>
        <v>-71209.77</v>
      </c>
      <c r="ED31" s="31">
        <f t="shared" ca="1" si="100"/>
        <v>-25725.32</v>
      </c>
      <c r="EE31" s="31">
        <f t="shared" ca="1" si="101"/>
        <v>-43081.54</v>
      </c>
      <c r="EF31" s="31">
        <f t="shared" ca="1" si="102"/>
        <v>-11516.13</v>
      </c>
      <c r="EG31" s="32">
        <f t="shared" ca="1" si="103"/>
        <v>-312568.13999999996</v>
      </c>
      <c r="EH31" s="32">
        <f t="shared" ca="1" si="104"/>
        <v>-80661.13</v>
      </c>
      <c r="EI31" s="32">
        <f t="shared" ca="1" si="105"/>
        <v>-108233.38</v>
      </c>
      <c r="EJ31" s="32">
        <f t="shared" ca="1" si="106"/>
        <v>-38254.979999999996</v>
      </c>
      <c r="EK31" s="32">
        <f t="shared" ca="1" si="107"/>
        <v>-64990.92</v>
      </c>
      <c r="EL31" s="32">
        <f t="shared" ca="1" si="108"/>
        <v>-106964.81</v>
      </c>
      <c r="EM31" s="32">
        <f t="shared" ca="1" si="109"/>
        <v>-93577.15</v>
      </c>
      <c r="EN31" s="32">
        <f t="shared" ca="1" si="110"/>
        <v>-44117.47</v>
      </c>
      <c r="EO31" s="32">
        <f t="shared" ca="1" si="111"/>
        <v>-314420.08999999997</v>
      </c>
      <c r="EP31" s="32">
        <f t="shared" ca="1" si="112"/>
        <v>-114060.07999999999</v>
      </c>
      <c r="EQ31" s="32">
        <f t="shared" ca="1" si="113"/>
        <v>-191839.84000000003</v>
      </c>
      <c r="ER31" s="32">
        <f t="shared" ca="1" si="114"/>
        <v>-51496.85</v>
      </c>
    </row>
    <row r="32" spans="1:148">
      <c r="A32" t="s">
        <v>439</v>
      </c>
      <c r="B32" s="1" t="s">
        <v>35</v>
      </c>
      <c r="C32" t="str">
        <f t="shared" ca="1" si="176"/>
        <v>CES1/CES2</v>
      </c>
      <c r="D32" t="str">
        <f t="shared" ca="1" si="2"/>
        <v>Calgary Energy Centre #1</v>
      </c>
      <c r="E32" s="51">
        <v>20633.304</v>
      </c>
      <c r="F32" s="51">
        <v>15684.427600000001</v>
      </c>
      <c r="G32" s="51">
        <v>27674.072</v>
      </c>
      <c r="H32" s="51">
        <v>13721.9</v>
      </c>
      <c r="I32" s="51">
        <v>24222.923999999999</v>
      </c>
      <c r="J32" s="51">
        <v>42032.857799999998</v>
      </c>
      <c r="K32" s="51">
        <v>20830.416000000001</v>
      </c>
      <c r="L32" s="51">
        <v>8644.0400000000009</v>
      </c>
      <c r="M32" s="51">
        <v>43748.148000000001</v>
      </c>
      <c r="N32" s="51">
        <v>43918.341200000003</v>
      </c>
      <c r="O32" s="51">
        <v>47203.631999999998</v>
      </c>
      <c r="P32" s="51">
        <v>6898.28</v>
      </c>
      <c r="Q32" s="32">
        <v>4306484.45</v>
      </c>
      <c r="R32" s="32">
        <v>1052592.68</v>
      </c>
      <c r="S32" s="32">
        <v>1384879.03</v>
      </c>
      <c r="T32" s="32">
        <v>514771.13</v>
      </c>
      <c r="U32" s="32">
        <v>910730.1</v>
      </c>
      <c r="V32" s="32">
        <v>1652697.76</v>
      </c>
      <c r="W32" s="32">
        <v>1289165.58</v>
      </c>
      <c r="X32" s="32">
        <v>613964.28</v>
      </c>
      <c r="Y32" s="32">
        <v>4832052.79</v>
      </c>
      <c r="Z32" s="32">
        <v>1638502.95</v>
      </c>
      <c r="AA32" s="32">
        <v>2907792.21</v>
      </c>
      <c r="AB32" s="32">
        <v>680964.67</v>
      </c>
      <c r="AC32" s="2">
        <v>-0.33</v>
      </c>
      <c r="AD32" s="2">
        <v>-0.33</v>
      </c>
      <c r="AE32" s="2">
        <v>-0.33</v>
      </c>
      <c r="AF32" s="2">
        <v>-0.33</v>
      </c>
      <c r="AG32" s="2">
        <v>-0.33</v>
      </c>
      <c r="AH32" s="2">
        <v>-0.33</v>
      </c>
      <c r="AI32" s="2">
        <v>-0.33</v>
      </c>
      <c r="AJ32" s="2">
        <v>-0.33</v>
      </c>
      <c r="AK32" s="2">
        <v>-0.33</v>
      </c>
      <c r="AL32" s="2">
        <v>-0.33</v>
      </c>
      <c r="AM32" s="2">
        <v>-0.33</v>
      </c>
      <c r="AN32" s="2">
        <v>-0.33</v>
      </c>
      <c r="AO32" s="33">
        <v>-14211.4</v>
      </c>
      <c r="AP32" s="33">
        <v>-3473.56</v>
      </c>
      <c r="AQ32" s="33">
        <v>-4570.1000000000004</v>
      </c>
      <c r="AR32" s="33">
        <v>-1698.74</v>
      </c>
      <c r="AS32" s="33">
        <v>-3005.41</v>
      </c>
      <c r="AT32" s="33">
        <v>-5453.9</v>
      </c>
      <c r="AU32" s="33">
        <v>-4254.25</v>
      </c>
      <c r="AV32" s="33">
        <v>-2026.08</v>
      </c>
      <c r="AW32" s="33">
        <v>-15945.77</v>
      </c>
      <c r="AX32" s="33">
        <v>-5407.06</v>
      </c>
      <c r="AY32" s="33">
        <v>-9595.7099999999991</v>
      </c>
      <c r="AZ32" s="33">
        <v>-2247.1799999999998</v>
      </c>
      <c r="BA32" s="31">
        <f t="shared" si="55"/>
        <v>-1291.95</v>
      </c>
      <c r="BB32" s="31">
        <f t="shared" si="56"/>
        <v>-315.77999999999997</v>
      </c>
      <c r="BC32" s="31">
        <f t="shared" si="57"/>
        <v>-415.46</v>
      </c>
      <c r="BD32" s="31">
        <f t="shared" si="58"/>
        <v>-205.91</v>
      </c>
      <c r="BE32" s="31">
        <f t="shared" si="59"/>
        <v>-364.29</v>
      </c>
      <c r="BF32" s="31">
        <f t="shared" si="60"/>
        <v>-661.08</v>
      </c>
      <c r="BG32" s="31">
        <f t="shared" si="61"/>
        <v>0</v>
      </c>
      <c r="BH32" s="31">
        <f t="shared" si="62"/>
        <v>0</v>
      </c>
      <c r="BI32" s="31">
        <f t="shared" si="63"/>
        <v>0</v>
      </c>
      <c r="BJ32" s="31">
        <f t="shared" si="64"/>
        <v>-1966.2</v>
      </c>
      <c r="BK32" s="31">
        <f t="shared" si="65"/>
        <v>-3489.35</v>
      </c>
      <c r="BL32" s="31">
        <f t="shared" si="66"/>
        <v>-817.16</v>
      </c>
      <c r="BM32" s="6">
        <f t="shared" ca="1" si="163"/>
        <v>-3.8899999999999997E-2</v>
      </c>
      <c r="BN32" s="6">
        <f t="shared" ca="1" si="163"/>
        <v>-3.8899999999999997E-2</v>
      </c>
      <c r="BO32" s="6">
        <f t="shared" ca="1" si="163"/>
        <v>-3.8899999999999997E-2</v>
      </c>
      <c r="BP32" s="6">
        <f t="shared" ca="1" si="163"/>
        <v>-3.8899999999999997E-2</v>
      </c>
      <c r="BQ32" s="6">
        <f t="shared" ca="1" si="163"/>
        <v>-3.8899999999999997E-2</v>
      </c>
      <c r="BR32" s="6">
        <f t="shared" ca="1" si="163"/>
        <v>-3.8899999999999997E-2</v>
      </c>
      <c r="BS32" s="6">
        <f t="shared" ca="1" si="163"/>
        <v>-3.8899999999999997E-2</v>
      </c>
      <c r="BT32" s="6">
        <f t="shared" ca="1" si="163"/>
        <v>-3.8899999999999997E-2</v>
      </c>
      <c r="BU32" s="6">
        <f t="shared" ca="1" si="163"/>
        <v>-3.8899999999999997E-2</v>
      </c>
      <c r="BV32" s="6">
        <f t="shared" ca="1" si="163"/>
        <v>-3.8899999999999997E-2</v>
      </c>
      <c r="BW32" s="6">
        <f t="shared" ca="1" si="163"/>
        <v>-3.8899999999999997E-2</v>
      </c>
      <c r="BX32" s="6">
        <f t="shared" ca="1" si="163"/>
        <v>-3.8899999999999997E-2</v>
      </c>
      <c r="BY32" s="31">
        <f t="shared" ca="1" si="16"/>
        <v>-167522.25</v>
      </c>
      <c r="BZ32" s="31">
        <f t="shared" ca="1" si="17"/>
        <v>-40945.86</v>
      </c>
      <c r="CA32" s="31">
        <f t="shared" ca="1" si="18"/>
        <v>-53871.79</v>
      </c>
      <c r="CB32" s="31">
        <f t="shared" ca="1" si="19"/>
        <v>-20024.599999999999</v>
      </c>
      <c r="CC32" s="31">
        <f t="shared" ca="1" si="20"/>
        <v>-35427.4</v>
      </c>
      <c r="CD32" s="31">
        <f t="shared" ca="1" si="21"/>
        <v>-64289.94</v>
      </c>
      <c r="CE32" s="31">
        <f t="shared" ca="1" si="22"/>
        <v>-50148.54</v>
      </c>
      <c r="CF32" s="31">
        <f t="shared" ca="1" si="23"/>
        <v>-23883.21</v>
      </c>
      <c r="CG32" s="31">
        <f t="shared" ca="1" si="24"/>
        <v>-187966.85</v>
      </c>
      <c r="CH32" s="31">
        <f t="shared" ca="1" si="25"/>
        <v>-63737.760000000002</v>
      </c>
      <c r="CI32" s="31">
        <f t="shared" ca="1" si="26"/>
        <v>-113113.12</v>
      </c>
      <c r="CJ32" s="31">
        <f t="shared" ca="1" si="27"/>
        <v>-26489.53</v>
      </c>
      <c r="CK32" s="32">
        <f t="shared" ca="1" si="67"/>
        <v>10335.56</v>
      </c>
      <c r="CL32" s="32">
        <f t="shared" ca="1" si="68"/>
        <v>2526.2199999999998</v>
      </c>
      <c r="CM32" s="32">
        <f t="shared" ca="1" si="69"/>
        <v>3323.71</v>
      </c>
      <c r="CN32" s="32">
        <f t="shared" ca="1" si="70"/>
        <v>1235.45</v>
      </c>
      <c r="CO32" s="32">
        <f t="shared" ca="1" si="71"/>
        <v>2185.75</v>
      </c>
      <c r="CP32" s="32">
        <f t="shared" ca="1" si="72"/>
        <v>3966.47</v>
      </c>
      <c r="CQ32" s="32">
        <f t="shared" ca="1" si="73"/>
        <v>3094</v>
      </c>
      <c r="CR32" s="32">
        <f t="shared" ca="1" si="74"/>
        <v>1473.51</v>
      </c>
      <c r="CS32" s="32">
        <f t="shared" ca="1" si="75"/>
        <v>11596.93</v>
      </c>
      <c r="CT32" s="32">
        <f t="shared" ca="1" si="76"/>
        <v>3932.41</v>
      </c>
      <c r="CU32" s="32">
        <f t="shared" ca="1" si="77"/>
        <v>6978.7</v>
      </c>
      <c r="CV32" s="32">
        <f t="shared" ca="1" si="78"/>
        <v>1634.32</v>
      </c>
      <c r="CW32" s="31">
        <f t="shared" ca="1" si="202"/>
        <v>-141683.34</v>
      </c>
      <c r="CX32" s="31">
        <f t="shared" ca="1" si="203"/>
        <v>-34630.300000000003</v>
      </c>
      <c r="CY32" s="31">
        <f t="shared" ca="1" si="204"/>
        <v>-45562.520000000004</v>
      </c>
      <c r="CZ32" s="31">
        <f t="shared" ca="1" si="205"/>
        <v>-16884.499999999996</v>
      </c>
      <c r="DA32" s="31">
        <f t="shared" ca="1" si="206"/>
        <v>-29871.95</v>
      </c>
      <c r="DB32" s="31">
        <f t="shared" ca="1" si="207"/>
        <v>-54208.49</v>
      </c>
      <c r="DC32" s="31">
        <f t="shared" ca="1" si="208"/>
        <v>-42800.29</v>
      </c>
      <c r="DD32" s="31">
        <f t="shared" ca="1" si="209"/>
        <v>-20383.620000000003</v>
      </c>
      <c r="DE32" s="31">
        <f t="shared" ca="1" si="210"/>
        <v>-160424.15000000002</v>
      </c>
      <c r="DF32" s="31">
        <f t="shared" ca="1" si="211"/>
        <v>-52432.090000000011</v>
      </c>
      <c r="DG32" s="31">
        <f t="shared" ca="1" si="212"/>
        <v>-93049.359999999986</v>
      </c>
      <c r="DH32" s="31">
        <f t="shared" ca="1" si="213"/>
        <v>-21790.87</v>
      </c>
      <c r="DI32" s="32">
        <f t="shared" ca="1" si="79"/>
        <v>-7084.17</v>
      </c>
      <c r="DJ32" s="32">
        <f t="shared" ca="1" si="80"/>
        <v>-1731.52</v>
      </c>
      <c r="DK32" s="32">
        <f t="shared" ca="1" si="81"/>
        <v>-2278.13</v>
      </c>
      <c r="DL32" s="32">
        <f t="shared" ca="1" si="82"/>
        <v>-844.23</v>
      </c>
      <c r="DM32" s="32">
        <f t="shared" ca="1" si="83"/>
        <v>-1493.6</v>
      </c>
      <c r="DN32" s="32">
        <f t="shared" ca="1" si="84"/>
        <v>-2710.42</v>
      </c>
      <c r="DO32" s="32">
        <f t="shared" ca="1" si="85"/>
        <v>-2140.0100000000002</v>
      </c>
      <c r="DP32" s="32">
        <f t="shared" ca="1" si="86"/>
        <v>-1019.18</v>
      </c>
      <c r="DQ32" s="32">
        <f t="shared" ca="1" si="87"/>
        <v>-8021.21</v>
      </c>
      <c r="DR32" s="32">
        <f t="shared" ca="1" si="88"/>
        <v>-2621.6</v>
      </c>
      <c r="DS32" s="32">
        <f t="shared" ca="1" si="89"/>
        <v>-4652.47</v>
      </c>
      <c r="DT32" s="32">
        <f t="shared" ca="1" si="90"/>
        <v>-1089.54</v>
      </c>
      <c r="DU32" s="31">
        <f t="shared" ca="1" si="91"/>
        <v>-45646.15</v>
      </c>
      <c r="DV32" s="31">
        <f t="shared" ca="1" si="92"/>
        <v>-11075.97</v>
      </c>
      <c r="DW32" s="31">
        <f t="shared" ca="1" si="93"/>
        <v>-14476.35</v>
      </c>
      <c r="DX32" s="31">
        <f t="shared" ca="1" si="94"/>
        <v>-5332.36</v>
      </c>
      <c r="DY32" s="31">
        <f t="shared" ca="1" si="95"/>
        <v>-9384.8799999999992</v>
      </c>
      <c r="DZ32" s="31">
        <f t="shared" ca="1" si="96"/>
        <v>-16938.61</v>
      </c>
      <c r="EA32" s="31">
        <f t="shared" ca="1" si="97"/>
        <v>-13303.52</v>
      </c>
      <c r="EB32" s="31">
        <f t="shared" ca="1" si="98"/>
        <v>-6301.17</v>
      </c>
      <c r="EC32" s="31">
        <f t="shared" ca="1" si="99"/>
        <v>-49319.27</v>
      </c>
      <c r="ED32" s="31">
        <f t="shared" ca="1" si="100"/>
        <v>-16033.03</v>
      </c>
      <c r="EE32" s="31">
        <f t="shared" ca="1" si="101"/>
        <v>-28295.19</v>
      </c>
      <c r="EF32" s="31">
        <f t="shared" ca="1" si="102"/>
        <v>-6590.52</v>
      </c>
      <c r="EG32" s="32">
        <f t="shared" ca="1" si="103"/>
        <v>-194413.66</v>
      </c>
      <c r="EH32" s="32">
        <f t="shared" ca="1" si="104"/>
        <v>-47437.79</v>
      </c>
      <c r="EI32" s="32">
        <f t="shared" ca="1" si="105"/>
        <v>-62317</v>
      </c>
      <c r="EJ32" s="32">
        <f t="shared" ca="1" si="106"/>
        <v>-23061.089999999997</v>
      </c>
      <c r="EK32" s="32">
        <f t="shared" ca="1" si="107"/>
        <v>-40750.43</v>
      </c>
      <c r="EL32" s="32">
        <f t="shared" ca="1" si="108"/>
        <v>-73857.51999999999</v>
      </c>
      <c r="EM32" s="32">
        <f t="shared" ca="1" si="109"/>
        <v>-58243.820000000007</v>
      </c>
      <c r="EN32" s="32">
        <f t="shared" ca="1" si="110"/>
        <v>-27703.97</v>
      </c>
      <c r="EO32" s="32">
        <f t="shared" ca="1" si="111"/>
        <v>-217764.63</v>
      </c>
      <c r="EP32" s="32">
        <f t="shared" ca="1" si="112"/>
        <v>-71086.720000000016</v>
      </c>
      <c r="EQ32" s="32">
        <f t="shared" ca="1" si="113"/>
        <v>-125997.01999999999</v>
      </c>
      <c r="ER32" s="32">
        <f t="shared" ca="1" si="114"/>
        <v>-29470.93</v>
      </c>
    </row>
    <row r="33" spans="1:148">
      <c r="A33" t="s">
        <v>540</v>
      </c>
      <c r="B33" s="1" t="s">
        <v>364</v>
      </c>
      <c r="C33" t="str">
        <f t="shared" ca="1" si="176"/>
        <v>BCHIMP</v>
      </c>
      <c r="D33" t="str">
        <f t="shared" ca="1" si="2"/>
        <v>Alberta-BC Intertie - Import</v>
      </c>
      <c r="E33" s="51">
        <v>2803</v>
      </c>
      <c r="F33" s="51">
        <v>105</v>
      </c>
      <c r="G33" s="51">
        <v>112</v>
      </c>
      <c r="H33" s="51">
        <v>76</v>
      </c>
      <c r="I33" s="51">
        <v>50</v>
      </c>
      <c r="J33" s="51">
        <v>100</v>
      </c>
      <c r="K33" s="51">
        <v>150</v>
      </c>
      <c r="L33" s="51">
        <v>675</v>
      </c>
      <c r="O33" s="51">
        <v>25</v>
      </c>
      <c r="P33" s="51">
        <v>200</v>
      </c>
      <c r="Q33" s="32">
        <v>179964.19</v>
      </c>
      <c r="R33" s="32">
        <v>6742.45</v>
      </c>
      <c r="S33" s="32">
        <v>6581</v>
      </c>
      <c r="T33" s="32">
        <v>2332.3000000000002</v>
      </c>
      <c r="U33" s="32">
        <v>3435.5</v>
      </c>
      <c r="V33" s="32">
        <v>5404.75</v>
      </c>
      <c r="W33" s="32">
        <v>6010</v>
      </c>
      <c r="X33" s="32">
        <v>38036.5</v>
      </c>
      <c r="Y33" s="32"/>
      <c r="Z33" s="32"/>
      <c r="AA33" s="32">
        <v>846.25</v>
      </c>
      <c r="AB33" s="32">
        <v>10782.25</v>
      </c>
      <c r="AC33" s="2">
        <v>0.16</v>
      </c>
      <c r="AD33" s="2">
        <v>0.16</v>
      </c>
      <c r="AE33" s="2">
        <v>0.16</v>
      </c>
      <c r="AF33" s="2">
        <v>0.16</v>
      </c>
      <c r="AG33" s="2">
        <v>0.16</v>
      </c>
      <c r="AH33" s="2">
        <v>0.16</v>
      </c>
      <c r="AI33" s="2">
        <v>0.16</v>
      </c>
      <c r="AJ33" s="2">
        <v>0.16</v>
      </c>
      <c r="AM33" s="2">
        <v>0.16</v>
      </c>
      <c r="AN33" s="2">
        <v>0.16</v>
      </c>
      <c r="AO33" s="33">
        <v>287.94</v>
      </c>
      <c r="AP33" s="33">
        <v>10.79</v>
      </c>
      <c r="AQ33" s="33">
        <v>10.53</v>
      </c>
      <c r="AR33" s="33">
        <v>3.73</v>
      </c>
      <c r="AS33" s="33">
        <v>5.5</v>
      </c>
      <c r="AT33" s="33">
        <v>8.65</v>
      </c>
      <c r="AU33" s="33">
        <v>9.6199999999999992</v>
      </c>
      <c r="AV33" s="33">
        <v>60.86</v>
      </c>
      <c r="AW33" s="33"/>
      <c r="AX33" s="33"/>
      <c r="AY33" s="33">
        <v>1.35</v>
      </c>
      <c r="AZ33" s="33">
        <v>17.25</v>
      </c>
      <c r="BA33" s="31">
        <f t="shared" si="55"/>
        <v>-53.99</v>
      </c>
      <c r="BB33" s="31">
        <f t="shared" si="56"/>
        <v>-2.02</v>
      </c>
      <c r="BC33" s="31">
        <f t="shared" si="57"/>
        <v>-1.97</v>
      </c>
      <c r="BD33" s="31">
        <f t="shared" si="58"/>
        <v>-0.93</v>
      </c>
      <c r="BE33" s="31">
        <f t="shared" si="59"/>
        <v>-1.37</v>
      </c>
      <c r="BF33" s="31">
        <f t="shared" si="60"/>
        <v>-2.16</v>
      </c>
      <c r="BG33" s="31">
        <f t="shared" si="61"/>
        <v>0</v>
      </c>
      <c r="BH33" s="31">
        <f t="shared" si="62"/>
        <v>0</v>
      </c>
      <c r="BI33" s="31">
        <f t="shared" si="63"/>
        <v>0</v>
      </c>
      <c r="BJ33" s="31">
        <f t="shared" si="64"/>
        <v>0</v>
      </c>
      <c r="BK33" s="31">
        <f t="shared" si="65"/>
        <v>-1.02</v>
      </c>
      <c r="BL33" s="31">
        <f t="shared" si="66"/>
        <v>-12.94</v>
      </c>
      <c r="BM33" s="6">
        <f t="shared" ca="1" si="163"/>
        <v>-1.6E-2</v>
      </c>
      <c r="BN33" s="6">
        <f t="shared" ca="1" si="163"/>
        <v>-1.6E-2</v>
      </c>
      <c r="BO33" s="6">
        <f t="shared" ca="1" si="163"/>
        <v>-1.6E-2</v>
      </c>
      <c r="BP33" s="6">
        <f t="shared" ca="1" si="163"/>
        <v>-1.6E-2</v>
      </c>
      <c r="BQ33" s="6">
        <f t="shared" ca="1" si="163"/>
        <v>-1.6E-2</v>
      </c>
      <c r="BR33" s="6">
        <f t="shared" ca="1" si="163"/>
        <v>-1.6E-2</v>
      </c>
      <c r="BS33" s="6">
        <f t="shared" ca="1" si="163"/>
        <v>-1.6E-2</v>
      </c>
      <c r="BT33" s="6">
        <f t="shared" ca="1" si="163"/>
        <v>-1.6E-2</v>
      </c>
      <c r="BU33" s="6">
        <f t="shared" ca="1" si="163"/>
        <v>-1.6E-2</v>
      </c>
      <c r="BV33" s="6">
        <f t="shared" ca="1" si="163"/>
        <v>-1.6E-2</v>
      </c>
      <c r="BW33" s="6">
        <f t="shared" ca="1" si="163"/>
        <v>-1.6E-2</v>
      </c>
      <c r="BX33" s="6">
        <f t="shared" ca="1" si="163"/>
        <v>-1.6E-2</v>
      </c>
      <c r="BY33" s="31">
        <f t="shared" ca="1" si="16"/>
        <v>-2879.43</v>
      </c>
      <c r="BZ33" s="31">
        <f t="shared" ca="1" si="17"/>
        <v>-107.88</v>
      </c>
      <c r="CA33" s="31">
        <f t="shared" ca="1" si="18"/>
        <v>-105.3</v>
      </c>
      <c r="CB33" s="31">
        <f t="shared" ca="1" si="19"/>
        <v>-37.32</v>
      </c>
      <c r="CC33" s="31">
        <f t="shared" ca="1" si="20"/>
        <v>-54.97</v>
      </c>
      <c r="CD33" s="31">
        <f t="shared" ca="1" si="21"/>
        <v>-86.48</v>
      </c>
      <c r="CE33" s="31">
        <f t="shared" ca="1" si="22"/>
        <v>-96.16</v>
      </c>
      <c r="CF33" s="31">
        <f t="shared" ca="1" si="23"/>
        <v>-608.58000000000004</v>
      </c>
      <c r="CG33" s="31">
        <f t="shared" ca="1" si="24"/>
        <v>0</v>
      </c>
      <c r="CH33" s="31">
        <f t="shared" ca="1" si="25"/>
        <v>0</v>
      </c>
      <c r="CI33" s="31">
        <f t="shared" ca="1" si="26"/>
        <v>-13.54</v>
      </c>
      <c r="CJ33" s="31">
        <f t="shared" ca="1" si="27"/>
        <v>-172.52</v>
      </c>
      <c r="CK33" s="32">
        <f t="shared" ca="1" si="67"/>
        <v>431.91</v>
      </c>
      <c r="CL33" s="32">
        <f t="shared" ca="1" si="68"/>
        <v>16.18</v>
      </c>
      <c r="CM33" s="32">
        <f t="shared" ca="1" si="69"/>
        <v>15.79</v>
      </c>
      <c r="CN33" s="32">
        <f t="shared" ca="1" si="70"/>
        <v>5.6</v>
      </c>
      <c r="CO33" s="32">
        <f t="shared" ca="1" si="71"/>
        <v>8.25</v>
      </c>
      <c r="CP33" s="32">
        <f t="shared" ca="1" si="72"/>
        <v>12.97</v>
      </c>
      <c r="CQ33" s="32">
        <f t="shared" ca="1" si="73"/>
        <v>14.42</v>
      </c>
      <c r="CR33" s="32">
        <f t="shared" ca="1" si="74"/>
        <v>91.29</v>
      </c>
      <c r="CS33" s="32">
        <f t="shared" ca="1" si="75"/>
        <v>0</v>
      </c>
      <c r="CT33" s="32">
        <f t="shared" ca="1" si="76"/>
        <v>0</v>
      </c>
      <c r="CU33" s="32">
        <f t="shared" ca="1" si="77"/>
        <v>2.0299999999999998</v>
      </c>
      <c r="CV33" s="32">
        <f t="shared" ca="1" si="78"/>
        <v>25.88</v>
      </c>
      <c r="CW33" s="31">
        <f t="shared" ca="1" si="202"/>
        <v>-2681.4700000000003</v>
      </c>
      <c r="CX33" s="31">
        <f t="shared" ca="1" si="203"/>
        <v>-100.46999999999998</v>
      </c>
      <c r="CY33" s="31">
        <f t="shared" ca="1" si="204"/>
        <v>-98.07</v>
      </c>
      <c r="CZ33" s="31">
        <f t="shared" ca="1" si="205"/>
        <v>-34.519999999999996</v>
      </c>
      <c r="DA33" s="31">
        <f t="shared" ca="1" si="206"/>
        <v>-50.85</v>
      </c>
      <c r="DB33" s="31">
        <f t="shared" ca="1" si="207"/>
        <v>-80.000000000000014</v>
      </c>
      <c r="DC33" s="31">
        <f t="shared" ca="1" si="208"/>
        <v>-91.36</v>
      </c>
      <c r="DD33" s="31">
        <f t="shared" ca="1" si="209"/>
        <v>-578.15000000000009</v>
      </c>
      <c r="DE33" s="31">
        <f t="shared" ca="1" si="210"/>
        <v>0</v>
      </c>
      <c r="DF33" s="31">
        <f t="shared" ca="1" si="211"/>
        <v>0</v>
      </c>
      <c r="DG33" s="31">
        <f t="shared" ca="1" si="212"/>
        <v>-11.84</v>
      </c>
      <c r="DH33" s="31">
        <f t="shared" ca="1" si="213"/>
        <v>-150.95000000000002</v>
      </c>
      <c r="DI33" s="32">
        <f t="shared" ca="1" si="79"/>
        <v>-134.07</v>
      </c>
      <c r="DJ33" s="32">
        <f t="shared" ca="1" si="80"/>
        <v>-5.0199999999999996</v>
      </c>
      <c r="DK33" s="32">
        <f t="shared" ca="1" si="81"/>
        <v>-4.9000000000000004</v>
      </c>
      <c r="DL33" s="32">
        <f t="shared" ca="1" si="82"/>
        <v>-1.73</v>
      </c>
      <c r="DM33" s="32">
        <f t="shared" ca="1" si="83"/>
        <v>-2.54</v>
      </c>
      <c r="DN33" s="32">
        <f t="shared" ca="1" si="84"/>
        <v>-4</v>
      </c>
      <c r="DO33" s="32">
        <f t="shared" ca="1" si="85"/>
        <v>-4.57</v>
      </c>
      <c r="DP33" s="32">
        <f t="shared" ca="1" si="86"/>
        <v>-28.91</v>
      </c>
      <c r="DQ33" s="32">
        <f t="shared" ca="1" si="87"/>
        <v>0</v>
      </c>
      <c r="DR33" s="32">
        <f t="shared" ca="1" si="88"/>
        <v>0</v>
      </c>
      <c r="DS33" s="32">
        <f t="shared" ca="1" si="89"/>
        <v>-0.59</v>
      </c>
      <c r="DT33" s="32">
        <f t="shared" ca="1" si="90"/>
        <v>-7.55</v>
      </c>
      <c r="DU33" s="31">
        <f t="shared" ca="1" si="91"/>
        <v>-863.89</v>
      </c>
      <c r="DV33" s="31">
        <f t="shared" ca="1" si="92"/>
        <v>-32.130000000000003</v>
      </c>
      <c r="DW33" s="31">
        <f t="shared" ca="1" si="93"/>
        <v>-31.16</v>
      </c>
      <c r="DX33" s="31">
        <f t="shared" ca="1" si="94"/>
        <v>-10.9</v>
      </c>
      <c r="DY33" s="31">
        <f t="shared" ca="1" si="95"/>
        <v>-15.98</v>
      </c>
      <c r="DZ33" s="31">
        <f t="shared" ca="1" si="96"/>
        <v>-25</v>
      </c>
      <c r="EA33" s="31">
        <f t="shared" ca="1" si="97"/>
        <v>-28.4</v>
      </c>
      <c r="EB33" s="31">
        <f t="shared" ca="1" si="98"/>
        <v>-178.72</v>
      </c>
      <c r="EC33" s="31">
        <f t="shared" ca="1" si="99"/>
        <v>0</v>
      </c>
      <c r="ED33" s="31">
        <f t="shared" ca="1" si="100"/>
        <v>0</v>
      </c>
      <c r="EE33" s="31">
        <f t="shared" ca="1" si="101"/>
        <v>-3.6</v>
      </c>
      <c r="EF33" s="31">
        <f t="shared" ca="1" si="102"/>
        <v>-45.65</v>
      </c>
      <c r="EG33" s="32">
        <f t="shared" ca="1" si="103"/>
        <v>-3679.4300000000003</v>
      </c>
      <c r="EH33" s="32">
        <f t="shared" ca="1" si="104"/>
        <v>-137.61999999999998</v>
      </c>
      <c r="EI33" s="32">
        <f t="shared" ca="1" si="105"/>
        <v>-134.13</v>
      </c>
      <c r="EJ33" s="32">
        <f t="shared" ca="1" si="106"/>
        <v>-47.149999999999991</v>
      </c>
      <c r="EK33" s="32">
        <f t="shared" ca="1" si="107"/>
        <v>-69.37</v>
      </c>
      <c r="EL33" s="32">
        <f t="shared" ca="1" si="108"/>
        <v>-109.00000000000001</v>
      </c>
      <c r="EM33" s="32">
        <f t="shared" ca="1" si="109"/>
        <v>-124.33000000000001</v>
      </c>
      <c r="EN33" s="32">
        <f t="shared" ca="1" si="110"/>
        <v>-785.78000000000009</v>
      </c>
      <c r="EO33" s="32">
        <f t="shared" ca="1" si="111"/>
        <v>0</v>
      </c>
      <c r="EP33" s="32">
        <f t="shared" ca="1" si="112"/>
        <v>0</v>
      </c>
      <c r="EQ33" s="32">
        <f t="shared" ca="1" si="113"/>
        <v>-16.03</v>
      </c>
      <c r="ER33" s="32">
        <f t="shared" ca="1" si="114"/>
        <v>-204.15000000000003</v>
      </c>
    </row>
    <row r="34" spans="1:148">
      <c r="A34" t="s">
        <v>440</v>
      </c>
      <c r="B34" s="1" t="s">
        <v>44</v>
      </c>
      <c r="C34" t="str">
        <f t="shared" ca="1" si="176"/>
        <v>CMH1</v>
      </c>
      <c r="D34" t="str">
        <f t="shared" ca="1" si="2"/>
        <v>City of Medicine Hat</v>
      </c>
      <c r="E34" s="51">
        <v>4629.1959999999999</v>
      </c>
      <c r="F34" s="51">
        <v>5896.5653000000002</v>
      </c>
      <c r="G34" s="51">
        <v>3779.4582</v>
      </c>
      <c r="H34" s="51">
        <v>3285.9484000000002</v>
      </c>
      <c r="I34" s="51">
        <v>4641.7620999999999</v>
      </c>
      <c r="J34" s="51">
        <v>5154.2898999999998</v>
      </c>
      <c r="K34" s="51">
        <v>12922.8006</v>
      </c>
      <c r="L34" s="51">
        <v>11550.8244</v>
      </c>
      <c r="M34" s="51">
        <v>8051.8307000000004</v>
      </c>
      <c r="N34" s="51">
        <v>7810.8074999999999</v>
      </c>
      <c r="O34" s="51">
        <v>15071.876099999999</v>
      </c>
      <c r="P34" s="51">
        <v>10190.9805</v>
      </c>
      <c r="Q34" s="32">
        <v>1010811.03</v>
      </c>
      <c r="R34" s="32">
        <v>376502.14</v>
      </c>
      <c r="S34" s="32">
        <v>269950.24</v>
      </c>
      <c r="T34" s="32">
        <v>198904.45</v>
      </c>
      <c r="U34" s="32">
        <v>235698.19</v>
      </c>
      <c r="V34" s="32">
        <v>317199.65999999997</v>
      </c>
      <c r="W34" s="32">
        <v>728101.32</v>
      </c>
      <c r="X34" s="32">
        <v>586686.31000000006</v>
      </c>
      <c r="Y34" s="32">
        <v>856466.93</v>
      </c>
      <c r="Z34" s="32">
        <v>355448.15</v>
      </c>
      <c r="AA34" s="32">
        <v>1031546.86</v>
      </c>
      <c r="AB34" s="32">
        <v>961113.37</v>
      </c>
      <c r="AC34" s="2">
        <v>-0.32</v>
      </c>
      <c r="AD34" s="2">
        <v>-0.32</v>
      </c>
      <c r="AE34" s="2">
        <v>-0.32</v>
      </c>
      <c r="AF34" s="2">
        <v>-0.32</v>
      </c>
      <c r="AG34" s="2">
        <v>-0.32</v>
      </c>
      <c r="AH34" s="2">
        <v>-0.32</v>
      </c>
      <c r="AI34" s="2">
        <v>-0.32</v>
      </c>
      <c r="AJ34" s="2">
        <v>-0.32</v>
      </c>
      <c r="AK34" s="2">
        <v>-0.32</v>
      </c>
      <c r="AL34" s="2">
        <v>-0.32</v>
      </c>
      <c r="AM34" s="2">
        <v>-0.32</v>
      </c>
      <c r="AN34" s="2">
        <v>-0.32</v>
      </c>
      <c r="AO34" s="33">
        <v>-3234.6</v>
      </c>
      <c r="AP34" s="33">
        <v>-1204.81</v>
      </c>
      <c r="AQ34" s="33">
        <v>-863.84</v>
      </c>
      <c r="AR34" s="33">
        <v>-636.49</v>
      </c>
      <c r="AS34" s="33">
        <v>-754.23</v>
      </c>
      <c r="AT34" s="33">
        <v>-1015.04</v>
      </c>
      <c r="AU34" s="33">
        <v>-2329.92</v>
      </c>
      <c r="AV34" s="33">
        <v>-1877.4</v>
      </c>
      <c r="AW34" s="33">
        <v>-2740.69</v>
      </c>
      <c r="AX34" s="33">
        <v>-1137.43</v>
      </c>
      <c r="AY34" s="33">
        <v>-3300.95</v>
      </c>
      <c r="AZ34" s="33">
        <v>-3075.56</v>
      </c>
      <c r="BA34" s="31">
        <f t="shared" si="55"/>
        <v>-303.24</v>
      </c>
      <c r="BB34" s="31">
        <f t="shared" si="56"/>
        <v>-112.95</v>
      </c>
      <c r="BC34" s="31">
        <f t="shared" si="57"/>
        <v>-80.989999999999995</v>
      </c>
      <c r="BD34" s="31">
        <f t="shared" si="58"/>
        <v>-79.56</v>
      </c>
      <c r="BE34" s="31">
        <f t="shared" si="59"/>
        <v>-94.28</v>
      </c>
      <c r="BF34" s="31">
        <f t="shared" si="60"/>
        <v>-126.88</v>
      </c>
      <c r="BG34" s="31">
        <f t="shared" si="61"/>
        <v>0</v>
      </c>
      <c r="BH34" s="31">
        <f t="shared" si="62"/>
        <v>0</v>
      </c>
      <c r="BI34" s="31">
        <f t="shared" si="63"/>
        <v>0</v>
      </c>
      <c r="BJ34" s="31">
        <f t="shared" si="64"/>
        <v>-426.54</v>
      </c>
      <c r="BK34" s="31">
        <f t="shared" si="65"/>
        <v>-1237.8599999999999</v>
      </c>
      <c r="BL34" s="31">
        <f t="shared" si="66"/>
        <v>-1153.3399999999999</v>
      </c>
      <c r="BM34" s="6">
        <f t="shared" ca="1" si="163"/>
        <v>-4.3299999999999998E-2</v>
      </c>
      <c r="BN34" s="6">
        <f t="shared" ca="1" si="163"/>
        <v>-4.3299999999999998E-2</v>
      </c>
      <c r="BO34" s="6">
        <f t="shared" ca="1" si="163"/>
        <v>-4.3299999999999998E-2</v>
      </c>
      <c r="BP34" s="6">
        <f t="shared" ca="1" si="163"/>
        <v>-4.3299999999999998E-2</v>
      </c>
      <c r="BQ34" s="6">
        <f t="shared" ca="1" si="163"/>
        <v>-4.3299999999999998E-2</v>
      </c>
      <c r="BR34" s="6">
        <f t="shared" ca="1" si="163"/>
        <v>-4.3299999999999998E-2</v>
      </c>
      <c r="BS34" s="6">
        <f t="shared" ca="1" si="163"/>
        <v>-4.3299999999999998E-2</v>
      </c>
      <c r="BT34" s="6">
        <f t="shared" ca="1" si="163"/>
        <v>-4.3299999999999998E-2</v>
      </c>
      <c r="BU34" s="6">
        <f t="shared" ca="1" si="163"/>
        <v>-4.3299999999999998E-2</v>
      </c>
      <c r="BV34" s="6">
        <f t="shared" ca="1" si="163"/>
        <v>-4.3299999999999998E-2</v>
      </c>
      <c r="BW34" s="6">
        <f t="shared" ca="1" si="163"/>
        <v>-4.3299999999999998E-2</v>
      </c>
      <c r="BX34" s="6">
        <f t="shared" ca="1" si="163"/>
        <v>-4.3299999999999998E-2</v>
      </c>
      <c r="BY34" s="31">
        <f t="shared" ca="1" si="16"/>
        <v>-43768.12</v>
      </c>
      <c r="BZ34" s="31">
        <f t="shared" ca="1" si="17"/>
        <v>-16302.54</v>
      </c>
      <c r="CA34" s="31">
        <f t="shared" ca="1" si="18"/>
        <v>-11688.85</v>
      </c>
      <c r="CB34" s="31">
        <f t="shared" ca="1" si="19"/>
        <v>-8612.56</v>
      </c>
      <c r="CC34" s="31">
        <f t="shared" ca="1" si="20"/>
        <v>-10205.73</v>
      </c>
      <c r="CD34" s="31">
        <f t="shared" ca="1" si="21"/>
        <v>-13734.75</v>
      </c>
      <c r="CE34" s="31">
        <f t="shared" ca="1" si="22"/>
        <v>-31526.79</v>
      </c>
      <c r="CF34" s="31">
        <f t="shared" ca="1" si="23"/>
        <v>-25403.52</v>
      </c>
      <c r="CG34" s="31">
        <f t="shared" ca="1" si="24"/>
        <v>-37085.019999999997</v>
      </c>
      <c r="CH34" s="31">
        <f t="shared" ca="1" si="25"/>
        <v>-15390.9</v>
      </c>
      <c r="CI34" s="31">
        <f t="shared" ca="1" si="26"/>
        <v>-44665.98</v>
      </c>
      <c r="CJ34" s="31">
        <f t="shared" ca="1" si="27"/>
        <v>-41616.21</v>
      </c>
      <c r="CK34" s="32">
        <f t="shared" ca="1" si="67"/>
        <v>2425.9499999999998</v>
      </c>
      <c r="CL34" s="32">
        <f t="shared" ca="1" si="68"/>
        <v>903.61</v>
      </c>
      <c r="CM34" s="32">
        <f t="shared" ca="1" si="69"/>
        <v>647.88</v>
      </c>
      <c r="CN34" s="32">
        <f t="shared" ca="1" si="70"/>
        <v>477.37</v>
      </c>
      <c r="CO34" s="32">
        <f t="shared" ca="1" si="71"/>
        <v>565.67999999999995</v>
      </c>
      <c r="CP34" s="32">
        <f t="shared" ca="1" si="72"/>
        <v>761.28</v>
      </c>
      <c r="CQ34" s="32">
        <f t="shared" ca="1" si="73"/>
        <v>1747.44</v>
      </c>
      <c r="CR34" s="32">
        <f t="shared" ca="1" si="74"/>
        <v>1408.05</v>
      </c>
      <c r="CS34" s="32">
        <f t="shared" ca="1" si="75"/>
        <v>2055.52</v>
      </c>
      <c r="CT34" s="32">
        <f t="shared" ca="1" si="76"/>
        <v>853.08</v>
      </c>
      <c r="CU34" s="32">
        <f t="shared" ca="1" si="77"/>
        <v>2475.71</v>
      </c>
      <c r="CV34" s="32">
        <f t="shared" ca="1" si="78"/>
        <v>2306.67</v>
      </c>
      <c r="CW34" s="31">
        <f t="shared" ca="1" si="202"/>
        <v>-37804.330000000009</v>
      </c>
      <c r="CX34" s="31">
        <f t="shared" ca="1" si="203"/>
        <v>-14081.17</v>
      </c>
      <c r="CY34" s="31">
        <f t="shared" ca="1" si="204"/>
        <v>-10096.140000000001</v>
      </c>
      <c r="CZ34" s="31">
        <f t="shared" ca="1" si="205"/>
        <v>-7419.1399999999994</v>
      </c>
      <c r="DA34" s="31">
        <f t="shared" ca="1" si="206"/>
        <v>-8791.5399999999991</v>
      </c>
      <c r="DB34" s="31">
        <f t="shared" ca="1" si="207"/>
        <v>-11831.550000000001</v>
      </c>
      <c r="DC34" s="31">
        <f t="shared" ca="1" si="208"/>
        <v>-27449.43</v>
      </c>
      <c r="DD34" s="31">
        <f t="shared" ca="1" si="209"/>
        <v>-22118.07</v>
      </c>
      <c r="DE34" s="31">
        <f t="shared" ca="1" si="210"/>
        <v>-32288.81</v>
      </c>
      <c r="DF34" s="31">
        <f t="shared" ca="1" si="211"/>
        <v>-12973.849999999999</v>
      </c>
      <c r="DG34" s="31">
        <f t="shared" ca="1" si="212"/>
        <v>-37651.460000000006</v>
      </c>
      <c r="DH34" s="31">
        <f t="shared" ca="1" si="213"/>
        <v>-35080.640000000007</v>
      </c>
      <c r="DI34" s="32">
        <f t="shared" ca="1" si="79"/>
        <v>-1890.22</v>
      </c>
      <c r="DJ34" s="32">
        <f t="shared" ca="1" si="80"/>
        <v>-704.06</v>
      </c>
      <c r="DK34" s="32">
        <f t="shared" ca="1" si="81"/>
        <v>-504.81</v>
      </c>
      <c r="DL34" s="32">
        <f t="shared" ca="1" si="82"/>
        <v>-370.96</v>
      </c>
      <c r="DM34" s="32">
        <f t="shared" ca="1" si="83"/>
        <v>-439.58</v>
      </c>
      <c r="DN34" s="32">
        <f t="shared" ca="1" si="84"/>
        <v>-591.58000000000004</v>
      </c>
      <c r="DO34" s="32">
        <f t="shared" ca="1" si="85"/>
        <v>-1372.47</v>
      </c>
      <c r="DP34" s="32">
        <f t="shared" ca="1" si="86"/>
        <v>-1105.9000000000001</v>
      </c>
      <c r="DQ34" s="32">
        <f t="shared" ca="1" si="87"/>
        <v>-1614.44</v>
      </c>
      <c r="DR34" s="32">
        <f t="shared" ca="1" si="88"/>
        <v>-648.69000000000005</v>
      </c>
      <c r="DS34" s="32">
        <f t="shared" ca="1" si="89"/>
        <v>-1882.57</v>
      </c>
      <c r="DT34" s="32">
        <f t="shared" ca="1" si="90"/>
        <v>-1754.03</v>
      </c>
      <c r="DU34" s="31">
        <f t="shared" ca="1" si="91"/>
        <v>-12179.43</v>
      </c>
      <c r="DV34" s="31">
        <f t="shared" ca="1" si="92"/>
        <v>-4503.6400000000003</v>
      </c>
      <c r="DW34" s="31">
        <f t="shared" ca="1" si="93"/>
        <v>-3207.8</v>
      </c>
      <c r="DX34" s="31">
        <f t="shared" ca="1" si="94"/>
        <v>-2343.0700000000002</v>
      </c>
      <c r="DY34" s="31">
        <f t="shared" ca="1" si="95"/>
        <v>-2762.04</v>
      </c>
      <c r="DZ34" s="31">
        <f t="shared" ca="1" si="96"/>
        <v>-3697.02</v>
      </c>
      <c r="EA34" s="31">
        <f t="shared" ca="1" si="97"/>
        <v>-8532.0400000000009</v>
      </c>
      <c r="EB34" s="31">
        <f t="shared" ca="1" si="98"/>
        <v>-6837.34</v>
      </c>
      <c r="EC34" s="31">
        <f t="shared" ca="1" si="99"/>
        <v>-9926.56</v>
      </c>
      <c r="ED34" s="31">
        <f t="shared" ca="1" si="100"/>
        <v>-3967.23</v>
      </c>
      <c r="EE34" s="31">
        <f t="shared" ca="1" si="101"/>
        <v>-11449.36</v>
      </c>
      <c r="EF34" s="31">
        <f t="shared" ca="1" si="102"/>
        <v>-10609.93</v>
      </c>
      <c r="EG34" s="32">
        <f t="shared" ca="1" si="103"/>
        <v>-51873.98000000001</v>
      </c>
      <c r="EH34" s="32">
        <f t="shared" ca="1" si="104"/>
        <v>-19288.87</v>
      </c>
      <c r="EI34" s="32">
        <f t="shared" ca="1" si="105"/>
        <v>-13808.75</v>
      </c>
      <c r="EJ34" s="32">
        <f t="shared" ca="1" si="106"/>
        <v>-10133.17</v>
      </c>
      <c r="EK34" s="32">
        <f t="shared" ca="1" si="107"/>
        <v>-11993.16</v>
      </c>
      <c r="EL34" s="32">
        <f t="shared" ca="1" si="108"/>
        <v>-16120.150000000001</v>
      </c>
      <c r="EM34" s="32">
        <f t="shared" ca="1" si="109"/>
        <v>-37353.94</v>
      </c>
      <c r="EN34" s="32">
        <f t="shared" ca="1" si="110"/>
        <v>-30061.31</v>
      </c>
      <c r="EO34" s="32">
        <f t="shared" ca="1" si="111"/>
        <v>-43829.81</v>
      </c>
      <c r="EP34" s="32">
        <f t="shared" ca="1" si="112"/>
        <v>-17589.77</v>
      </c>
      <c r="EQ34" s="32">
        <f t="shared" ca="1" si="113"/>
        <v>-50983.390000000007</v>
      </c>
      <c r="ER34" s="32">
        <f t="shared" ca="1" si="114"/>
        <v>-47444.600000000006</v>
      </c>
    </row>
    <row r="35" spans="1:148">
      <c r="A35" t="s">
        <v>441</v>
      </c>
      <c r="B35" s="1" t="s">
        <v>45</v>
      </c>
      <c r="C35" t="str">
        <f t="shared" ca="1" si="176"/>
        <v>CNR5</v>
      </c>
      <c r="D35" t="str">
        <f t="shared" ca="1" si="2"/>
        <v>CNRL Horizon Industrial System</v>
      </c>
      <c r="E35" s="51">
        <v>18285.351999999999</v>
      </c>
      <c r="F35" s="51">
        <v>9346.9240000000009</v>
      </c>
      <c r="G35" s="51">
        <v>21561.42</v>
      </c>
      <c r="H35" s="51">
        <v>8466.3160000000007</v>
      </c>
      <c r="I35" s="51">
        <v>9959.16</v>
      </c>
      <c r="J35" s="51">
        <v>3648.0720000000001</v>
      </c>
      <c r="K35" s="51">
        <v>11295.592000000001</v>
      </c>
      <c r="L35" s="51">
        <v>9607.1280000000006</v>
      </c>
      <c r="M35" s="51">
        <v>8248.2679000000007</v>
      </c>
      <c r="N35" s="51">
        <v>12680.4656</v>
      </c>
      <c r="O35" s="51">
        <v>6361.4539999999997</v>
      </c>
      <c r="P35" s="51">
        <v>11743.189</v>
      </c>
      <c r="Q35" s="32">
        <v>1980784.5</v>
      </c>
      <c r="R35" s="32">
        <v>505323.38</v>
      </c>
      <c r="S35" s="32">
        <v>892452.57</v>
      </c>
      <c r="T35" s="32">
        <v>257740.63</v>
      </c>
      <c r="U35" s="32">
        <v>343431.66</v>
      </c>
      <c r="V35" s="32">
        <v>112398.42</v>
      </c>
      <c r="W35" s="32">
        <v>472096</v>
      </c>
      <c r="X35" s="32">
        <v>280811.44</v>
      </c>
      <c r="Y35" s="32">
        <v>470704.61</v>
      </c>
      <c r="Z35" s="32">
        <v>457851.95</v>
      </c>
      <c r="AA35" s="32">
        <v>349111.21</v>
      </c>
      <c r="AB35" s="32">
        <v>555165.17000000004</v>
      </c>
      <c r="AC35" s="2">
        <v>6.56</v>
      </c>
      <c r="AD35" s="2">
        <v>6.56</v>
      </c>
      <c r="AE35" s="2">
        <v>6.56</v>
      </c>
      <c r="AF35" s="2">
        <v>6.56</v>
      </c>
      <c r="AG35" s="2">
        <v>6.56</v>
      </c>
      <c r="AH35" s="2">
        <v>6.56</v>
      </c>
      <c r="AI35" s="2">
        <v>6.56</v>
      </c>
      <c r="AJ35" s="2">
        <v>6.56</v>
      </c>
      <c r="AK35" s="2">
        <v>6.56</v>
      </c>
      <c r="AL35" s="2">
        <v>6.56</v>
      </c>
      <c r="AM35" s="2">
        <v>6.56</v>
      </c>
      <c r="AN35" s="2">
        <v>6.56</v>
      </c>
      <c r="AO35" s="33">
        <v>129939.46</v>
      </c>
      <c r="AP35" s="33">
        <v>33149.21</v>
      </c>
      <c r="AQ35" s="33">
        <v>58544.89</v>
      </c>
      <c r="AR35" s="33">
        <v>16907.79</v>
      </c>
      <c r="AS35" s="33">
        <v>22529.119999999999</v>
      </c>
      <c r="AT35" s="33">
        <v>7373.34</v>
      </c>
      <c r="AU35" s="33">
        <v>30969.5</v>
      </c>
      <c r="AV35" s="33">
        <v>18421.23</v>
      </c>
      <c r="AW35" s="33">
        <v>30878.22</v>
      </c>
      <c r="AX35" s="33">
        <v>30035.09</v>
      </c>
      <c r="AY35" s="33">
        <v>22901.7</v>
      </c>
      <c r="AZ35" s="33">
        <v>36418.839999999997</v>
      </c>
      <c r="BA35" s="31">
        <f t="shared" si="55"/>
        <v>-594.24</v>
      </c>
      <c r="BB35" s="31">
        <f t="shared" si="56"/>
        <v>-151.6</v>
      </c>
      <c r="BC35" s="31">
        <f t="shared" si="57"/>
        <v>-267.74</v>
      </c>
      <c r="BD35" s="31">
        <f t="shared" si="58"/>
        <v>-103.1</v>
      </c>
      <c r="BE35" s="31">
        <f t="shared" si="59"/>
        <v>-137.37</v>
      </c>
      <c r="BF35" s="31">
        <f t="shared" si="60"/>
        <v>-44.96</v>
      </c>
      <c r="BG35" s="31">
        <f t="shared" si="61"/>
        <v>0</v>
      </c>
      <c r="BH35" s="31">
        <f t="shared" si="62"/>
        <v>0</v>
      </c>
      <c r="BI35" s="31">
        <f t="shared" si="63"/>
        <v>0</v>
      </c>
      <c r="BJ35" s="31">
        <f t="shared" si="64"/>
        <v>-549.41999999999996</v>
      </c>
      <c r="BK35" s="31">
        <f t="shared" si="65"/>
        <v>-418.93</v>
      </c>
      <c r="BL35" s="31">
        <f t="shared" si="66"/>
        <v>-666.2</v>
      </c>
      <c r="BM35" s="6">
        <f t="shared" ca="1" si="163"/>
        <v>0.10050000000000001</v>
      </c>
      <c r="BN35" s="6">
        <f t="shared" ca="1" si="163"/>
        <v>0.10050000000000001</v>
      </c>
      <c r="BO35" s="6">
        <f t="shared" ca="1" si="163"/>
        <v>0.10050000000000001</v>
      </c>
      <c r="BP35" s="6">
        <f t="shared" ca="1" si="163"/>
        <v>0.10050000000000001</v>
      </c>
      <c r="BQ35" s="6">
        <f t="shared" ca="1" si="163"/>
        <v>0.10050000000000001</v>
      </c>
      <c r="BR35" s="6">
        <f t="shared" ca="1" si="163"/>
        <v>0.10050000000000001</v>
      </c>
      <c r="BS35" s="6">
        <f t="shared" ca="1" si="163"/>
        <v>0.10050000000000001</v>
      </c>
      <c r="BT35" s="6">
        <f t="shared" ca="1" si="163"/>
        <v>0.10050000000000001</v>
      </c>
      <c r="BU35" s="6">
        <f t="shared" ca="1" si="163"/>
        <v>0.10050000000000001</v>
      </c>
      <c r="BV35" s="6">
        <f t="shared" ca="1" si="163"/>
        <v>0.10050000000000001</v>
      </c>
      <c r="BW35" s="6">
        <f t="shared" ca="1" si="163"/>
        <v>0.10050000000000001</v>
      </c>
      <c r="BX35" s="6">
        <f t="shared" ca="1" si="163"/>
        <v>0.10050000000000001</v>
      </c>
      <c r="BY35" s="31">
        <f t="shared" ca="1" si="16"/>
        <v>199068.84</v>
      </c>
      <c r="BZ35" s="31">
        <f t="shared" ca="1" si="17"/>
        <v>50785</v>
      </c>
      <c r="CA35" s="31">
        <f t="shared" ca="1" si="18"/>
        <v>89691.48</v>
      </c>
      <c r="CB35" s="31">
        <f t="shared" ca="1" si="19"/>
        <v>25902.93</v>
      </c>
      <c r="CC35" s="31">
        <f t="shared" ca="1" si="20"/>
        <v>34514.879999999997</v>
      </c>
      <c r="CD35" s="31">
        <f t="shared" ca="1" si="21"/>
        <v>11296.04</v>
      </c>
      <c r="CE35" s="31">
        <f t="shared" ca="1" si="22"/>
        <v>47445.65</v>
      </c>
      <c r="CF35" s="31">
        <f t="shared" ca="1" si="23"/>
        <v>28221.55</v>
      </c>
      <c r="CG35" s="31">
        <f t="shared" ca="1" si="24"/>
        <v>47305.81</v>
      </c>
      <c r="CH35" s="31">
        <f t="shared" ca="1" si="25"/>
        <v>46014.12</v>
      </c>
      <c r="CI35" s="31">
        <f t="shared" ca="1" si="26"/>
        <v>35085.68</v>
      </c>
      <c r="CJ35" s="31">
        <f t="shared" ca="1" si="27"/>
        <v>55794.1</v>
      </c>
      <c r="CK35" s="32">
        <f t="shared" ca="1" si="67"/>
        <v>4753.88</v>
      </c>
      <c r="CL35" s="32">
        <f t="shared" ca="1" si="68"/>
        <v>1212.78</v>
      </c>
      <c r="CM35" s="32">
        <f t="shared" ca="1" si="69"/>
        <v>2141.89</v>
      </c>
      <c r="CN35" s="32">
        <f t="shared" ca="1" si="70"/>
        <v>618.58000000000004</v>
      </c>
      <c r="CO35" s="32">
        <f t="shared" ca="1" si="71"/>
        <v>824.24</v>
      </c>
      <c r="CP35" s="32">
        <f t="shared" ca="1" si="72"/>
        <v>269.76</v>
      </c>
      <c r="CQ35" s="32">
        <f t="shared" ca="1" si="73"/>
        <v>1133.03</v>
      </c>
      <c r="CR35" s="32">
        <f t="shared" ca="1" si="74"/>
        <v>673.95</v>
      </c>
      <c r="CS35" s="32">
        <f t="shared" ca="1" si="75"/>
        <v>1129.69</v>
      </c>
      <c r="CT35" s="32">
        <f t="shared" ca="1" si="76"/>
        <v>1098.8399999999999</v>
      </c>
      <c r="CU35" s="32">
        <f t="shared" ca="1" si="77"/>
        <v>837.87</v>
      </c>
      <c r="CV35" s="32">
        <f t="shared" ca="1" si="78"/>
        <v>1332.4</v>
      </c>
      <c r="CW35" s="31">
        <f t="shared" ca="1" si="202"/>
        <v>74477.5</v>
      </c>
      <c r="CX35" s="31">
        <f t="shared" ca="1" si="203"/>
        <v>19000.169999999998</v>
      </c>
      <c r="CY35" s="31">
        <f t="shared" ca="1" si="204"/>
        <v>33556.219999999994</v>
      </c>
      <c r="CZ35" s="31">
        <f t="shared" ca="1" si="205"/>
        <v>9716.8200000000015</v>
      </c>
      <c r="DA35" s="31">
        <f t="shared" ca="1" si="206"/>
        <v>12947.369999999997</v>
      </c>
      <c r="DB35" s="31">
        <f t="shared" ca="1" si="207"/>
        <v>4237.420000000001</v>
      </c>
      <c r="DC35" s="31">
        <f t="shared" ca="1" si="208"/>
        <v>17609.18</v>
      </c>
      <c r="DD35" s="31">
        <f t="shared" ca="1" si="209"/>
        <v>10474.27</v>
      </c>
      <c r="DE35" s="31">
        <f t="shared" ca="1" si="210"/>
        <v>17557.28</v>
      </c>
      <c r="DF35" s="31">
        <f t="shared" ca="1" si="211"/>
        <v>17627.289999999997</v>
      </c>
      <c r="DG35" s="31">
        <f t="shared" ca="1" si="212"/>
        <v>13440.780000000002</v>
      </c>
      <c r="DH35" s="31">
        <f t="shared" ca="1" si="213"/>
        <v>21373.860000000004</v>
      </c>
      <c r="DI35" s="32">
        <f t="shared" ca="1" si="79"/>
        <v>3723.88</v>
      </c>
      <c r="DJ35" s="32">
        <f t="shared" ca="1" si="80"/>
        <v>950.01</v>
      </c>
      <c r="DK35" s="32">
        <f t="shared" ca="1" si="81"/>
        <v>1677.81</v>
      </c>
      <c r="DL35" s="32">
        <f t="shared" ca="1" si="82"/>
        <v>485.84</v>
      </c>
      <c r="DM35" s="32">
        <f t="shared" ca="1" si="83"/>
        <v>647.37</v>
      </c>
      <c r="DN35" s="32">
        <f t="shared" ca="1" si="84"/>
        <v>211.87</v>
      </c>
      <c r="DO35" s="32">
        <f t="shared" ca="1" si="85"/>
        <v>880.46</v>
      </c>
      <c r="DP35" s="32">
        <f t="shared" ca="1" si="86"/>
        <v>523.71</v>
      </c>
      <c r="DQ35" s="32">
        <f t="shared" ca="1" si="87"/>
        <v>877.86</v>
      </c>
      <c r="DR35" s="32">
        <f t="shared" ca="1" si="88"/>
        <v>881.36</v>
      </c>
      <c r="DS35" s="32">
        <f t="shared" ca="1" si="89"/>
        <v>672.04</v>
      </c>
      <c r="DT35" s="32">
        <f t="shared" ca="1" si="90"/>
        <v>1068.69</v>
      </c>
      <c r="DU35" s="31">
        <f t="shared" ca="1" si="91"/>
        <v>23994.43</v>
      </c>
      <c r="DV35" s="31">
        <f t="shared" ca="1" si="92"/>
        <v>6076.91</v>
      </c>
      <c r="DW35" s="31">
        <f t="shared" ca="1" si="93"/>
        <v>10661.65</v>
      </c>
      <c r="DX35" s="31">
        <f t="shared" ca="1" si="94"/>
        <v>3068.71</v>
      </c>
      <c r="DY35" s="31">
        <f t="shared" ca="1" si="95"/>
        <v>4067.68</v>
      </c>
      <c r="DZ35" s="31">
        <f t="shared" ca="1" si="96"/>
        <v>1324.07</v>
      </c>
      <c r="EA35" s="31">
        <f t="shared" ca="1" si="97"/>
        <v>5473.42</v>
      </c>
      <c r="EB35" s="31">
        <f t="shared" ca="1" si="98"/>
        <v>3237.9</v>
      </c>
      <c r="EC35" s="31">
        <f t="shared" ca="1" si="99"/>
        <v>5397.64</v>
      </c>
      <c r="ED35" s="31">
        <f t="shared" ca="1" si="100"/>
        <v>5390.19</v>
      </c>
      <c r="EE35" s="31">
        <f t="shared" ca="1" si="101"/>
        <v>4087.18</v>
      </c>
      <c r="EF35" s="31">
        <f t="shared" ca="1" si="102"/>
        <v>6464.4</v>
      </c>
      <c r="EG35" s="32">
        <f t="shared" ca="1" si="103"/>
        <v>102195.81</v>
      </c>
      <c r="EH35" s="32">
        <f t="shared" ca="1" si="104"/>
        <v>26027.089999999997</v>
      </c>
      <c r="EI35" s="32">
        <f t="shared" ca="1" si="105"/>
        <v>45895.679999999993</v>
      </c>
      <c r="EJ35" s="32">
        <f t="shared" ca="1" si="106"/>
        <v>13271.370000000003</v>
      </c>
      <c r="EK35" s="32">
        <f t="shared" ca="1" si="107"/>
        <v>17662.419999999998</v>
      </c>
      <c r="EL35" s="32">
        <f t="shared" ca="1" si="108"/>
        <v>5773.3600000000006</v>
      </c>
      <c r="EM35" s="32">
        <f t="shared" ca="1" si="109"/>
        <v>23963.059999999998</v>
      </c>
      <c r="EN35" s="32">
        <f t="shared" ca="1" si="110"/>
        <v>14235.88</v>
      </c>
      <c r="EO35" s="32">
        <f t="shared" ca="1" si="111"/>
        <v>23832.78</v>
      </c>
      <c r="EP35" s="32">
        <f t="shared" ca="1" si="112"/>
        <v>23898.839999999997</v>
      </c>
      <c r="EQ35" s="32">
        <f t="shared" ca="1" si="113"/>
        <v>18200.000000000004</v>
      </c>
      <c r="ER35" s="32">
        <f t="shared" ca="1" si="114"/>
        <v>28906.950000000004</v>
      </c>
    </row>
    <row r="36" spans="1:148">
      <c r="A36" t="s">
        <v>435</v>
      </c>
      <c r="B36" s="1" t="s">
        <v>159</v>
      </c>
      <c r="C36" t="str">
        <f t="shared" ca="1" si="176"/>
        <v>CR1</v>
      </c>
      <c r="D36" t="str">
        <f t="shared" ca="1" si="2"/>
        <v>Castle River #1 Wind Facility</v>
      </c>
      <c r="E36" s="51">
        <v>14291.225399999999</v>
      </c>
      <c r="F36" s="51">
        <v>8814.3333999999995</v>
      </c>
      <c r="G36" s="51">
        <v>10749.1126</v>
      </c>
      <c r="H36" s="51">
        <v>7859.9574000000002</v>
      </c>
      <c r="I36" s="51">
        <v>8570.6447000000007</v>
      </c>
      <c r="J36" s="51">
        <v>5159.7177000000001</v>
      </c>
      <c r="K36" s="51">
        <v>2563.1372999999999</v>
      </c>
      <c r="L36" s="51">
        <v>2849.8094999999998</v>
      </c>
      <c r="M36" s="51">
        <v>6780.3028000000004</v>
      </c>
      <c r="N36" s="51">
        <v>8396.2931000000008</v>
      </c>
      <c r="O36" s="51">
        <v>18420.811399999999</v>
      </c>
      <c r="P36" s="51">
        <v>9048.4369999999999</v>
      </c>
      <c r="Q36" s="32">
        <v>965346.23</v>
      </c>
      <c r="R36" s="32">
        <v>379553.39</v>
      </c>
      <c r="S36" s="32">
        <v>453185.41</v>
      </c>
      <c r="T36" s="32">
        <v>216354.45</v>
      </c>
      <c r="U36" s="32">
        <v>308162.96000000002</v>
      </c>
      <c r="V36" s="32">
        <v>156830.45000000001</v>
      </c>
      <c r="W36" s="32">
        <v>95892.14</v>
      </c>
      <c r="X36" s="32">
        <v>107227.89</v>
      </c>
      <c r="Y36" s="32">
        <v>432387.1</v>
      </c>
      <c r="Z36" s="32">
        <v>258601.76</v>
      </c>
      <c r="AA36" s="32">
        <v>838245.45</v>
      </c>
      <c r="AB36" s="32">
        <v>350881.32</v>
      </c>
      <c r="AC36" s="2">
        <v>1.4</v>
      </c>
      <c r="AD36" s="2">
        <v>1.4</v>
      </c>
      <c r="AE36" s="2">
        <v>1.4</v>
      </c>
      <c r="AF36" s="2">
        <v>1.4</v>
      </c>
      <c r="AG36" s="2">
        <v>1.4</v>
      </c>
      <c r="AH36" s="2">
        <v>1.4</v>
      </c>
      <c r="AI36" s="2">
        <v>1.4</v>
      </c>
      <c r="AJ36" s="2">
        <v>1.4</v>
      </c>
      <c r="AK36" s="2">
        <v>1.7</v>
      </c>
      <c r="AL36" s="2">
        <v>1.7</v>
      </c>
      <c r="AM36" s="2">
        <v>1.7</v>
      </c>
      <c r="AN36" s="2">
        <v>1.7</v>
      </c>
      <c r="AO36" s="33">
        <v>13514.85</v>
      </c>
      <c r="AP36" s="33">
        <v>5313.75</v>
      </c>
      <c r="AQ36" s="33">
        <v>6344.6</v>
      </c>
      <c r="AR36" s="33">
        <v>3028.96</v>
      </c>
      <c r="AS36" s="33">
        <v>4314.28</v>
      </c>
      <c r="AT36" s="33">
        <v>2195.63</v>
      </c>
      <c r="AU36" s="33">
        <v>1342.49</v>
      </c>
      <c r="AV36" s="33">
        <v>1501.19</v>
      </c>
      <c r="AW36" s="33">
        <v>7350.58</v>
      </c>
      <c r="AX36" s="33">
        <v>4396.2299999999996</v>
      </c>
      <c r="AY36" s="33">
        <v>14250.17</v>
      </c>
      <c r="AZ36" s="33">
        <v>5964.98</v>
      </c>
      <c r="BA36" s="31">
        <f t="shared" si="55"/>
        <v>-289.60000000000002</v>
      </c>
      <c r="BB36" s="31">
        <f t="shared" si="56"/>
        <v>-113.87</v>
      </c>
      <c r="BC36" s="31">
        <f t="shared" si="57"/>
        <v>-135.96</v>
      </c>
      <c r="BD36" s="31">
        <f t="shared" si="58"/>
        <v>-86.54</v>
      </c>
      <c r="BE36" s="31">
        <f t="shared" si="59"/>
        <v>-123.27</v>
      </c>
      <c r="BF36" s="31">
        <f t="shared" si="60"/>
        <v>-62.73</v>
      </c>
      <c r="BG36" s="31">
        <f t="shared" si="61"/>
        <v>0</v>
      </c>
      <c r="BH36" s="31">
        <f t="shared" si="62"/>
        <v>0</v>
      </c>
      <c r="BI36" s="31">
        <f t="shared" si="63"/>
        <v>0</v>
      </c>
      <c r="BJ36" s="31">
        <f t="shared" si="64"/>
        <v>-310.32</v>
      </c>
      <c r="BK36" s="31">
        <f t="shared" si="65"/>
        <v>-1005.89</v>
      </c>
      <c r="BL36" s="31">
        <f t="shared" si="66"/>
        <v>-421.06</v>
      </c>
      <c r="BM36" s="6">
        <f t="shared" ca="1" si="163"/>
        <v>4.9500000000000002E-2</v>
      </c>
      <c r="BN36" s="6">
        <f t="shared" ca="1" si="163"/>
        <v>4.9500000000000002E-2</v>
      </c>
      <c r="BO36" s="6">
        <f t="shared" ca="1" si="163"/>
        <v>4.9500000000000002E-2</v>
      </c>
      <c r="BP36" s="6">
        <f t="shared" ca="1" si="163"/>
        <v>4.9500000000000002E-2</v>
      </c>
      <c r="BQ36" s="6">
        <f t="shared" ca="1" si="163"/>
        <v>4.9500000000000002E-2</v>
      </c>
      <c r="BR36" s="6">
        <f t="shared" ca="1" si="163"/>
        <v>4.9500000000000002E-2</v>
      </c>
      <c r="BS36" s="6">
        <f t="shared" ca="1" si="163"/>
        <v>4.9500000000000002E-2</v>
      </c>
      <c r="BT36" s="6">
        <f t="shared" ca="1" si="163"/>
        <v>4.9500000000000002E-2</v>
      </c>
      <c r="BU36" s="6">
        <f t="shared" ca="1" si="163"/>
        <v>4.9500000000000002E-2</v>
      </c>
      <c r="BV36" s="6">
        <f t="shared" ca="1" si="163"/>
        <v>4.9500000000000002E-2</v>
      </c>
      <c r="BW36" s="6">
        <f t="shared" ca="1" si="163"/>
        <v>4.9500000000000002E-2</v>
      </c>
      <c r="BX36" s="6">
        <f t="shared" ca="1" si="163"/>
        <v>4.9500000000000002E-2</v>
      </c>
      <c r="BY36" s="31">
        <f t="shared" ca="1" si="16"/>
        <v>47784.639999999999</v>
      </c>
      <c r="BZ36" s="31">
        <f t="shared" ca="1" si="17"/>
        <v>18787.89</v>
      </c>
      <c r="CA36" s="31">
        <f t="shared" ca="1" si="18"/>
        <v>22432.68</v>
      </c>
      <c r="CB36" s="31">
        <f t="shared" ca="1" si="19"/>
        <v>10709.55</v>
      </c>
      <c r="CC36" s="31">
        <f t="shared" ca="1" si="20"/>
        <v>15254.07</v>
      </c>
      <c r="CD36" s="31">
        <f t="shared" ca="1" si="21"/>
        <v>7763.11</v>
      </c>
      <c r="CE36" s="31">
        <f t="shared" ca="1" si="22"/>
        <v>4746.66</v>
      </c>
      <c r="CF36" s="31">
        <f t="shared" ca="1" si="23"/>
        <v>5307.78</v>
      </c>
      <c r="CG36" s="31">
        <f t="shared" ca="1" si="24"/>
        <v>21403.16</v>
      </c>
      <c r="CH36" s="31">
        <f t="shared" ca="1" si="25"/>
        <v>12800.79</v>
      </c>
      <c r="CI36" s="31">
        <f t="shared" ca="1" si="26"/>
        <v>41493.15</v>
      </c>
      <c r="CJ36" s="31">
        <f t="shared" ca="1" si="27"/>
        <v>17368.63</v>
      </c>
      <c r="CK36" s="32">
        <f t="shared" ca="1" si="67"/>
        <v>2316.83</v>
      </c>
      <c r="CL36" s="32">
        <f t="shared" ca="1" si="68"/>
        <v>910.93</v>
      </c>
      <c r="CM36" s="32">
        <f t="shared" ca="1" si="69"/>
        <v>1087.6400000000001</v>
      </c>
      <c r="CN36" s="32">
        <f t="shared" ca="1" si="70"/>
        <v>519.25</v>
      </c>
      <c r="CO36" s="32">
        <f t="shared" ca="1" si="71"/>
        <v>739.59</v>
      </c>
      <c r="CP36" s="32">
        <f t="shared" ca="1" si="72"/>
        <v>376.39</v>
      </c>
      <c r="CQ36" s="32">
        <f t="shared" ca="1" si="73"/>
        <v>230.14</v>
      </c>
      <c r="CR36" s="32">
        <f t="shared" ca="1" si="74"/>
        <v>257.35000000000002</v>
      </c>
      <c r="CS36" s="32">
        <f t="shared" ca="1" si="75"/>
        <v>1037.73</v>
      </c>
      <c r="CT36" s="32">
        <f t="shared" ca="1" si="76"/>
        <v>620.64</v>
      </c>
      <c r="CU36" s="32">
        <f t="shared" ca="1" si="77"/>
        <v>2011.79</v>
      </c>
      <c r="CV36" s="32">
        <f t="shared" ca="1" si="78"/>
        <v>842.12</v>
      </c>
      <c r="CW36" s="31">
        <f t="shared" ca="1" si="202"/>
        <v>36876.22</v>
      </c>
      <c r="CX36" s="31">
        <f t="shared" ca="1" si="203"/>
        <v>14498.94</v>
      </c>
      <c r="CY36" s="31">
        <f t="shared" ca="1" si="204"/>
        <v>17311.68</v>
      </c>
      <c r="CZ36" s="31">
        <f t="shared" ca="1" si="205"/>
        <v>8286.380000000001</v>
      </c>
      <c r="DA36" s="31">
        <f t="shared" ca="1" si="206"/>
        <v>11802.650000000001</v>
      </c>
      <c r="DB36" s="31">
        <f t="shared" ca="1" si="207"/>
        <v>6006.5999999999995</v>
      </c>
      <c r="DC36" s="31">
        <f t="shared" ca="1" si="208"/>
        <v>3634.3100000000004</v>
      </c>
      <c r="DD36" s="31">
        <f t="shared" ca="1" si="209"/>
        <v>4063.94</v>
      </c>
      <c r="DE36" s="31">
        <f t="shared" ca="1" si="210"/>
        <v>15090.31</v>
      </c>
      <c r="DF36" s="31">
        <f t="shared" ca="1" si="211"/>
        <v>9335.52</v>
      </c>
      <c r="DG36" s="31">
        <f t="shared" ca="1" si="212"/>
        <v>30260.660000000003</v>
      </c>
      <c r="DH36" s="31">
        <f t="shared" ca="1" si="213"/>
        <v>12666.83</v>
      </c>
      <c r="DI36" s="32">
        <f t="shared" ca="1" si="79"/>
        <v>1843.81</v>
      </c>
      <c r="DJ36" s="32">
        <f t="shared" ca="1" si="80"/>
        <v>724.95</v>
      </c>
      <c r="DK36" s="32">
        <f t="shared" ca="1" si="81"/>
        <v>865.58</v>
      </c>
      <c r="DL36" s="32">
        <f t="shared" ca="1" si="82"/>
        <v>414.32</v>
      </c>
      <c r="DM36" s="32">
        <f t="shared" ca="1" si="83"/>
        <v>590.13</v>
      </c>
      <c r="DN36" s="32">
        <f t="shared" ca="1" si="84"/>
        <v>300.33</v>
      </c>
      <c r="DO36" s="32">
        <f t="shared" ca="1" si="85"/>
        <v>181.72</v>
      </c>
      <c r="DP36" s="32">
        <f t="shared" ca="1" si="86"/>
        <v>203.2</v>
      </c>
      <c r="DQ36" s="32">
        <f t="shared" ca="1" si="87"/>
        <v>754.52</v>
      </c>
      <c r="DR36" s="32">
        <f t="shared" ca="1" si="88"/>
        <v>466.78</v>
      </c>
      <c r="DS36" s="32">
        <f t="shared" ca="1" si="89"/>
        <v>1513.03</v>
      </c>
      <c r="DT36" s="32">
        <f t="shared" ca="1" si="90"/>
        <v>633.34</v>
      </c>
      <c r="DU36" s="31">
        <f t="shared" ca="1" si="91"/>
        <v>11880.42</v>
      </c>
      <c r="DV36" s="31">
        <f t="shared" ca="1" si="92"/>
        <v>4637.26</v>
      </c>
      <c r="DW36" s="31">
        <f t="shared" ca="1" si="93"/>
        <v>5500.35</v>
      </c>
      <c r="DX36" s="31">
        <f t="shared" ca="1" si="94"/>
        <v>2616.9499999999998</v>
      </c>
      <c r="DY36" s="31">
        <f t="shared" ca="1" si="95"/>
        <v>3708.04</v>
      </c>
      <c r="DZ36" s="31">
        <f t="shared" ca="1" si="96"/>
        <v>1876.89</v>
      </c>
      <c r="EA36" s="31">
        <f t="shared" ca="1" si="97"/>
        <v>1129.6400000000001</v>
      </c>
      <c r="EB36" s="31">
        <f t="shared" ca="1" si="98"/>
        <v>1256.28</v>
      </c>
      <c r="EC36" s="31">
        <f t="shared" ca="1" si="99"/>
        <v>4639.22</v>
      </c>
      <c r="ED36" s="31">
        <f t="shared" ca="1" si="100"/>
        <v>2854.68</v>
      </c>
      <c r="EE36" s="31">
        <f t="shared" ca="1" si="101"/>
        <v>9201.9</v>
      </c>
      <c r="EF36" s="31">
        <f t="shared" ca="1" si="102"/>
        <v>3831.01</v>
      </c>
      <c r="EG36" s="32">
        <f t="shared" ca="1" si="103"/>
        <v>50600.45</v>
      </c>
      <c r="EH36" s="32">
        <f t="shared" ca="1" si="104"/>
        <v>19861.150000000001</v>
      </c>
      <c r="EI36" s="32">
        <f t="shared" ca="1" si="105"/>
        <v>23677.61</v>
      </c>
      <c r="EJ36" s="32">
        <f t="shared" ca="1" si="106"/>
        <v>11317.650000000001</v>
      </c>
      <c r="EK36" s="32">
        <f t="shared" ca="1" si="107"/>
        <v>16100.82</v>
      </c>
      <c r="EL36" s="32">
        <f t="shared" ca="1" si="108"/>
        <v>8183.82</v>
      </c>
      <c r="EM36" s="32">
        <f t="shared" ca="1" si="109"/>
        <v>4945.67</v>
      </c>
      <c r="EN36" s="32">
        <f t="shared" ca="1" si="110"/>
        <v>5523.42</v>
      </c>
      <c r="EO36" s="32">
        <f t="shared" ca="1" si="111"/>
        <v>20484.05</v>
      </c>
      <c r="EP36" s="32">
        <f t="shared" ca="1" si="112"/>
        <v>12656.980000000001</v>
      </c>
      <c r="EQ36" s="32">
        <f t="shared" ca="1" si="113"/>
        <v>40975.590000000004</v>
      </c>
      <c r="ER36" s="32">
        <f t="shared" ca="1" si="114"/>
        <v>17131.18</v>
      </c>
    </row>
    <row r="37" spans="1:148">
      <c r="A37" t="s">
        <v>509</v>
      </c>
      <c r="B37" s="1" t="s">
        <v>227</v>
      </c>
      <c r="C37" t="str">
        <f t="shared" ca="1" si="176"/>
        <v>CRE1</v>
      </c>
      <c r="D37" t="str">
        <f t="shared" ca="1" si="2"/>
        <v>Cowley Ridge Expansion #1 Wind Facility</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3.52</v>
      </c>
      <c r="AD37" s="2">
        <v>3.52</v>
      </c>
      <c r="AE37" s="2">
        <v>3.52</v>
      </c>
      <c r="AF37" s="2">
        <v>3.52</v>
      </c>
      <c r="AG37" s="2">
        <v>3.52</v>
      </c>
      <c r="AH37" s="2">
        <v>3.52</v>
      </c>
      <c r="AI37" s="2">
        <v>3.52</v>
      </c>
      <c r="AJ37" s="2">
        <v>3.52</v>
      </c>
      <c r="AK37" s="2">
        <v>3.83</v>
      </c>
      <c r="AL37" s="2">
        <v>3.83</v>
      </c>
      <c r="AM37" s="2">
        <v>3.83</v>
      </c>
      <c r="AN37" s="2">
        <v>3.83</v>
      </c>
      <c r="AO37" s="33">
        <v>0</v>
      </c>
      <c r="AP37" s="33">
        <v>0</v>
      </c>
      <c r="AQ37" s="33">
        <v>0</v>
      </c>
      <c r="AR37" s="33">
        <v>0</v>
      </c>
      <c r="AS37" s="33">
        <v>0</v>
      </c>
      <c r="AT37" s="33">
        <v>0</v>
      </c>
      <c r="AU37" s="33">
        <v>0</v>
      </c>
      <c r="AV37" s="33">
        <v>0</v>
      </c>
      <c r="AW37" s="33">
        <v>0</v>
      </c>
      <c r="AX37" s="33">
        <v>0</v>
      </c>
      <c r="AY37" s="33">
        <v>0</v>
      </c>
      <c r="AZ37" s="33">
        <v>0</v>
      </c>
      <c r="BA37" s="31">
        <f t="shared" si="55"/>
        <v>0</v>
      </c>
      <c r="BB37" s="31">
        <f t="shared" si="56"/>
        <v>0</v>
      </c>
      <c r="BC37" s="31">
        <f t="shared" si="57"/>
        <v>0</v>
      </c>
      <c r="BD37" s="31">
        <f t="shared" si="58"/>
        <v>0</v>
      </c>
      <c r="BE37" s="31">
        <f t="shared" si="59"/>
        <v>0</v>
      </c>
      <c r="BF37" s="31">
        <f t="shared" si="60"/>
        <v>0</v>
      </c>
      <c r="BG37" s="31">
        <f t="shared" si="61"/>
        <v>0</v>
      </c>
      <c r="BH37" s="31">
        <f t="shared" si="62"/>
        <v>0</v>
      </c>
      <c r="BI37" s="31">
        <f t="shared" si="63"/>
        <v>0</v>
      </c>
      <c r="BJ37" s="31">
        <f t="shared" si="64"/>
        <v>0</v>
      </c>
      <c r="BK37" s="31">
        <f t="shared" si="65"/>
        <v>0</v>
      </c>
      <c r="BL37" s="31">
        <f t="shared" si="66"/>
        <v>0</v>
      </c>
      <c r="BM37" s="6">
        <f t="shared" ca="1" si="163"/>
        <v>0.12</v>
      </c>
      <c r="BN37" s="6">
        <f t="shared" ca="1" si="163"/>
        <v>0.12</v>
      </c>
      <c r="BO37" s="6">
        <f t="shared" ca="1" si="163"/>
        <v>0.12</v>
      </c>
      <c r="BP37" s="6">
        <f t="shared" ca="1" si="163"/>
        <v>0.12</v>
      </c>
      <c r="BQ37" s="6">
        <f t="shared" ca="1" si="163"/>
        <v>0.12</v>
      </c>
      <c r="BR37" s="6">
        <f t="shared" ca="1" si="163"/>
        <v>0.12</v>
      </c>
      <c r="BS37" s="6">
        <f t="shared" ca="1" si="163"/>
        <v>0.12</v>
      </c>
      <c r="BT37" s="6">
        <f t="shared" ca="1" si="163"/>
        <v>0.12</v>
      </c>
      <c r="BU37" s="6">
        <f t="shared" ca="1" si="163"/>
        <v>0.12</v>
      </c>
      <c r="BV37" s="6">
        <f t="shared" ca="1" si="163"/>
        <v>0.12</v>
      </c>
      <c r="BW37" s="6">
        <f t="shared" ca="1" si="163"/>
        <v>0.12</v>
      </c>
      <c r="BX37" s="6">
        <f t="shared" ca="1" si="163"/>
        <v>0.12</v>
      </c>
      <c r="BY37" s="31">
        <f t="shared" ref="BY37:BY68" ca="1" si="214">IFERROR(VLOOKUP($C37,DOSDetail,CELL("col",BY$4)+58,FALSE),ROUND(Q37*BM37,2))</f>
        <v>0</v>
      </c>
      <c r="BZ37" s="31">
        <f t="shared" ref="BZ37:BZ68" ca="1" si="215">IFERROR(VLOOKUP($C37,DOSDetail,CELL("col",BZ$4)+58,FALSE),ROUND(R37*BN37,2))</f>
        <v>0</v>
      </c>
      <c r="CA37" s="31">
        <f t="shared" ref="CA37:CA68" ca="1" si="216">IFERROR(VLOOKUP($C37,DOSDetail,CELL("col",CA$4)+58,FALSE),ROUND(S37*BO37,2))</f>
        <v>0</v>
      </c>
      <c r="CB37" s="31">
        <f t="shared" ref="CB37:CB68" ca="1" si="217">IFERROR(VLOOKUP($C37,DOSDetail,CELL("col",CB$4)+58,FALSE),ROUND(T37*BP37,2))</f>
        <v>0</v>
      </c>
      <c r="CC37" s="31">
        <f t="shared" ref="CC37:CC68" ca="1" si="218">IFERROR(VLOOKUP($C37,DOSDetail,CELL("col",CC$4)+58,FALSE),ROUND(U37*BQ37,2))</f>
        <v>0</v>
      </c>
      <c r="CD37" s="31">
        <f t="shared" ref="CD37:CD68" ca="1" si="219">IFERROR(VLOOKUP($C37,DOSDetail,CELL("col",CD$4)+58,FALSE),ROUND(V37*BR37,2))</f>
        <v>0</v>
      </c>
      <c r="CE37" s="31">
        <f t="shared" ref="CE37:CE68" ca="1" si="220">IFERROR(VLOOKUP($C37,DOSDetail,CELL("col",CE$4)+58,FALSE),ROUND(W37*BS37,2))</f>
        <v>0</v>
      </c>
      <c r="CF37" s="31">
        <f t="shared" ref="CF37:CF68" ca="1" si="221">IFERROR(VLOOKUP($C37,DOSDetail,CELL("col",CF$4)+58,FALSE),ROUND(X37*BT37,2))</f>
        <v>0</v>
      </c>
      <c r="CG37" s="31">
        <f t="shared" ref="CG37:CG68" ca="1" si="222">IFERROR(VLOOKUP($C37,DOSDetail,CELL("col",CG$4)+58,FALSE),ROUND(Y37*BU37,2))</f>
        <v>0</v>
      </c>
      <c r="CH37" s="31">
        <f t="shared" ref="CH37:CH68" ca="1" si="223">IFERROR(VLOOKUP($C37,DOSDetail,CELL("col",CH$4)+58,FALSE),ROUND(Z37*BV37,2))</f>
        <v>0</v>
      </c>
      <c r="CI37" s="31">
        <f t="shared" ref="CI37:CI68" ca="1" si="224">IFERROR(VLOOKUP($C37,DOSDetail,CELL("col",CI$4)+58,FALSE),ROUND(AA37*BW37,2))</f>
        <v>0</v>
      </c>
      <c r="CJ37" s="31">
        <f t="shared" ref="CJ37:CJ68" ca="1" si="225">IFERROR(VLOOKUP($C37,DOSDetail,CELL("col",CJ$4)+58,FALSE),ROUND(AB37*BX37,2))</f>
        <v>0</v>
      </c>
      <c r="CK37" s="32">
        <f t="shared" ca="1" si="67"/>
        <v>0</v>
      </c>
      <c r="CL37" s="32">
        <f t="shared" ca="1" si="68"/>
        <v>0</v>
      </c>
      <c r="CM37" s="32">
        <f t="shared" ca="1" si="69"/>
        <v>0</v>
      </c>
      <c r="CN37" s="32">
        <f t="shared" ca="1" si="70"/>
        <v>0</v>
      </c>
      <c r="CO37" s="32">
        <f t="shared" ca="1" si="71"/>
        <v>0</v>
      </c>
      <c r="CP37" s="32">
        <f t="shared" ca="1" si="72"/>
        <v>0</v>
      </c>
      <c r="CQ37" s="32">
        <f t="shared" ca="1" si="73"/>
        <v>0</v>
      </c>
      <c r="CR37" s="32">
        <f t="shared" ca="1" si="74"/>
        <v>0</v>
      </c>
      <c r="CS37" s="32">
        <f t="shared" ca="1" si="75"/>
        <v>0</v>
      </c>
      <c r="CT37" s="32">
        <f t="shared" ca="1" si="76"/>
        <v>0</v>
      </c>
      <c r="CU37" s="32">
        <f t="shared" ca="1" si="77"/>
        <v>0</v>
      </c>
      <c r="CV37" s="32">
        <f t="shared" ca="1" si="78"/>
        <v>0</v>
      </c>
      <c r="CW37" s="31">
        <f t="shared" ca="1" si="202"/>
        <v>0</v>
      </c>
      <c r="CX37" s="31">
        <f t="shared" ca="1" si="203"/>
        <v>0</v>
      </c>
      <c r="CY37" s="31">
        <f t="shared" ca="1" si="204"/>
        <v>0</v>
      </c>
      <c r="CZ37" s="31">
        <f t="shared" ca="1" si="205"/>
        <v>0</v>
      </c>
      <c r="DA37" s="31">
        <f t="shared" ca="1" si="206"/>
        <v>0</v>
      </c>
      <c r="DB37" s="31">
        <f t="shared" ca="1" si="207"/>
        <v>0</v>
      </c>
      <c r="DC37" s="31">
        <f t="shared" ca="1" si="208"/>
        <v>0</v>
      </c>
      <c r="DD37" s="31">
        <f t="shared" ca="1" si="209"/>
        <v>0</v>
      </c>
      <c r="DE37" s="31">
        <f t="shared" ca="1" si="210"/>
        <v>0</v>
      </c>
      <c r="DF37" s="31">
        <f t="shared" ca="1" si="211"/>
        <v>0</v>
      </c>
      <c r="DG37" s="31">
        <f t="shared" ca="1" si="212"/>
        <v>0</v>
      </c>
      <c r="DH37" s="31">
        <f t="shared" ca="1" si="213"/>
        <v>0</v>
      </c>
      <c r="DI37" s="32">
        <f t="shared" ca="1" si="79"/>
        <v>0</v>
      </c>
      <c r="DJ37" s="32">
        <f t="shared" ca="1" si="80"/>
        <v>0</v>
      </c>
      <c r="DK37" s="32">
        <f t="shared" ca="1" si="81"/>
        <v>0</v>
      </c>
      <c r="DL37" s="32">
        <f t="shared" ca="1" si="82"/>
        <v>0</v>
      </c>
      <c r="DM37" s="32">
        <f t="shared" ca="1" si="83"/>
        <v>0</v>
      </c>
      <c r="DN37" s="32">
        <f t="shared" ca="1" si="84"/>
        <v>0</v>
      </c>
      <c r="DO37" s="32">
        <f t="shared" ca="1" si="85"/>
        <v>0</v>
      </c>
      <c r="DP37" s="32">
        <f t="shared" ca="1" si="86"/>
        <v>0</v>
      </c>
      <c r="DQ37" s="32">
        <f t="shared" ca="1" si="87"/>
        <v>0</v>
      </c>
      <c r="DR37" s="32">
        <f t="shared" ca="1" si="88"/>
        <v>0</v>
      </c>
      <c r="DS37" s="32">
        <f t="shared" ca="1" si="89"/>
        <v>0</v>
      </c>
      <c r="DT37" s="32">
        <f t="shared" ca="1" si="90"/>
        <v>0</v>
      </c>
      <c r="DU37" s="31">
        <f t="shared" ca="1" si="91"/>
        <v>0</v>
      </c>
      <c r="DV37" s="31">
        <f t="shared" ca="1" si="92"/>
        <v>0</v>
      </c>
      <c r="DW37" s="31">
        <f t="shared" ca="1" si="93"/>
        <v>0</v>
      </c>
      <c r="DX37" s="31">
        <f t="shared" ca="1" si="94"/>
        <v>0</v>
      </c>
      <c r="DY37" s="31">
        <f t="shared" ca="1" si="95"/>
        <v>0</v>
      </c>
      <c r="DZ37" s="31">
        <f t="shared" ca="1" si="96"/>
        <v>0</v>
      </c>
      <c r="EA37" s="31">
        <f t="shared" ca="1" si="97"/>
        <v>0</v>
      </c>
      <c r="EB37" s="31">
        <f t="shared" ca="1" si="98"/>
        <v>0</v>
      </c>
      <c r="EC37" s="31">
        <f t="shared" ca="1" si="99"/>
        <v>0</v>
      </c>
      <c r="ED37" s="31">
        <f t="shared" ca="1" si="100"/>
        <v>0</v>
      </c>
      <c r="EE37" s="31">
        <f t="shared" ca="1" si="101"/>
        <v>0</v>
      </c>
      <c r="EF37" s="31">
        <f t="shared" ca="1" si="102"/>
        <v>0</v>
      </c>
      <c r="EG37" s="32">
        <f t="shared" ca="1" si="103"/>
        <v>0</v>
      </c>
      <c r="EH37" s="32">
        <f t="shared" ca="1" si="104"/>
        <v>0</v>
      </c>
      <c r="EI37" s="32">
        <f t="shared" ca="1" si="105"/>
        <v>0</v>
      </c>
      <c r="EJ37" s="32">
        <f t="shared" ca="1" si="106"/>
        <v>0</v>
      </c>
      <c r="EK37" s="32">
        <f t="shared" ca="1" si="107"/>
        <v>0</v>
      </c>
      <c r="EL37" s="32">
        <f t="shared" ca="1" si="108"/>
        <v>0</v>
      </c>
      <c r="EM37" s="32">
        <f t="shared" ca="1" si="109"/>
        <v>0</v>
      </c>
      <c r="EN37" s="32">
        <f t="shared" ca="1" si="110"/>
        <v>0</v>
      </c>
      <c r="EO37" s="32">
        <f t="shared" ca="1" si="111"/>
        <v>0</v>
      </c>
      <c r="EP37" s="32">
        <f t="shared" ca="1" si="112"/>
        <v>0</v>
      </c>
      <c r="EQ37" s="32">
        <f t="shared" ca="1" si="113"/>
        <v>0</v>
      </c>
      <c r="ER37" s="32">
        <f t="shared" ca="1" si="114"/>
        <v>0</v>
      </c>
    </row>
    <row r="38" spans="1:148">
      <c r="A38" t="s">
        <v>509</v>
      </c>
      <c r="B38" s="1" t="s">
        <v>229</v>
      </c>
      <c r="C38" t="str">
        <f t="shared" ca="1" si="176"/>
        <v>CRE2</v>
      </c>
      <c r="D38" t="str">
        <f t="shared" ca="1" si="2"/>
        <v>Cowley Ridge Expansion #2 Wind Facility</v>
      </c>
      <c r="E38" s="51">
        <v>0</v>
      </c>
      <c r="F38" s="51">
        <v>0</v>
      </c>
      <c r="G38" s="51">
        <v>0</v>
      </c>
      <c r="H38" s="51">
        <v>0</v>
      </c>
      <c r="I38" s="51">
        <v>0</v>
      </c>
      <c r="J38" s="51">
        <v>0</v>
      </c>
      <c r="K38" s="51">
        <v>0</v>
      </c>
      <c r="L38" s="51">
        <v>0</v>
      </c>
      <c r="M38" s="51">
        <v>0</v>
      </c>
      <c r="N38" s="51">
        <v>0</v>
      </c>
      <c r="O38" s="51">
        <v>0</v>
      </c>
      <c r="P38" s="51">
        <v>0</v>
      </c>
      <c r="Q38" s="32">
        <v>0</v>
      </c>
      <c r="R38" s="32">
        <v>0</v>
      </c>
      <c r="S38" s="32">
        <v>0</v>
      </c>
      <c r="T38" s="32">
        <v>0</v>
      </c>
      <c r="U38" s="32">
        <v>0</v>
      </c>
      <c r="V38" s="32">
        <v>0</v>
      </c>
      <c r="W38" s="32">
        <v>0</v>
      </c>
      <c r="X38" s="32">
        <v>0</v>
      </c>
      <c r="Y38" s="32">
        <v>0</v>
      </c>
      <c r="Z38" s="32">
        <v>0</v>
      </c>
      <c r="AA38" s="32">
        <v>0</v>
      </c>
      <c r="AB38" s="32">
        <v>0</v>
      </c>
      <c r="AC38" s="2">
        <v>3.52</v>
      </c>
      <c r="AD38" s="2">
        <v>3.52</v>
      </c>
      <c r="AE38" s="2">
        <v>3.52</v>
      </c>
      <c r="AF38" s="2">
        <v>3.52</v>
      </c>
      <c r="AG38" s="2">
        <v>3.52</v>
      </c>
      <c r="AH38" s="2">
        <v>3.52</v>
      </c>
      <c r="AI38" s="2">
        <v>3.52</v>
      </c>
      <c r="AJ38" s="2">
        <v>3.52</v>
      </c>
      <c r="AK38" s="2">
        <v>3.83</v>
      </c>
      <c r="AL38" s="2">
        <v>3.83</v>
      </c>
      <c r="AM38" s="2">
        <v>3.83</v>
      </c>
      <c r="AN38" s="2">
        <v>3.83</v>
      </c>
      <c r="AO38" s="33">
        <v>0</v>
      </c>
      <c r="AP38" s="33">
        <v>0</v>
      </c>
      <c r="AQ38" s="33">
        <v>0</v>
      </c>
      <c r="AR38" s="33">
        <v>0</v>
      </c>
      <c r="AS38" s="33">
        <v>0</v>
      </c>
      <c r="AT38" s="33">
        <v>0</v>
      </c>
      <c r="AU38" s="33">
        <v>0</v>
      </c>
      <c r="AV38" s="33">
        <v>0</v>
      </c>
      <c r="AW38" s="33">
        <v>0</v>
      </c>
      <c r="AX38" s="33">
        <v>0</v>
      </c>
      <c r="AY38" s="33">
        <v>0</v>
      </c>
      <c r="AZ38" s="33">
        <v>0</v>
      </c>
      <c r="BA38" s="31">
        <f t="shared" si="55"/>
        <v>0</v>
      </c>
      <c r="BB38" s="31">
        <f t="shared" si="56"/>
        <v>0</v>
      </c>
      <c r="BC38" s="31">
        <f t="shared" si="57"/>
        <v>0</v>
      </c>
      <c r="BD38" s="31">
        <f t="shared" si="58"/>
        <v>0</v>
      </c>
      <c r="BE38" s="31">
        <f t="shared" si="59"/>
        <v>0</v>
      </c>
      <c r="BF38" s="31">
        <f t="shared" si="60"/>
        <v>0</v>
      </c>
      <c r="BG38" s="31">
        <f t="shared" si="61"/>
        <v>0</v>
      </c>
      <c r="BH38" s="31">
        <f t="shared" si="62"/>
        <v>0</v>
      </c>
      <c r="BI38" s="31">
        <f t="shared" si="63"/>
        <v>0</v>
      </c>
      <c r="BJ38" s="31">
        <f t="shared" si="64"/>
        <v>0</v>
      </c>
      <c r="BK38" s="31">
        <f t="shared" si="65"/>
        <v>0</v>
      </c>
      <c r="BL38" s="31">
        <f t="shared" si="66"/>
        <v>0</v>
      </c>
      <c r="BM38" s="6">
        <f t="shared" ca="1" si="163"/>
        <v>0.12</v>
      </c>
      <c r="BN38" s="6">
        <f t="shared" ca="1" si="163"/>
        <v>0.12</v>
      </c>
      <c r="BO38" s="6">
        <f t="shared" ca="1" si="163"/>
        <v>0.12</v>
      </c>
      <c r="BP38" s="6">
        <f t="shared" ref="BM38:BX59" ca="1" si="226">VLOOKUP($C38,LossFactorLookup,3,FALSE)</f>
        <v>0.12</v>
      </c>
      <c r="BQ38" s="6">
        <f t="shared" ca="1" si="226"/>
        <v>0.12</v>
      </c>
      <c r="BR38" s="6">
        <f t="shared" ca="1" si="226"/>
        <v>0.12</v>
      </c>
      <c r="BS38" s="6">
        <f t="shared" ca="1" si="226"/>
        <v>0.12</v>
      </c>
      <c r="BT38" s="6">
        <f t="shared" ca="1" si="226"/>
        <v>0.12</v>
      </c>
      <c r="BU38" s="6">
        <f t="shared" ca="1" si="226"/>
        <v>0.12</v>
      </c>
      <c r="BV38" s="6">
        <f t="shared" ca="1" si="226"/>
        <v>0.12</v>
      </c>
      <c r="BW38" s="6">
        <f t="shared" ca="1" si="226"/>
        <v>0.12</v>
      </c>
      <c r="BX38" s="6">
        <f t="shared" ca="1" si="226"/>
        <v>0.12</v>
      </c>
      <c r="BY38" s="31">
        <f t="shared" ca="1" si="214"/>
        <v>0</v>
      </c>
      <c r="BZ38" s="31">
        <f t="shared" ca="1" si="215"/>
        <v>0</v>
      </c>
      <c r="CA38" s="31">
        <f t="shared" ca="1" si="216"/>
        <v>0</v>
      </c>
      <c r="CB38" s="31">
        <f t="shared" ca="1" si="217"/>
        <v>0</v>
      </c>
      <c r="CC38" s="31">
        <f t="shared" ca="1" si="218"/>
        <v>0</v>
      </c>
      <c r="CD38" s="31">
        <f t="shared" ca="1" si="219"/>
        <v>0</v>
      </c>
      <c r="CE38" s="31">
        <f t="shared" ca="1" si="220"/>
        <v>0</v>
      </c>
      <c r="CF38" s="31">
        <f t="shared" ca="1" si="221"/>
        <v>0</v>
      </c>
      <c r="CG38" s="31">
        <f t="shared" ca="1" si="222"/>
        <v>0</v>
      </c>
      <c r="CH38" s="31">
        <f t="shared" ca="1" si="223"/>
        <v>0</v>
      </c>
      <c r="CI38" s="31">
        <f t="shared" ca="1" si="224"/>
        <v>0</v>
      </c>
      <c r="CJ38" s="31">
        <f t="shared" ca="1" si="225"/>
        <v>0</v>
      </c>
      <c r="CK38" s="32">
        <f t="shared" ca="1" si="67"/>
        <v>0</v>
      </c>
      <c r="CL38" s="32">
        <f t="shared" ca="1" si="68"/>
        <v>0</v>
      </c>
      <c r="CM38" s="32">
        <f t="shared" ca="1" si="69"/>
        <v>0</v>
      </c>
      <c r="CN38" s="32">
        <f t="shared" ca="1" si="70"/>
        <v>0</v>
      </c>
      <c r="CO38" s="32">
        <f t="shared" ca="1" si="71"/>
        <v>0</v>
      </c>
      <c r="CP38" s="32">
        <f t="shared" ca="1" si="72"/>
        <v>0</v>
      </c>
      <c r="CQ38" s="32">
        <f t="shared" ca="1" si="73"/>
        <v>0</v>
      </c>
      <c r="CR38" s="32">
        <f t="shared" ca="1" si="74"/>
        <v>0</v>
      </c>
      <c r="CS38" s="32">
        <f t="shared" ca="1" si="75"/>
        <v>0</v>
      </c>
      <c r="CT38" s="32">
        <f t="shared" ca="1" si="76"/>
        <v>0</v>
      </c>
      <c r="CU38" s="32">
        <f t="shared" ca="1" si="77"/>
        <v>0</v>
      </c>
      <c r="CV38" s="32">
        <f t="shared" ca="1" si="78"/>
        <v>0</v>
      </c>
      <c r="CW38" s="31">
        <f t="shared" ca="1" si="202"/>
        <v>0</v>
      </c>
      <c r="CX38" s="31">
        <f t="shared" ca="1" si="203"/>
        <v>0</v>
      </c>
      <c r="CY38" s="31">
        <f t="shared" ca="1" si="204"/>
        <v>0</v>
      </c>
      <c r="CZ38" s="31">
        <f t="shared" ca="1" si="205"/>
        <v>0</v>
      </c>
      <c r="DA38" s="31">
        <f t="shared" ca="1" si="206"/>
        <v>0</v>
      </c>
      <c r="DB38" s="31">
        <f t="shared" ca="1" si="207"/>
        <v>0</v>
      </c>
      <c r="DC38" s="31">
        <f t="shared" ca="1" si="208"/>
        <v>0</v>
      </c>
      <c r="DD38" s="31">
        <f t="shared" ca="1" si="209"/>
        <v>0</v>
      </c>
      <c r="DE38" s="31">
        <f t="shared" ca="1" si="210"/>
        <v>0</v>
      </c>
      <c r="DF38" s="31">
        <f t="shared" ca="1" si="211"/>
        <v>0</v>
      </c>
      <c r="DG38" s="31">
        <f t="shared" ca="1" si="212"/>
        <v>0</v>
      </c>
      <c r="DH38" s="31">
        <f t="shared" ca="1" si="213"/>
        <v>0</v>
      </c>
      <c r="DI38" s="32">
        <f t="shared" ca="1" si="79"/>
        <v>0</v>
      </c>
      <c r="DJ38" s="32">
        <f t="shared" ca="1" si="80"/>
        <v>0</v>
      </c>
      <c r="DK38" s="32">
        <f t="shared" ca="1" si="81"/>
        <v>0</v>
      </c>
      <c r="DL38" s="32">
        <f t="shared" ca="1" si="82"/>
        <v>0</v>
      </c>
      <c r="DM38" s="32">
        <f t="shared" ca="1" si="83"/>
        <v>0</v>
      </c>
      <c r="DN38" s="32">
        <f t="shared" ca="1" si="84"/>
        <v>0</v>
      </c>
      <c r="DO38" s="32">
        <f t="shared" ca="1" si="85"/>
        <v>0</v>
      </c>
      <c r="DP38" s="32">
        <f t="shared" ca="1" si="86"/>
        <v>0</v>
      </c>
      <c r="DQ38" s="32">
        <f t="shared" ca="1" si="87"/>
        <v>0</v>
      </c>
      <c r="DR38" s="32">
        <f t="shared" ca="1" si="88"/>
        <v>0</v>
      </c>
      <c r="DS38" s="32">
        <f t="shared" ca="1" si="89"/>
        <v>0</v>
      </c>
      <c r="DT38" s="32">
        <f t="shared" ca="1" si="90"/>
        <v>0</v>
      </c>
      <c r="DU38" s="31">
        <f t="shared" ca="1" si="91"/>
        <v>0</v>
      </c>
      <c r="DV38" s="31">
        <f t="shared" ca="1" si="92"/>
        <v>0</v>
      </c>
      <c r="DW38" s="31">
        <f t="shared" ca="1" si="93"/>
        <v>0</v>
      </c>
      <c r="DX38" s="31">
        <f t="shared" ca="1" si="94"/>
        <v>0</v>
      </c>
      <c r="DY38" s="31">
        <f t="shared" ca="1" si="95"/>
        <v>0</v>
      </c>
      <c r="DZ38" s="31">
        <f t="shared" ca="1" si="96"/>
        <v>0</v>
      </c>
      <c r="EA38" s="31">
        <f t="shared" ca="1" si="97"/>
        <v>0</v>
      </c>
      <c r="EB38" s="31">
        <f t="shared" ca="1" si="98"/>
        <v>0</v>
      </c>
      <c r="EC38" s="31">
        <f t="shared" ca="1" si="99"/>
        <v>0</v>
      </c>
      <c r="ED38" s="31">
        <f t="shared" ca="1" si="100"/>
        <v>0</v>
      </c>
      <c r="EE38" s="31">
        <f t="shared" ca="1" si="101"/>
        <v>0</v>
      </c>
      <c r="EF38" s="31">
        <f t="shared" ca="1" si="102"/>
        <v>0</v>
      </c>
      <c r="EG38" s="32">
        <f t="shared" ca="1" si="103"/>
        <v>0</v>
      </c>
      <c r="EH38" s="32">
        <f t="shared" ca="1" si="104"/>
        <v>0</v>
      </c>
      <c r="EI38" s="32">
        <f t="shared" ca="1" si="105"/>
        <v>0</v>
      </c>
      <c r="EJ38" s="32">
        <f t="shared" ca="1" si="106"/>
        <v>0</v>
      </c>
      <c r="EK38" s="32">
        <f t="shared" ca="1" si="107"/>
        <v>0</v>
      </c>
      <c r="EL38" s="32">
        <f t="shared" ca="1" si="108"/>
        <v>0</v>
      </c>
      <c r="EM38" s="32">
        <f t="shared" ca="1" si="109"/>
        <v>0</v>
      </c>
      <c r="EN38" s="32">
        <f t="shared" ca="1" si="110"/>
        <v>0</v>
      </c>
      <c r="EO38" s="32">
        <f t="shared" ca="1" si="111"/>
        <v>0</v>
      </c>
      <c r="EP38" s="32">
        <f t="shared" ca="1" si="112"/>
        <v>0</v>
      </c>
      <c r="EQ38" s="32">
        <f t="shared" ca="1" si="113"/>
        <v>0</v>
      </c>
      <c r="ER38" s="32">
        <f t="shared" ca="1" si="114"/>
        <v>0</v>
      </c>
    </row>
    <row r="39" spans="1:148">
      <c r="A39" t="s">
        <v>509</v>
      </c>
      <c r="B39" s="1" t="s">
        <v>160</v>
      </c>
      <c r="C39" t="str">
        <f t="shared" ca="1" si="176"/>
        <v>CRE3</v>
      </c>
      <c r="D39" t="str">
        <f t="shared" ca="1" si="2"/>
        <v>Cowley North Wind Facility</v>
      </c>
      <c r="E39" s="51">
        <v>7154.8831</v>
      </c>
      <c r="F39" s="51">
        <v>3881.5160000000001</v>
      </c>
      <c r="G39" s="51">
        <v>5019.9126999999999</v>
      </c>
      <c r="H39" s="51">
        <v>3663.5264999999999</v>
      </c>
      <c r="I39" s="51">
        <v>3983.9874</v>
      </c>
      <c r="J39" s="51">
        <v>2474.3445999999999</v>
      </c>
      <c r="K39" s="51">
        <v>1385.0174999999999</v>
      </c>
      <c r="L39" s="51">
        <v>2231.0205999999998</v>
      </c>
      <c r="M39" s="51">
        <v>3372.8665999999998</v>
      </c>
      <c r="N39" s="51">
        <v>3767.6372999999999</v>
      </c>
      <c r="O39" s="51">
        <v>8909.1365999999998</v>
      </c>
      <c r="P39" s="51">
        <v>4083.5765999999999</v>
      </c>
      <c r="Q39" s="32">
        <v>469955.11</v>
      </c>
      <c r="R39" s="32">
        <v>172560.26</v>
      </c>
      <c r="S39" s="32">
        <v>226274.72</v>
      </c>
      <c r="T39" s="32">
        <v>101815.79</v>
      </c>
      <c r="U39" s="32">
        <v>137200.6</v>
      </c>
      <c r="V39" s="32">
        <v>75431.31</v>
      </c>
      <c r="W39" s="32">
        <v>62849.120000000003</v>
      </c>
      <c r="X39" s="32">
        <v>88930.82</v>
      </c>
      <c r="Y39" s="32">
        <v>260445.23</v>
      </c>
      <c r="Z39" s="32">
        <v>116357.59</v>
      </c>
      <c r="AA39" s="32">
        <v>435319.18</v>
      </c>
      <c r="AB39" s="32">
        <v>165117.09</v>
      </c>
      <c r="AC39" s="2">
        <v>3.52</v>
      </c>
      <c r="AD39" s="2">
        <v>3.52</v>
      </c>
      <c r="AE39" s="2">
        <v>3.52</v>
      </c>
      <c r="AF39" s="2">
        <v>3.52</v>
      </c>
      <c r="AG39" s="2">
        <v>3.52</v>
      </c>
      <c r="AH39" s="2">
        <v>3.52</v>
      </c>
      <c r="AI39" s="2">
        <v>3.52</v>
      </c>
      <c r="AJ39" s="2">
        <v>3.52</v>
      </c>
      <c r="AK39" s="2">
        <v>3.83</v>
      </c>
      <c r="AL39" s="2">
        <v>3.83</v>
      </c>
      <c r="AM39" s="2">
        <v>3.83</v>
      </c>
      <c r="AN39" s="2">
        <v>3.83</v>
      </c>
      <c r="AO39" s="33">
        <v>16542.419999999998</v>
      </c>
      <c r="AP39" s="33">
        <v>6074.12</v>
      </c>
      <c r="AQ39" s="33">
        <v>7964.87</v>
      </c>
      <c r="AR39" s="33">
        <v>3583.92</v>
      </c>
      <c r="AS39" s="33">
        <v>4829.46</v>
      </c>
      <c r="AT39" s="33">
        <v>2655.18</v>
      </c>
      <c r="AU39" s="33">
        <v>2212.29</v>
      </c>
      <c r="AV39" s="33">
        <v>3130.36</v>
      </c>
      <c r="AW39" s="33">
        <v>9975.0499999999993</v>
      </c>
      <c r="AX39" s="33">
        <v>4456.5</v>
      </c>
      <c r="AY39" s="33">
        <v>16672.72</v>
      </c>
      <c r="AZ39" s="33">
        <v>6323.98</v>
      </c>
      <c r="BA39" s="31">
        <f t="shared" si="55"/>
        <v>-140.99</v>
      </c>
      <c r="BB39" s="31">
        <f t="shared" si="56"/>
        <v>-51.77</v>
      </c>
      <c r="BC39" s="31">
        <f t="shared" si="57"/>
        <v>-67.88</v>
      </c>
      <c r="BD39" s="31">
        <f t="shared" si="58"/>
        <v>-40.729999999999997</v>
      </c>
      <c r="BE39" s="31">
        <f t="shared" si="59"/>
        <v>-54.88</v>
      </c>
      <c r="BF39" s="31">
        <f t="shared" si="60"/>
        <v>-30.17</v>
      </c>
      <c r="BG39" s="31">
        <f t="shared" si="61"/>
        <v>0</v>
      </c>
      <c r="BH39" s="31">
        <f t="shared" si="62"/>
        <v>0</v>
      </c>
      <c r="BI39" s="31">
        <f t="shared" si="63"/>
        <v>0</v>
      </c>
      <c r="BJ39" s="31">
        <f t="shared" si="64"/>
        <v>-139.63</v>
      </c>
      <c r="BK39" s="31">
        <f t="shared" si="65"/>
        <v>-522.38</v>
      </c>
      <c r="BL39" s="31">
        <f t="shared" si="66"/>
        <v>-198.14</v>
      </c>
      <c r="BM39" s="6">
        <f t="shared" ca="1" si="226"/>
        <v>0.11119999999999999</v>
      </c>
      <c r="BN39" s="6">
        <f t="shared" ca="1" si="226"/>
        <v>0.11119999999999999</v>
      </c>
      <c r="BO39" s="6">
        <f t="shared" ca="1" si="226"/>
        <v>0.11119999999999999</v>
      </c>
      <c r="BP39" s="6">
        <f t="shared" ca="1" si="226"/>
        <v>0.11119999999999999</v>
      </c>
      <c r="BQ39" s="6">
        <f t="shared" ca="1" si="226"/>
        <v>0.11119999999999999</v>
      </c>
      <c r="BR39" s="6">
        <f t="shared" ca="1" si="226"/>
        <v>0.11119999999999999</v>
      </c>
      <c r="BS39" s="6">
        <f t="shared" ca="1" si="226"/>
        <v>0.11119999999999999</v>
      </c>
      <c r="BT39" s="6">
        <f t="shared" ca="1" si="226"/>
        <v>0.11119999999999999</v>
      </c>
      <c r="BU39" s="6">
        <f t="shared" ca="1" si="226"/>
        <v>0.11119999999999999</v>
      </c>
      <c r="BV39" s="6">
        <f t="shared" ca="1" si="226"/>
        <v>0.11119999999999999</v>
      </c>
      <c r="BW39" s="6">
        <f t="shared" ca="1" si="226"/>
        <v>0.11119999999999999</v>
      </c>
      <c r="BX39" s="6">
        <f t="shared" ca="1" si="226"/>
        <v>0.11119999999999999</v>
      </c>
      <c r="BY39" s="31">
        <f t="shared" ca="1" si="214"/>
        <v>52259.01</v>
      </c>
      <c r="BZ39" s="31">
        <f t="shared" ca="1" si="215"/>
        <v>19188.7</v>
      </c>
      <c r="CA39" s="31">
        <f t="shared" ca="1" si="216"/>
        <v>25161.75</v>
      </c>
      <c r="CB39" s="31">
        <f t="shared" ca="1" si="217"/>
        <v>11321.92</v>
      </c>
      <c r="CC39" s="31">
        <f t="shared" ca="1" si="218"/>
        <v>15256.71</v>
      </c>
      <c r="CD39" s="31">
        <f t="shared" ca="1" si="219"/>
        <v>8387.9599999999991</v>
      </c>
      <c r="CE39" s="31">
        <f t="shared" ca="1" si="220"/>
        <v>6988.82</v>
      </c>
      <c r="CF39" s="31">
        <f t="shared" ca="1" si="221"/>
        <v>9889.11</v>
      </c>
      <c r="CG39" s="31">
        <f t="shared" ca="1" si="222"/>
        <v>28961.51</v>
      </c>
      <c r="CH39" s="31">
        <f t="shared" ca="1" si="223"/>
        <v>12938.96</v>
      </c>
      <c r="CI39" s="31">
        <f t="shared" ca="1" si="224"/>
        <v>48407.49</v>
      </c>
      <c r="CJ39" s="31">
        <f t="shared" ca="1" si="225"/>
        <v>18361.02</v>
      </c>
      <c r="CK39" s="32">
        <f t="shared" ca="1" si="67"/>
        <v>1127.8900000000001</v>
      </c>
      <c r="CL39" s="32">
        <f t="shared" ca="1" si="68"/>
        <v>414.14</v>
      </c>
      <c r="CM39" s="32">
        <f t="shared" ca="1" si="69"/>
        <v>543.05999999999995</v>
      </c>
      <c r="CN39" s="32">
        <f t="shared" ca="1" si="70"/>
        <v>244.36</v>
      </c>
      <c r="CO39" s="32">
        <f t="shared" ca="1" si="71"/>
        <v>329.28</v>
      </c>
      <c r="CP39" s="32">
        <f t="shared" ca="1" si="72"/>
        <v>181.04</v>
      </c>
      <c r="CQ39" s="32">
        <f t="shared" ca="1" si="73"/>
        <v>150.84</v>
      </c>
      <c r="CR39" s="32">
        <f t="shared" ca="1" si="74"/>
        <v>213.43</v>
      </c>
      <c r="CS39" s="32">
        <f t="shared" ca="1" si="75"/>
        <v>625.07000000000005</v>
      </c>
      <c r="CT39" s="32">
        <f t="shared" ca="1" si="76"/>
        <v>279.26</v>
      </c>
      <c r="CU39" s="32">
        <f t="shared" ca="1" si="77"/>
        <v>1044.77</v>
      </c>
      <c r="CV39" s="32">
        <f t="shared" ca="1" si="78"/>
        <v>396.28</v>
      </c>
      <c r="CW39" s="31">
        <f t="shared" ca="1" si="202"/>
        <v>36985.47</v>
      </c>
      <c r="CX39" s="31">
        <f t="shared" ca="1" si="203"/>
        <v>13580.490000000002</v>
      </c>
      <c r="CY39" s="31">
        <f t="shared" ca="1" si="204"/>
        <v>17807.820000000003</v>
      </c>
      <c r="CZ39" s="31">
        <f t="shared" ca="1" si="205"/>
        <v>8023.09</v>
      </c>
      <c r="DA39" s="31">
        <f t="shared" ca="1" si="206"/>
        <v>10811.409999999998</v>
      </c>
      <c r="DB39" s="31">
        <f t="shared" ca="1" si="207"/>
        <v>5943.99</v>
      </c>
      <c r="DC39" s="31">
        <f t="shared" ca="1" si="208"/>
        <v>4927.37</v>
      </c>
      <c r="DD39" s="31">
        <f t="shared" ca="1" si="209"/>
        <v>6972.18</v>
      </c>
      <c r="DE39" s="31">
        <f t="shared" ca="1" si="210"/>
        <v>19611.53</v>
      </c>
      <c r="DF39" s="31">
        <f t="shared" ca="1" si="211"/>
        <v>8901.3499999999985</v>
      </c>
      <c r="DG39" s="31">
        <f t="shared" ca="1" si="212"/>
        <v>33301.919999999991</v>
      </c>
      <c r="DH39" s="31">
        <f t="shared" ca="1" si="213"/>
        <v>12631.46</v>
      </c>
      <c r="DI39" s="32">
        <f t="shared" ca="1" si="79"/>
        <v>1849.27</v>
      </c>
      <c r="DJ39" s="32">
        <f t="shared" ca="1" si="80"/>
        <v>679.02</v>
      </c>
      <c r="DK39" s="32">
        <f t="shared" ca="1" si="81"/>
        <v>890.39</v>
      </c>
      <c r="DL39" s="32">
        <f t="shared" ca="1" si="82"/>
        <v>401.15</v>
      </c>
      <c r="DM39" s="32">
        <f t="shared" ca="1" si="83"/>
        <v>540.57000000000005</v>
      </c>
      <c r="DN39" s="32">
        <f t="shared" ca="1" si="84"/>
        <v>297.2</v>
      </c>
      <c r="DO39" s="32">
        <f t="shared" ca="1" si="85"/>
        <v>246.37</v>
      </c>
      <c r="DP39" s="32">
        <f t="shared" ca="1" si="86"/>
        <v>348.61</v>
      </c>
      <c r="DQ39" s="32">
        <f t="shared" ca="1" si="87"/>
        <v>980.58</v>
      </c>
      <c r="DR39" s="32">
        <f t="shared" ca="1" si="88"/>
        <v>445.07</v>
      </c>
      <c r="DS39" s="32">
        <f t="shared" ca="1" si="89"/>
        <v>1665.1</v>
      </c>
      <c r="DT39" s="32">
        <f t="shared" ca="1" si="90"/>
        <v>631.57000000000005</v>
      </c>
      <c r="DU39" s="31">
        <f t="shared" ca="1" si="91"/>
        <v>11915.62</v>
      </c>
      <c r="DV39" s="31">
        <f t="shared" ca="1" si="92"/>
        <v>4343.51</v>
      </c>
      <c r="DW39" s="31">
        <f t="shared" ca="1" si="93"/>
        <v>5657.99</v>
      </c>
      <c r="DX39" s="31">
        <f t="shared" ca="1" si="94"/>
        <v>2533.8000000000002</v>
      </c>
      <c r="DY39" s="31">
        <f t="shared" ca="1" si="95"/>
        <v>3396.62</v>
      </c>
      <c r="DZ39" s="31">
        <f t="shared" ca="1" si="96"/>
        <v>1857.33</v>
      </c>
      <c r="EA39" s="31">
        <f t="shared" ca="1" si="97"/>
        <v>1531.56</v>
      </c>
      <c r="EB39" s="31">
        <f t="shared" ca="1" si="98"/>
        <v>2155.3000000000002</v>
      </c>
      <c r="EC39" s="31">
        <f t="shared" ca="1" si="99"/>
        <v>6029.18</v>
      </c>
      <c r="ED39" s="31">
        <f t="shared" ca="1" si="100"/>
        <v>2721.91</v>
      </c>
      <c r="EE39" s="31">
        <f t="shared" ca="1" si="101"/>
        <v>10126.709999999999</v>
      </c>
      <c r="EF39" s="31">
        <f t="shared" ca="1" si="102"/>
        <v>3820.31</v>
      </c>
      <c r="EG39" s="32">
        <f t="shared" ca="1" si="103"/>
        <v>50750.36</v>
      </c>
      <c r="EH39" s="32">
        <f t="shared" ca="1" si="104"/>
        <v>18603.020000000004</v>
      </c>
      <c r="EI39" s="32">
        <f t="shared" ca="1" si="105"/>
        <v>24356.200000000004</v>
      </c>
      <c r="EJ39" s="32">
        <f t="shared" ca="1" si="106"/>
        <v>10958.04</v>
      </c>
      <c r="EK39" s="32">
        <f t="shared" ca="1" si="107"/>
        <v>14748.599999999999</v>
      </c>
      <c r="EL39" s="32">
        <f t="shared" ca="1" si="108"/>
        <v>8098.5199999999995</v>
      </c>
      <c r="EM39" s="32">
        <f t="shared" ca="1" si="109"/>
        <v>6705.2999999999993</v>
      </c>
      <c r="EN39" s="32">
        <f t="shared" ca="1" si="110"/>
        <v>9476.09</v>
      </c>
      <c r="EO39" s="32">
        <f t="shared" ca="1" si="111"/>
        <v>26621.29</v>
      </c>
      <c r="EP39" s="32">
        <f t="shared" ca="1" si="112"/>
        <v>12068.329999999998</v>
      </c>
      <c r="EQ39" s="32">
        <f t="shared" ca="1" si="113"/>
        <v>45093.729999999989</v>
      </c>
      <c r="ER39" s="32">
        <f t="shared" ca="1" si="114"/>
        <v>17083.34</v>
      </c>
    </row>
    <row r="40" spans="1:148">
      <c r="A40" t="s">
        <v>442</v>
      </c>
      <c r="B40" s="1" t="s">
        <v>69</v>
      </c>
      <c r="C40" t="str">
        <f t="shared" ca="1" si="176"/>
        <v>CRS1</v>
      </c>
      <c r="D40" t="str">
        <f t="shared" ca="1" si="2"/>
        <v>Crossfield Energy Centre #1</v>
      </c>
      <c r="K40" s="51">
        <v>0</v>
      </c>
      <c r="L40" s="51">
        <v>0</v>
      </c>
      <c r="M40" s="51">
        <v>0</v>
      </c>
      <c r="N40" s="51">
        <v>0</v>
      </c>
      <c r="O40" s="51">
        <v>2649.5952232</v>
      </c>
      <c r="P40" s="51">
        <v>5881.2226724000002</v>
      </c>
      <c r="Q40" s="32"/>
      <c r="R40" s="32"/>
      <c r="S40" s="32"/>
      <c r="T40" s="32"/>
      <c r="U40" s="32"/>
      <c r="V40" s="32"/>
      <c r="W40" s="32">
        <v>0</v>
      </c>
      <c r="X40" s="32">
        <v>0</v>
      </c>
      <c r="Y40" s="32">
        <v>0</v>
      </c>
      <c r="Z40" s="32">
        <v>0</v>
      </c>
      <c r="AA40" s="32">
        <v>158185.43</v>
      </c>
      <c r="AB40" s="32">
        <v>542770.94999999995</v>
      </c>
      <c r="AI40" s="2">
        <v>0.79</v>
      </c>
      <c r="AJ40" s="2">
        <v>0.79</v>
      </c>
      <c r="AK40" s="2">
        <v>0.79</v>
      </c>
      <c r="AL40" s="2">
        <v>0.79</v>
      </c>
      <c r="AM40" s="2">
        <v>0.79</v>
      </c>
      <c r="AN40" s="2">
        <v>0.79</v>
      </c>
      <c r="AO40" s="33"/>
      <c r="AP40" s="33"/>
      <c r="AQ40" s="33"/>
      <c r="AR40" s="33"/>
      <c r="AS40" s="33"/>
      <c r="AT40" s="33"/>
      <c r="AU40" s="33">
        <v>0</v>
      </c>
      <c r="AV40" s="33">
        <v>0</v>
      </c>
      <c r="AW40" s="33">
        <v>0</v>
      </c>
      <c r="AX40" s="33">
        <v>0</v>
      </c>
      <c r="AY40" s="33">
        <v>1249.6600000000001</v>
      </c>
      <c r="AZ40" s="33">
        <v>4287.8900000000003</v>
      </c>
      <c r="BA40" s="31">
        <f t="shared" si="55"/>
        <v>0</v>
      </c>
      <c r="BB40" s="31">
        <f t="shared" si="56"/>
        <v>0</v>
      </c>
      <c r="BC40" s="31">
        <f t="shared" si="57"/>
        <v>0</v>
      </c>
      <c r="BD40" s="31">
        <f t="shared" si="58"/>
        <v>0</v>
      </c>
      <c r="BE40" s="31">
        <f t="shared" si="59"/>
        <v>0</v>
      </c>
      <c r="BF40" s="31">
        <f t="shared" si="60"/>
        <v>0</v>
      </c>
      <c r="BG40" s="31">
        <f t="shared" si="61"/>
        <v>0</v>
      </c>
      <c r="BH40" s="31">
        <f t="shared" si="62"/>
        <v>0</v>
      </c>
      <c r="BI40" s="31">
        <f t="shared" si="63"/>
        <v>0</v>
      </c>
      <c r="BJ40" s="31">
        <f t="shared" si="64"/>
        <v>0</v>
      </c>
      <c r="BK40" s="31">
        <f t="shared" si="65"/>
        <v>-189.82</v>
      </c>
      <c r="BL40" s="31">
        <f t="shared" si="66"/>
        <v>-651.33000000000004</v>
      </c>
      <c r="BM40" s="6">
        <f t="shared" ca="1" si="226"/>
        <v>-1.2800000000000001E-2</v>
      </c>
      <c r="BN40" s="6">
        <f t="shared" ca="1" si="226"/>
        <v>-1.2800000000000001E-2</v>
      </c>
      <c r="BO40" s="6">
        <f t="shared" ca="1" si="226"/>
        <v>-1.2800000000000001E-2</v>
      </c>
      <c r="BP40" s="6">
        <f t="shared" ca="1" si="226"/>
        <v>-1.2800000000000001E-2</v>
      </c>
      <c r="BQ40" s="6">
        <f t="shared" ca="1" si="226"/>
        <v>-1.2800000000000001E-2</v>
      </c>
      <c r="BR40" s="6">
        <f t="shared" ca="1" si="226"/>
        <v>-1.2800000000000001E-2</v>
      </c>
      <c r="BS40" s="6">
        <f t="shared" ca="1" si="226"/>
        <v>-1.2800000000000001E-2</v>
      </c>
      <c r="BT40" s="6">
        <f t="shared" ca="1" si="226"/>
        <v>-1.2800000000000001E-2</v>
      </c>
      <c r="BU40" s="6">
        <f t="shared" ca="1" si="226"/>
        <v>-1.2800000000000001E-2</v>
      </c>
      <c r="BV40" s="6">
        <f t="shared" ca="1" si="226"/>
        <v>-1.2800000000000001E-2</v>
      </c>
      <c r="BW40" s="6">
        <f t="shared" ca="1" si="226"/>
        <v>-1.2800000000000001E-2</v>
      </c>
      <c r="BX40" s="6">
        <f t="shared" ca="1" si="226"/>
        <v>-1.2800000000000001E-2</v>
      </c>
      <c r="BY40" s="31">
        <f t="shared" ca="1" si="214"/>
        <v>0</v>
      </c>
      <c r="BZ40" s="31">
        <f t="shared" ca="1" si="215"/>
        <v>0</v>
      </c>
      <c r="CA40" s="31">
        <f t="shared" ca="1" si="216"/>
        <v>0</v>
      </c>
      <c r="CB40" s="31">
        <f t="shared" ca="1" si="217"/>
        <v>0</v>
      </c>
      <c r="CC40" s="31">
        <f t="shared" ca="1" si="218"/>
        <v>0</v>
      </c>
      <c r="CD40" s="31">
        <f t="shared" ca="1" si="219"/>
        <v>0</v>
      </c>
      <c r="CE40" s="31">
        <f t="shared" ca="1" si="220"/>
        <v>0</v>
      </c>
      <c r="CF40" s="31">
        <f t="shared" ca="1" si="221"/>
        <v>0</v>
      </c>
      <c r="CG40" s="31">
        <f t="shared" ca="1" si="222"/>
        <v>0</v>
      </c>
      <c r="CH40" s="31">
        <f t="shared" ca="1" si="223"/>
        <v>0</v>
      </c>
      <c r="CI40" s="31">
        <f t="shared" ca="1" si="224"/>
        <v>-2024.77</v>
      </c>
      <c r="CJ40" s="31">
        <f t="shared" ca="1" si="225"/>
        <v>-6947.47</v>
      </c>
      <c r="CK40" s="32">
        <f t="shared" ca="1" si="67"/>
        <v>0</v>
      </c>
      <c r="CL40" s="32">
        <f t="shared" ca="1" si="68"/>
        <v>0</v>
      </c>
      <c r="CM40" s="32">
        <f t="shared" ca="1" si="69"/>
        <v>0</v>
      </c>
      <c r="CN40" s="32">
        <f t="shared" ca="1" si="70"/>
        <v>0</v>
      </c>
      <c r="CO40" s="32">
        <f t="shared" ca="1" si="71"/>
        <v>0</v>
      </c>
      <c r="CP40" s="32">
        <f t="shared" ca="1" si="72"/>
        <v>0</v>
      </c>
      <c r="CQ40" s="32">
        <f t="shared" ca="1" si="73"/>
        <v>0</v>
      </c>
      <c r="CR40" s="32">
        <f t="shared" ca="1" si="74"/>
        <v>0</v>
      </c>
      <c r="CS40" s="32">
        <f t="shared" ca="1" si="75"/>
        <v>0</v>
      </c>
      <c r="CT40" s="32">
        <f t="shared" ca="1" si="76"/>
        <v>0</v>
      </c>
      <c r="CU40" s="32">
        <f t="shared" ca="1" si="77"/>
        <v>379.65</v>
      </c>
      <c r="CV40" s="32">
        <f t="shared" ca="1" si="78"/>
        <v>1302.6500000000001</v>
      </c>
      <c r="CW40" s="31">
        <f t="shared" ca="1" si="202"/>
        <v>0</v>
      </c>
      <c r="CX40" s="31">
        <f t="shared" ca="1" si="203"/>
        <v>0</v>
      </c>
      <c r="CY40" s="31">
        <f t="shared" ca="1" si="204"/>
        <v>0</v>
      </c>
      <c r="CZ40" s="31">
        <f t="shared" ca="1" si="205"/>
        <v>0</v>
      </c>
      <c r="DA40" s="31">
        <f t="shared" ca="1" si="206"/>
        <v>0</v>
      </c>
      <c r="DB40" s="31">
        <f t="shared" ca="1" si="207"/>
        <v>0</v>
      </c>
      <c r="DC40" s="31">
        <f t="shared" ca="1" si="208"/>
        <v>0</v>
      </c>
      <c r="DD40" s="31">
        <f t="shared" ca="1" si="209"/>
        <v>0</v>
      </c>
      <c r="DE40" s="31">
        <f t="shared" ca="1" si="210"/>
        <v>0</v>
      </c>
      <c r="DF40" s="31">
        <f t="shared" ca="1" si="211"/>
        <v>0</v>
      </c>
      <c r="DG40" s="31">
        <f t="shared" ca="1" si="212"/>
        <v>-2704.9599999999996</v>
      </c>
      <c r="DH40" s="31">
        <f t="shared" ca="1" si="213"/>
        <v>-9281.3799999999992</v>
      </c>
      <c r="DI40" s="32">
        <f t="shared" ca="1" si="79"/>
        <v>0</v>
      </c>
      <c r="DJ40" s="32">
        <f t="shared" ca="1" si="80"/>
        <v>0</v>
      </c>
      <c r="DK40" s="32">
        <f t="shared" ca="1" si="81"/>
        <v>0</v>
      </c>
      <c r="DL40" s="32">
        <f t="shared" ca="1" si="82"/>
        <v>0</v>
      </c>
      <c r="DM40" s="32">
        <f t="shared" ca="1" si="83"/>
        <v>0</v>
      </c>
      <c r="DN40" s="32">
        <f t="shared" ca="1" si="84"/>
        <v>0</v>
      </c>
      <c r="DO40" s="32">
        <f t="shared" ca="1" si="85"/>
        <v>0</v>
      </c>
      <c r="DP40" s="32">
        <f t="shared" ca="1" si="86"/>
        <v>0</v>
      </c>
      <c r="DQ40" s="32">
        <f t="shared" ca="1" si="87"/>
        <v>0</v>
      </c>
      <c r="DR40" s="32">
        <f t="shared" ca="1" si="88"/>
        <v>0</v>
      </c>
      <c r="DS40" s="32">
        <f t="shared" ca="1" si="89"/>
        <v>-135.25</v>
      </c>
      <c r="DT40" s="32">
        <f t="shared" ca="1" si="90"/>
        <v>-464.07</v>
      </c>
      <c r="DU40" s="31">
        <f t="shared" ca="1" si="91"/>
        <v>0</v>
      </c>
      <c r="DV40" s="31">
        <f t="shared" ca="1" si="92"/>
        <v>0</v>
      </c>
      <c r="DW40" s="31">
        <f t="shared" ca="1" si="93"/>
        <v>0</v>
      </c>
      <c r="DX40" s="31">
        <f t="shared" ca="1" si="94"/>
        <v>0</v>
      </c>
      <c r="DY40" s="31">
        <f t="shared" ca="1" si="95"/>
        <v>0</v>
      </c>
      <c r="DZ40" s="31">
        <f t="shared" ca="1" si="96"/>
        <v>0</v>
      </c>
      <c r="EA40" s="31">
        <f t="shared" ca="1" si="97"/>
        <v>0</v>
      </c>
      <c r="EB40" s="31">
        <f t="shared" ca="1" si="98"/>
        <v>0</v>
      </c>
      <c r="EC40" s="31">
        <f t="shared" ca="1" si="99"/>
        <v>0</v>
      </c>
      <c r="ED40" s="31">
        <f t="shared" ca="1" si="100"/>
        <v>0</v>
      </c>
      <c r="EE40" s="31">
        <f t="shared" ca="1" si="101"/>
        <v>-822.55</v>
      </c>
      <c r="EF40" s="31">
        <f t="shared" ca="1" si="102"/>
        <v>-2807.1</v>
      </c>
      <c r="EG40" s="32">
        <f t="shared" ca="1" si="103"/>
        <v>0</v>
      </c>
      <c r="EH40" s="32">
        <f t="shared" ca="1" si="104"/>
        <v>0</v>
      </c>
      <c r="EI40" s="32">
        <f t="shared" ca="1" si="105"/>
        <v>0</v>
      </c>
      <c r="EJ40" s="32">
        <f t="shared" ca="1" si="106"/>
        <v>0</v>
      </c>
      <c r="EK40" s="32">
        <f t="shared" ca="1" si="107"/>
        <v>0</v>
      </c>
      <c r="EL40" s="32">
        <f t="shared" ca="1" si="108"/>
        <v>0</v>
      </c>
      <c r="EM40" s="32">
        <f t="shared" ca="1" si="109"/>
        <v>0</v>
      </c>
      <c r="EN40" s="32">
        <f t="shared" ca="1" si="110"/>
        <v>0</v>
      </c>
      <c r="EO40" s="32">
        <f t="shared" ca="1" si="111"/>
        <v>0</v>
      </c>
      <c r="EP40" s="32">
        <f t="shared" ca="1" si="112"/>
        <v>0</v>
      </c>
      <c r="EQ40" s="32">
        <f t="shared" ca="1" si="113"/>
        <v>-3662.7599999999993</v>
      </c>
      <c r="ER40" s="32">
        <f t="shared" ca="1" si="114"/>
        <v>-12552.55</v>
      </c>
    </row>
    <row r="41" spans="1:148">
      <c r="A41" t="s">
        <v>442</v>
      </c>
      <c r="B41" s="1" t="s">
        <v>70</v>
      </c>
      <c r="C41" t="str">
        <f t="shared" ref="C41:C72" ca="1" si="227">VLOOKUP($B41,LocationLookup,2,FALSE)</f>
        <v>CRS2</v>
      </c>
      <c r="D41" t="str">
        <f t="shared" ref="D41:D72" ca="1" si="228">VLOOKUP($C41,LossFactorLookup,2,FALSE)</f>
        <v>Crossfield Energy Centre #2</v>
      </c>
      <c r="K41" s="51">
        <v>0</v>
      </c>
      <c r="L41" s="51">
        <v>0</v>
      </c>
      <c r="M41" s="51">
        <v>0</v>
      </c>
      <c r="N41" s="51">
        <v>0</v>
      </c>
      <c r="O41" s="51">
        <v>2517.6615169000002</v>
      </c>
      <c r="P41" s="51">
        <v>4769.9951656000003</v>
      </c>
      <c r="Q41" s="32"/>
      <c r="R41" s="32"/>
      <c r="S41" s="32"/>
      <c r="T41" s="32"/>
      <c r="U41" s="32"/>
      <c r="V41" s="32"/>
      <c r="W41" s="32">
        <v>0</v>
      </c>
      <c r="X41" s="32">
        <v>0</v>
      </c>
      <c r="Y41" s="32">
        <v>0</v>
      </c>
      <c r="Z41" s="32">
        <v>0</v>
      </c>
      <c r="AA41" s="32">
        <v>170816.39</v>
      </c>
      <c r="AB41" s="32">
        <v>448626.35</v>
      </c>
      <c r="AI41" s="2">
        <v>0.79</v>
      </c>
      <c r="AJ41" s="2">
        <v>0.79</v>
      </c>
      <c r="AK41" s="2">
        <v>0.79</v>
      </c>
      <c r="AL41" s="2">
        <v>0.79</v>
      </c>
      <c r="AM41" s="2">
        <v>0.79</v>
      </c>
      <c r="AN41" s="2">
        <v>0.79</v>
      </c>
      <c r="AO41" s="33"/>
      <c r="AP41" s="33"/>
      <c r="AQ41" s="33"/>
      <c r="AR41" s="33"/>
      <c r="AS41" s="33"/>
      <c r="AT41" s="33"/>
      <c r="AU41" s="33">
        <v>0</v>
      </c>
      <c r="AV41" s="33">
        <v>0</v>
      </c>
      <c r="AW41" s="33">
        <v>0</v>
      </c>
      <c r="AX41" s="33">
        <v>0</v>
      </c>
      <c r="AY41" s="33">
        <v>1349.45</v>
      </c>
      <c r="AZ41" s="33">
        <v>3544.15</v>
      </c>
      <c r="BA41" s="31">
        <f t="shared" si="55"/>
        <v>0</v>
      </c>
      <c r="BB41" s="31">
        <f t="shared" si="56"/>
        <v>0</v>
      </c>
      <c r="BC41" s="31">
        <f t="shared" si="57"/>
        <v>0</v>
      </c>
      <c r="BD41" s="31">
        <f t="shared" si="58"/>
        <v>0</v>
      </c>
      <c r="BE41" s="31">
        <f t="shared" si="59"/>
        <v>0</v>
      </c>
      <c r="BF41" s="31">
        <f t="shared" si="60"/>
        <v>0</v>
      </c>
      <c r="BG41" s="31">
        <f t="shared" si="61"/>
        <v>0</v>
      </c>
      <c r="BH41" s="31">
        <f t="shared" si="62"/>
        <v>0</v>
      </c>
      <c r="BI41" s="31">
        <f t="shared" si="63"/>
        <v>0</v>
      </c>
      <c r="BJ41" s="31">
        <f t="shared" si="64"/>
        <v>0</v>
      </c>
      <c r="BK41" s="31">
        <f t="shared" si="65"/>
        <v>-204.98</v>
      </c>
      <c r="BL41" s="31">
        <f t="shared" si="66"/>
        <v>-538.35</v>
      </c>
      <c r="BM41" s="6">
        <f t="shared" ca="1" si="226"/>
        <v>-1.03E-2</v>
      </c>
      <c r="BN41" s="6">
        <f t="shared" ca="1" si="226"/>
        <v>-1.03E-2</v>
      </c>
      <c r="BO41" s="6">
        <f t="shared" ca="1" si="226"/>
        <v>-1.03E-2</v>
      </c>
      <c r="BP41" s="6">
        <f t="shared" ca="1" si="226"/>
        <v>-1.03E-2</v>
      </c>
      <c r="BQ41" s="6">
        <f t="shared" ca="1" si="226"/>
        <v>-1.03E-2</v>
      </c>
      <c r="BR41" s="6">
        <f t="shared" ca="1" si="226"/>
        <v>-1.03E-2</v>
      </c>
      <c r="BS41" s="6">
        <f t="shared" ca="1" si="226"/>
        <v>-1.03E-2</v>
      </c>
      <c r="BT41" s="6">
        <f t="shared" ca="1" si="226"/>
        <v>-1.03E-2</v>
      </c>
      <c r="BU41" s="6">
        <f t="shared" ca="1" si="226"/>
        <v>-1.03E-2</v>
      </c>
      <c r="BV41" s="6">
        <f t="shared" ca="1" si="226"/>
        <v>-1.03E-2</v>
      </c>
      <c r="BW41" s="6">
        <f t="shared" ca="1" si="226"/>
        <v>-1.03E-2</v>
      </c>
      <c r="BX41" s="6">
        <f t="shared" ca="1" si="226"/>
        <v>-1.03E-2</v>
      </c>
      <c r="BY41" s="31">
        <f t="shared" ca="1" si="214"/>
        <v>0</v>
      </c>
      <c r="BZ41" s="31">
        <f t="shared" ca="1" si="215"/>
        <v>0</v>
      </c>
      <c r="CA41" s="31">
        <f t="shared" ca="1" si="216"/>
        <v>0</v>
      </c>
      <c r="CB41" s="31">
        <f t="shared" ca="1" si="217"/>
        <v>0</v>
      </c>
      <c r="CC41" s="31">
        <f t="shared" ca="1" si="218"/>
        <v>0</v>
      </c>
      <c r="CD41" s="31">
        <f t="shared" ca="1" si="219"/>
        <v>0</v>
      </c>
      <c r="CE41" s="31">
        <f t="shared" ca="1" si="220"/>
        <v>0</v>
      </c>
      <c r="CF41" s="31">
        <f t="shared" ca="1" si="221"/>
        <v>0</v>
      </c>
      <c r="CG41" s="31">
        <f t="shared" ca="1" si="222"/>
        <v>0</v>
      </c>
      <c r="CH41" s="31">
        <f t="shared" ca="1" si="223"/>
        <v>0</v>
      </c>
      <c r="CI41" s="31">
        <f t="shared" ca="1" si="224"/>
        <v>-1759.41</v>
      </c>
      <c r="CJ41" s="31">
        <f t="shared" ca="1" si="225"/>
        <v>-4620.8500000000004</v>
      </c>
      <c r="CK41" s="32">
        <f t="shared" ca="1" si="67"/>
        <v>0</v>
      </c>
      <c r="CL41" s="32">
        <f t="shared" ca="1" si="68"/>
        <v>0</v>
      </c>
      <c r="CM41" s="32">
        <f t="shared" ca="1" si="69"/>
        <v>0</v>
      </c>
      <c r="CN41" s="32">
        <f t="shared" ca="1" si="70"/>
        <v>0</v>
      </c>
      <c r="CO41" s="32">
        <f t="shared" ca="1" si="71"/>
        <v>0</v>
      </c>
      <c r="CP41" s="32">
        <f t="shared" ca="1" si="72"/>
        <v>0</v>
      </c>
      <c r="CQ41" s="32">
        <f t="shared" ca="1" si="73"/>
        <v>0</v>
      </c>
      <c r="CR41" s="32">
        <f t="shared" ca="1" si="74"/>
        <v>0</v>
      </c>
      <c r="CS41" s="32">
        <f t="shared" ca="1" si="75"/>
        <v>0</v>
      </c>
      <c r="CT41" s="32">
        <f t="shared" ca="1" si="76"/>
        <v>0</v>
      </c>
      <c r="CU41" s="32">
        <f t="shared" ca="1" si="77"/>
        <v>409.96</v>
      </c>
      <c r="CV41" s="32">
        <f t="shared" ca="1" si="78"/>
        <v>1076.7</v>
      </c>
      <c r="CW41" s="31">
        <f t="shared" ca="1" si="202"/>
        <v>0</v>
      </c>
      <c r="CX41" s="31">
        <f t="shared" ca="1" si="203"/>
        <v>0</v>
      </c>
      <c r="CY41" s="31">
        <f t="shared" ca="1" si="204"/>
        <v>0</v>
      </c>
      <c r="CZ41" s="31">
        <f t="shared" ca="1" si="205"/>
        <v>0</v>
      </c>
      <c r="DA41" s="31">
        <f t="shared" ca="1" si="206"/>
        <v>0</v>
      </c>
      <c r="DB41" s="31">
        <f t="shared" ca="1" si="207"/>
        <v>0</v>
      </c>
      <c r="DC41" s="31">
        <f t="shared" ca="1" si="208"/>
        <v>0</v>
      </c>
      <c r="DD41" s="31">
        <f t="shared" ca="1" si="209"/>
        <v>0</v>
      </c>
      <c r="DE41" s="31">
        <f t="shared" ca="1" si="210"/>
        <v>0</v>
      </c>
      <c r="DF41" s="31">
        <f t="shared" ca="1" si="211"/>
        <v>0</v>
      </c>
      <c r="DG41" s="31">
        <f t="shared" ca="1" si="212"/>
        <v>-2493.92</v>
      </c>
      <c r="DH41" s="31">
        <f t="shared" ca="1" si="213"/>
        <v>-6549.9500000000007</v>
      </c>
      <c r="DI41" s="32">
        <f t="shared" ca="1" si="79"/>
        <v>0</v>
      </c>
      <c r="DJ41" s="32">
        <f t="shared" ca="1" si="80"/>
        <v>0</v>
      </c>
      <c r="DK41" s="32">
        <f t="shared" ca="1" si="81"/>
        <v>0</v>
      </c>
      <c r="DL41" s="32">
        <f t="shared" ca="1" si="82"/>
        <v>0</v>
      </c>
      <c r="DM41" s="32">
        <f t="shared" ca="1" si="83"/>
        <v>0</v>
      </c>
      <c r="DN41" s="32">
        <f t="shared" ca="1" si="84"/>
        <v>0</v>
      </c>
      <c r="DO41" s="32">
        <f t="shared" ca="1" si="85"/>
        <v>0</v>
      </c>
      <c r="DP41" s="32">
        <f t="shared" ca="1" si="86"/>
        <v>0</v>
      </c>
      <c r="DQ41" s="32">
        <f t="shared" ca="1" si="87"/>
        <v>0</v>
      </c>
      <c r="DR41" s="32">
        <f t="shared" ca="1" si="88"/>
        <v>0</v>
      </c>
      <c r="DS41" s="32">
        <f t="shared" ca="1" si="89"/>
        <v>-124.7</v>
      </c>
      <c r="DT41" s="32">
        <f t="shared" ca="1" si="90"/>
        <v>-327.5</v>
      </c>
      <c r="DU41" s="31">
        <f t="shared" ca="1" si="91"/>
        <v>0</v>
      </c>
      <c r="DV41" s="31">
        <f t="shared" ca="1" si="92"/>
        <v>0</v>
      </c>
      <c r="DW41" s="31">
        <f t="shared" ca="1" si="93"/>
        <v>0</v>
      </c>
      <c r="DX41" s="31">
        <f t="shared" ca="1" si="94"/>
        <v>0</v>
      </c>
      <c r="DY41" s="31">
        <f t="shared" ca="1" si="95"/>
        <v>0</v>
      </c>
      <c r="DZ41" s="31">
        <f t="shared" ca="1" si="96"/>
        <v>0</v>
      </c>
      <c r="EA41" s="31">
        <f t="shared" ca="1" si="97"/>
        <v>0</v>
      </c>
      <c r="EB41" s="31">
        <f t="shared" ca="1" si="98"/>
        <v>0</v>
      </c>
      <c r="EC41" s="31">
        <f t="shared" ca="1" si="99"/>
        <v>0</v>
      </c>
      <c r="ED41" s="31">
        <f t="shared" ca="1" si="100"/>
        <v>0</v>
      </c>
      <c r="EE41" s="31">
        <f t="shared" ca="1" si="101"/>
        <v>-758.37</v>
      </c>
      <c r="EF41" s="31">
        <f t="shared" ca="1" si="102"/>
        <v>-1980.99</v>
      </c>
      <c r="EG41" s="32">
        <f t="shared" ca="1" si="103"/>
        <v>0</v>
      </c>
      <c r="EH41" s="32">
        <f t="shared" ca="1" si="104"/>
        <v>0</v>
      </c>
      <c r="EI41" s="32">
        <f t="shared" ca="1" si="105"/>
        <v>0</v>
      </c>
      <c r="EJ41" s="32">
        <f t="shared" ca="1" si="106"/>
        <v>0</v>
      </c>
      <c r="EK41" s="32">
        <f t="shared" ca="1" si="107"/>
        <v>0</v>
      </c>
      <c r="EL41" s="32">
        <f t="shared" ca="1" si="108"/>
        <v>0</v>
      </c>
      <c r="EM41" s="32">
        <f t="shared" ca="1" si="109"/>
        <v>0</v>
      </c>
      <c r="EN41" s="32">
        <f t="shared" ca="1" si="110"/>
        <v>0</v>
      </c>
      <c r="EO41" s="32">
        <f t="shared" ca="1" si="111"/>
        <v>0</v>
      </c>
      <c r="EP41" s="32">
        <f t="shared" ca="1" si="112"/>
        <v>0</v>
      </c>
      <c r="EQ41" s="32">
        <f t="shared" ca="1" si="113"/>
        <v>-3376.99</v>
      </c>
      <c r="ER41" s="32">
        <f t="shared" ca="1" si="114"/>
        <v>-8858.44</v>
      </c>
    </row>
    <row r="42" spans="1:148">
      <c r="A42" t="s">
        <v>442</v>
      </c>
      <c r="B42" s="1" t="s">
        <v>71</v>
      </c>
      <c r="C42" t="str">
        <f t="shared" ca="1" si="227"/>
        <v>CRS3</v>
      </c>
      <c r="D42" t="str">
        <f t="shared" ca="1" si="228"/>
        <v>Crossfield Energy Centre #3</v>
      </c>
      <c r="K42" s="51">
        <v>0</v>
      </c>
      <c r="L42" s="51">
        <v>0</v>
      </c>
      <c r="M42" s="51">
        <v>0</v>
      </c>
      <c r="N42" s="51">
        <v>0</v>
      </c>
      <c r="O42" s="51">
        <v>0</v>
      </c>
      <c r="P42" s="51">
        <v>3063.4918514000001</v>
      </c>
      <c r="Q42" s="32"/>
      <c r="R42" s="32"/>
      <c r="S42" s="32"/>
      <c r="T42" s="32"/>
      <c r="U42" s="32"/>
      <c r="V42" s="32"/>
      <c r="W42" s="32">
        <v>0</v>
      </c>
      <c r="X42" s="32">
        <v>0</v>
      </c>
      <c r="Y42" s="32">
        <v>0</v>
      </c>
      <c r="Z42" s="32">
        <v>0</v>
      </c>
      <c r="AA42" s="32">
        <v>0</v>
      </c>
      <c r="AB42" s="32">
        <v>188196.35</v>
      </c>
      <c r="AI42" s="2">
        <v>0.79</v>
      </c>
      <c r="AJ42" s="2">
        <v>0.79</v>
      </c>
      <c r="AK42" s="2">
        <v>0.79</v>
      </c>
      <c r="AL42" s="2">
        <v>0.79</v>
      </c>
      <c r="AM42" s="2">
        <v>0.79</v>
      </c>
      <c r="AN42" s="2">
        <v>0.79</v>
      </c>
      <c r="AO42" s="33"/>
      <c r="AP42" s="33"/>
      <c r="AQ42" s="33"/>
      <c r="AR42" s="33"/>
      <c r="AS42" s="33"/>
      <c r="AT42" s="33"/>
      <c r="AU42" s="33">
        <v>0</v>
      </c>
      <c r="AV42" s="33">
        <v>0</v>
      </c>
      <c r="AW42" s="33">
        <v>0</v>
      </c>
      <c r="AX42" s="33">
        <v>0</v>
      </c>
      <c r="AY42" s="33">
        <v>0</v>
      </c>
      <c r="AZ42" s="33">
        <v>1486.75</v>
      </c>
      <c r="BA42" s="31">
        <f t="shared" si="55"/>
        <v>0</v>
      </c>
      <c r="BB42" s="31">
        <f t="shared" si="56"/>
        <v>0</v>
      </c>
      <c r="BC42" s="31">
        <f t="shared" si="57"/>
        <v>0</v>
      </c>
      <c r="BD42" s="31">
        <f t="shared" si="58"/>
        <v>0</v>
      </c>
      <c r="BE42" s="31">
        <f t="shared" si="59"/>
        <v>0</v>
      </c>
      <c r="BF42" s="31">
        <f t="shared" si="60"/>
        <v>0</v>
      </c>
      <c r="BG42" s="31">
        <f t="shared" si="61"/>
        <v>0</v>
      </c>
      <c r="BH42" s="31">
        <f t="shared" si="62"/>
        <v>0</v>
      </c>
      <c r="BI42" s="31">
        <f t="shared" si="63"/>
        <v>0</v>
      </c>
      <c r="BJ42" s="31">
        <f t="shared" si="64"/>
        <v>0</v>
      </c>
      <c r="BK42" s="31">
        <f t="shared" si="65"/>
        <v>0</v>
      </c>
      <c r="BL42" s="31">
        <f t="shared" si="66"/>
        <v>-225.84</v>
      </c>
      <c r="BM42" s="6">
        <f t="shared" ca="1" si="226"/>
        <v>-1.8200000000000001E-2</v>
      </c>
      <c r="BN42" s="6">
        <f t="shared" ca="1" si="226"/>
        <v>-1.8200000000000001E-2</v>
      </c>
      <c r="BO42" s="6">
        <f t="shared" ca="1" si="226"/>
        <v>-1.8200000000000001E-2</v>
      </c>
      <c r="BP42" s="6">
        <f t="shared" ca="1" si="226"/>
        <v>-1.8200000000000001E-2</v>
      </c>
      <c r="BQ42" s="6">
        <f t="shared" ca="1" si="226"/>
        <v>-1.8200000000000001E-2</v>
      </c>
      <c r="BR42" s="6">
        <f t="shared" ca="1" si="226"/>
        <v>-1.8200000000000001E-2</v>
      </c>
      <c r="BS42" s="6">
        <f t="shared" ca="1" si="226"/>
        <v>-1.8200000000000001E-2</v>
      </c>
      <c r="BT42" s="6">
        <f t="shared" ca="1" si="226"/>
        <v>-1.8200000000000001E-2</v>
      </c>
      <c r="BU42" s="6">
        <f t="shared" ca="1" si="226"/>
        <v>-1.8200000000000001E-2</v>
      </c>
      <c r="BV42" s="6">
        <f t="shared" ca="1" si="226"/>
        <v>-1.8200000000000001E-2</v>
      </c>
      <c r="BW42" s="6">
        <f t="shared" ca="1" si="226"/>
        <v>-1.8200000000000001E-2</v>
      </c>
      <c r="BX42" s="6">
        <f t="shared" ca="1" si="226"/>
        <v>-1.8200000000000001E-2</v>
      </c>
      <c r="BY42" s="31">
        <f t="shared" ca="1" si="214"/>
        <v>0</v>
      </c>
      <c r="BZ42" s="31">
        <f t="shared" ca="1" si="215"/>
        <v>0</v>
      </c>
      <c r="CA42" s="31">
        <f t="shared" ca="1" si="216"/>
        <v>0</v>
      </c>
      <c r="CB42" s="31">
        <f t="shared" ca="1" si="217"/>
        <v>0</v>
      </c>
      <c r="CC42" s="31">
        <f t="shared" ca="1" si="218"/>
        <v>0</v>
      </c>
      <c r="CD42" s="31">
        <f t="shared" ca="1" si="219"/>
        <v>0</v>
      </c>
      <c r="CE42" s="31">
        <f t="shared" ca="1" si="220"/>
        <v>0</v>
      </c>
      <c r="CF42" s="31">
        <f t="shared" ca="1" si="221"/>
        <v>0</v>
      </c>
      <c r="CG42" s="31">
        <f t="shared" ca="1" si="222"/>
        <v>0</v>
      </c>
      <c r="CH42" s="31">
        <f t="shared" ca="1" si="223"/>
        <v>0</v>
      </c>
      <c r="CI42" s="31">
        <f t="shared" ca="1" si="224"/>
        <v>0</v>
      </c>
      <c r="CJ42" s="31">
        <f t="shared" ca="1" si="225"/>
        <v>-3425.17</v>
      </c>
      <c r="CK42" s="32">
        <f t="shared" ca="1" si="67"/>
        <v>0</v>
      </c>
      <c r="CL42" s="32">
        <f t="shared" ca="1" si="68"/>
        <v>0</v>
      </c>
      <c r="CM42" s="32">
        <f t="shared" ca="1" si="69"/>
        <v>0</v>
      </c>
      <c r="CN42" s="32">
        <f t="shared" ca="1" si="70"/>
        <v>0</v>
      </c>
      <c r="CO42" s="32">
        <f t="shared" ca="1" si="71"/>
        <v>0</v>
      </c>
      <c r="CP42" s="32">
        <f t="shared" ca="1" si="72"/>
        <v>0</v>
      </c>
      <c r="CQ42" s="32">
        <f t="shared" ca="1" si="73"/>
        <v>0</v>
      </c>
      <c r="CR42" s="32">
        <f t="shared" ca="1" si="74"/>
        <v>0</v>
      </c>
      <c r="CS42" s="32">
        <f t="shared" ca="1" si="75"/>
        <v>0</v>
      </c>
      <c r="CT42" s="32">
        <f t="shared" ca="1" si="76"/>
        <v>0</v>
      </c>
      <c r="CU42" s="32">
        <f t="shared" ca="1" si="77"/>
        <v>0</v>
      </c>
      <c r="CV42" s="32">
        <f t="shared" ca="1" si="78"/>
        <v>451.67</v>
      </c>
      <c r="CW42" s="31">
        <f t="shared" ca="1" si="202"/>
        <v>0</v>
      </c>
      <c r="CX42" s="31">
        <f t="shared" ca="1" si="203"/>
        <v>0</v>
      </c>
      <c r="CY42" s="31">
        <f t="shared" ca="1" si="204"/>
        <v>0</v>
      </c>
      <c r="CZ42" s="31">
        <f t="shared" ca="1" si="205"/>
        <v>0</v>
      </c>
      <c r="DA42" s="31">
        <f t="shared" ca="1" si="206"/>
        <v>0</v>
      </c>
      <c r="DB42" s="31">
        <f t="shared" ca="1" si="207"/>
        <v>0</v>
      </c>
      <c r="DC42" s="31">
        <f t="shared" ca="1" si="208"/>
        <v>0</v>
      </c>
      <c r="DD42" s="31">
        <f t="shared" ca="1" si="209"/>
        <v>0</v>
      </c>
      <c r="DE42" s="31">
        <f t="shared" ca="1" si="210"/>
        <v>0</v>
      </c>
      <c r="DF42" s="31">
        <f t="shared" ca="1" si="211"/>
        <v>0</v>
      </c>
      <c r="DG42" s="31">
        <f t="shared" ca="1" si="212"/>
        <v>0</v>
      </c>
      <c r="DH42" s="31">
        <f t="shared" ca="1" si="213"/>
        <v>-4234.41</v>
      </c>
      <c r="DI42" s="32">
        <f t="shared" ca="1" si="79"/>
        <v>0</v>
      </c>
      <c r="DJ42" s="32">
        <f t="shared" ca="1" si="80"/>
        <v>0</v>
      </c>
      <c r="DK42" s="32">
        <f t="shared" ca="1" si="81"/>
        <v>0</v>
      </c>
      <c r="DL42" s="32">
        <f t="shared" ca="1" si="82"/>
        <v>0</v>
      </c>
      <c r="DM42" s="32">
        <f t="shared" ca="1" si="83"/>
        <v>0</v>
      </c>
      <c r="DN42" s="32">
        <f t="shared" ca="1" si="84"/>
        <v>0</v>
      </c>
      <c r="DO42" s="32">
        <f t="shared" ca="1" si="85"/>
        <v>0</v>
      </c>
      <c r="DP42" s="32">
        <f t="shared" ca="1" si="86"/>
        <v>0</v>
      </c>
      <c r="DQ42" s="32">
        <f t="shared" ca="1" si="87"/>
        <v>0</v>
      </c>
      <c r="DR42" s="32">
        <f t="shared" ca="1" si="88"/>
        <v>0</v>
      </c>
      <c r="DS42" s="32">
        <f t="shared" ca="1" si="89"/>
        <v>0</v>
      </c>
      <c r="DT42" s="32">
        <f t="shared" ca="1" si="90"/>
        <v>-211.72</v>
      </c>
      <c r="DU42" s="31">
        <f t="shared" ca="1" si="91"/>
        <v>0</v>
      </c>
      <c r="DV42" s="31">
        <f t="shared" ca="1" si="92"/>
        <v>0</v>
      </c>
      <c r="DW42" s="31">
        <f t="shared" ca="1" si="93"/>
        <v>0</v>
      </c>
      <c r="DX42" s="31">
        <f t="shared" ca="1" si="94"/>
        <v>0</v>
      </c>
      <c r="DY42" s="31">
        <f t="shared" ca="1" si="95"/>
        <v>0</v>
      </c>
      <c r="DZ42" s="31">
        <f t="shared" ca="1" si="96"/>
        <v>0</v>
      </c>
      <c r="EA42" s="31">
        <f t="shared" ca="1" si="97"/>
        <v>0</v>
      </c>
      <c r="EB42" s="31">
        <f t="shared" ca="1" si="98"/>
        <v>0</v>
      </c>
      <c r="EC42" s="31">
        <f t="shared" ca="1" si="99"/>
        <v>0</v>
      </c>
      <c r="ED42" s="31">
        <f t="shared" ca="1" si="100"/>
        <v>0</v>
      </c>
      <c r="EE42" s="31">
        <f t="shared" ca="1" si="101"/>
        <v>0</v>
      </c>
      <c r="EF42" s="31">
        <f t="shared" ca="1" si="102"/>
        <v>-1280.67</v>
      </c>
      <c r="EG42" s="32">
        <f t="shared" ca="1" si="103"/>
        <v>0</v>
      </c>
      <c r="EH42" s="32">
        <f t="shared" ca="1" si="104"/>
        <v>0</v>
      </c>
      <c r="EI42" s="32">
        <f t="shared" ca="1" si="105"/>
        <v>0</v>
      </c>
      <c r="EJ42" s="32">
        <f t="shared" ca="1" si="106"/>
        <v>0</v>
      </c>
      <c r="EK42" s="32">
        <f t="shared" ca="1" si="107"/>
        <v>0</v>
      </c>
      <c r="EL42" s="32">
        <f t="shared" ca="1" si="108"/>
        <v>0</v>
      </c>
      <c r="EM42" s="32">
        <f t="shared" ca="1" si="109"/>
        <v>0</v>
      </c>
      <c r="EN42" s="32">
        <f t="shared" ca="1" si="110"/>
        <v>0</v>
      </c>
      <c r="EO42" s="32">
        <f t="shared" ca="1" si="111"/>
        <v>0</v>
      </c>
      <c r="EP42" s="32">
        <f t="shared" ca="1" si="112"/>
        <v>0</v>
      </c>
      <c r="EQ42" s="32">
        <f t="shared" ca="1" si="113"/>
        <v>0</v>
      </c>
      <c r="ER42" s="32">
        <f t="shared" ca="1" si="114"/>
        <v>-5726.8</v>
      </c>
    </row>
    <row r="43" spans="1:148">
      <c r="A43" t="s">
        <v>509</v>
      </c>
      <c r="B43" s="1" t="s">
        <v>55</v>
      </c>
      <c r="C43" t="str">
        <f t="shared" ca="1" si="227"/>
        <v>CRWD</v>
      </c>
      <c r="D43" t="str">
        <f t="shared" ca="1" si="228"/>
        <v>Cowley Ridge Phase 2 Wind Facility</v>
      </c>
      <c r="O43" s="51">
        <v>4149.9615270000004</v>
      </c>
      <c r="P43" s="51">
        <v>2045.188793</v>
      </c>
      <c r="Q43" s="32"/>
      <c r="R43" s="32"/>
      <c r="S43" s="32"/>
      <c r="T43" s="32"/>
      <c r="U43" s="32"/>
      <c r="V43" s="32"/>
      <c r="W43" s="32"/>
      <c r="X43" s="32"/>
      <c r="Y43" s="32"/>
      <c r="Z43" s="32"/>
      <c r="AA43" s="32">
        <v>203633.4</v>
      </c>
      <c r="AB43" s="32">
        <v>78653.919999999998</v>
      </c>
      <c r="AM43" s="2">
        <v>3.83</v>
      </c>
      <c r="AN43" s="2">
        <v>3.83</v>
      </c>
      <c r="AO43" s="33"/>
      <c r="AP43" s="33"/>
      <c r="AQ43" s="33"/>
      <c r="AR43" s="33"/>
      <c r="AS43" s="33"/>
      <c r="AT43" s="33"/>
      <c r="AU43" s="33"/>
      <c r="AV43" s="33"/>
      <c r="AW43" s="33"/>
      <c r="AX43" s="33"/>
      <c r="AY43" s="33">
        <v>7799.16</v>
      </c>
      <c r="AZ43" s="33">
        <v>3012.45</v>
      </c>
      <c r="BA43" s="31">
        <f t="shared" si="55"/>
        <v>0</v>
      </c>
      <c r="BB43" s="31">
        <f t="shared" si="56"/>
        <v>0</v>
      </c>
      <c r="BC43" s="31">
        <f t="shared" si="57"/>
        <v>0</v>
      </c>
      <c r="BD43" s="31">
        <f t="shared" si="58"/>
        <v>0</v>
      </c>
      <c r="BE43" s="31">
        <f t="shared" si="59"/>
        <v>0</v>
      </c>
      <c r="BF43" s="31">
        <f t="shared" si="60"/>
        <v>0</v>
      </c>
      <c r="BG43" s="31">
        <f t="shared" si="61"/>
        <v>0</v>
      </c>
      <c r="BH43" s="31">
        <f t="shared" si="62"/>
        <v>0</v>
      </c>
      <c r="BI43" s="31">
        <f t="shared" si="63"/>
        <v>0</v>
      </c>
      <c r="BJ43" s="31">
        <f t="shared" si="64"/>
        <v>0</v>
      </c>
      <c r="BK43" s="31">
        <f t="shared" si="65"/>
        <v>-244.36</v>
      </c>
      <c r="BL43" s="31">
        <f t="shared" si="66"/>
        <v>-94.38</v>
      </c>
      <c r="BM43" s="6">
        <f t="shared" ca="1" si="226"/>
        <v>0.12</v>
      </c>
      <c r="BN43" s="6">
        <f t="shared" ca="1" si="226"/>
        <v>0.12</v>
      </c>
      <c r="BO43" s="6">
        <f t="shared" ca="1" si="226"/>
        <v>0.12</v>
      </c>
      <c r="BP43" s="6">
        <f t="shared" ca="1" si="226"/>
        <v>0.12</v>
      </c>
      <c r="BQ43" s="6">
        <f t="shared" ca="1" si="226"/>
        <v>0.12</v>
      </c>
      <c r="BR43" s="6">
        <f t="shared" ca="1" si="226"/>
        <v>0.12</v>
      </c>
      <c r="BS43" s="6">
        <f t="shared" ca="1" si="226"/>
        <v>0.12</v>
      </c>
      <c r="BT43" s="6">
        <f t="shared" ca="1" si="226"/>
        <v>0.12</v>
      </c>
      <c r="BU43" s="6">
        <f t="shared" ca="1" si="226"/>
        <v>0.12</v>
      </c>
      <c r="BV43" s="6">
        <f t="shared" ca="1" si="226"/>
        <v>0.12</v>
      </c>
      <c r="BW43" s="6">
        <f t="shared" ca="1" si="226"/>
        <v>0.12</v>
      </c>
      <c r="BX43" s="6">
        <f t="shared" ca="1" si="226"/>
        <v>0.12</v>
      </c>
      <c r="BY43" s="31">
        <f t="shared" ca="1" si="214"/>
        <v>0</v>
      </c>
      <c r="BZ43" s="31">
        <f t="shared" ca="1" si="215"/>
        <v>0</v>
      </c>
      <c r="CA43" s="31">
        <f t="shared" ca="1" si="216"/>
        <v>0</v>
      </c>
      <c r="CB43" s="31">
        <f t="shared" ca="1" si="217"/>
        <v>0</v>
      </c>
      <c r="CC43" s="31">
        <f t="shared" ca="1" si="218"/>
        <v>0</v>
      </c>
      <c r="CD43" s="31">
        <f t="shared" ca="1" si="219"/>
        <v>0</v>
      </c>
      <c r="CE43" s="31">
        <f t="shared" ca="1" si="220"/>
        <v>0</v>
      </c>
      <c r="CF43" s="31">
        <f t="shared" ca="1" si="221"/>
        <v>0</v>
      </c>
      <c r="CG43" s="31">
        <f t="shared" ca="1" si="222"/>
        <v>0</v>
      </c>
      <c r="CH43" s="31">
        <f t="shared" ca="1" si="223"/>
        <v>0</v>
      </c>
      <c r="CI43" s="31">
        <f t="shared" ca="1" si="224"/>
        <v>24436.01</v>
      </c>
      <c r="CJ43" s="31">
        <f t="shared" ca="1" si="225"/>
        <v>9438.4699999999993</v>
      </c>
      <c r="CK43" s="32">
        <f t="shared" ca="1" si="67"/>
        <v>0</v>
      </c>
      <c r="CL43" s="32">
        <f t="shared" ca="1" si="68"/>
        <v>0</v>
      </c>
      <c r="CM43" s="32">
        <f t="shared" ca="1" si="69"/>
        <v>0</v>
      </c>
      <c r="CN43" s="32">
        <f t="shared" ca="1" si="70"/>
        <v>0</v>
      </c>
      <c r="CO43" s="32">
        <f t="shared" ca="1" si="71"/>
        <v>0</v>
      </c>
      <c r="CP43" s="32">
        <f t="shared" ca="1" si="72"/>
        <v>0</v>
      </c>
      <c r="CQ43" s="32">
        <f t="shared" ca="1" si="73"/>
        <v>0</v>
      </c>
      <c r="CR43" s="32">
        <f t="shared" ca="1" si="74"/>
        <v>0</v>
      </c>
      <c r="CS43" s="32">
        <f t="shared" ca="1" si="75"/>
        <v>0</v>
      </c>
      <c r="CT43" s="32">
        <f t="shared" ca="1" si="76"/>
        <v>0</v>
      </c>
      <c r="CU43" s="32">
        <f t="shared" ca="1" si="77"/>
        <v>488.72</v>
      </c>
      <c r="CV43" s="32">
        <f t="shared" ca="1" si="78"/>
        <v>188.77</v>
      </c>
      <c r="CW43" s="31">
        <f t="shared" ca="1" si="202"/>
        <v>0</v>
      </c>
      <c r="CX43" s="31">
        <f t="shared" ca="1" si="203"/>
        <v>0</v>
      </c>
      <c r="CY43" s="31">
        <f t="shared" ca="1" si="204"/>
        <v>0</v>
      </c>
      <c r="CZ43" s="31">
        <f t="shared" ca="1" si="205"/>
        <v>0</v>
      </c>
      <c r="DA43" s="31">
        <f t="shared" ca="1" si="206"/>
        <v>0</v>
      </c>
      <c r="DB43" s="31">
        <f t="shared" ca="1" si="207"/>
        <v>0</v>
      </c>
      <c r="DC43" s="31">
        <f t="shared" ca="1" si="208"/>
        <v>0</v>
      </c>
      <c r="DD43" s="31">
        <f t="shared" ca="1" si="209"/>
        <v>0</v>
      </c>
      <c r="DE43" s="31">
        <f t="shared" ca="1" si="210"/>
        <v>0</v>
      </c>
      <c r="DF43" s="31">
        <f t="shared" ca="1" si="211"/>
        <v>0</v>
      </c>
      <c r="DG43" s="31">
        <f t="shared" ca="1" si="212"/>
        <v>17369.93</v>
      </c>
      <c r="DH43" s="31">
        <f t="shared" ca="1" si="213"/>
        <v>6709.17</v>
      </c>
      <c r="DI43" s="32">
        <f t="shared" ca="1" si="79"/>
        <v>0</v>
      </c>
      <c r="DJ43" s="32">
        <f t="shared" ca="1" si="80"/>
        <v>0</v>
      </c>
      <c r="DK43" s="32">
        <f t="shared" ca="1" si="81"/>
        <v>0</v>
      </c>
      <c r="DL43" s="32">
        <f t="shared" ca="1" si="82"/>
        <v>0</v>
      </c>
      <c r="DM43" s="32">
        <f t="shared" ca="1" si="83"/>
        <v>0</v>
      </c>
      <c r="DN43" s="32">
        <f t="shared" ca="1" si="84"/>
        <v>0</v>
      </c>
      <c r="DO43" s="32">
        <f t="shared" ca="1" si="85"/>
        <v>0</v>
      </c>
      <c r="DP43" s="32">
        <f t="shared" ca="1" si="86"/>
        <v>0</v>
      </c>
      <c r="DQ43" s="32">
        <f t="shared" ca="1" si="87"/>
        <v>0</v>
      </c>
      <c r="DR43" s="32">
        <f t="shared" ca="1" si="88"/>
        <v>0</v>
      </c>
      <c r="DS43" s="32">
        <f t="shared" ca="1" si="89"/>
        <v>868.5</v>
      </c>
      <c r="DT43" s="32">
        <f t="shared" ca="1" si="90"/>
        <v>335.46</v>
      </c>
      <c r="DU43" s="31">
        <f t="shared" ca="1" si="91"/>
        <v>0</v>
      </c>
      <c r="DV43" s="31">
        <f t="shared" ca="1" si="92"/>
        <v>0</v>
      </c>
      <c r="DW43" s="31">
        <f t="shared" ca="1" si="93"/>
        <v>0</v>
      </c>
      <c r="DX43" s="31">
        <f t="shared" ca="1" si="94"/>
        <v>0</v>
      </c>
      <c r="DY43" s="31">
        <f t="shared" ca="1" si="95"/>
        <v>0</v>
      </c>
      <c r="DZ43" s="31">
        <f t="shared" ca="1" si="96"/>
        <v>0</v>
      </c>
      <c r="EA43" s="31">
        <f t="shared" ca="1" si="97"/>
        <v>0</v>
      </c>
      <c r="EB43" s="31">
        <f t="shared" ca="1" si="98"/>
        <v>0</v>
      </c>
      <c r="EC43" s="31">
        <f t="shared" ca="1" si="99"/>
        <v>0</v>
      </c>
      <c r="ED43" s="31">
        <f t="shared" ca="1" si="100"/>
        <v>0</v>
      </c>
      <c r="EE43" s="31">
        <f t="shared" ca="1" si="101"/>
        <v>5281.99</v>
      </c>
      <c r="EF43" s="31">
        <f t="shared" ca="1" si="102"/>
        <v>2029.15</v>
      </c>
      <c r="EG43" s="32">
        <f t="shared" ca="1" si="103"/>
        <v>0</v>
      </c>
      <c r="EH43" s="32">
        <f t="shared" ca="1" si="104"/>
        <v>0</v>
      </c>
      <c r="EI43" s="32">
        <f t="shared" ca="1" si="105"/>
        <v>0</v>
      </c>
      <c r="EJ43" s="32">
        <f t="shared" ca="1" si="106"/>
        <v>0</v>
      </c>
      <c r="EK43" s="32">
        <f t="shared" ca="1" si="107"/>
        <v>0</v>
      </c>
      <c r="EL43" s="32">
        <f t="shared" ca="1" si="108"/>
        <v>0</v>
      </c>
      <c r="EM43" s="32">
        <f t="shared" ca="1" si="109"/>
        <v>0</v>
      </c>
      <c r="EN43" s="32">
        <f t="shared" ca="1" si="110"/>
        <v>0</v>
      </c>
      <c r="EO43" s="32">
        <f t="shared" ca="1" si="111"/>
        <v>0</v>
      </c>
      <c r="EP43" s="32">
        <f t="shared" ca="1" si="112"/>
        <v>0</v>
      </c>
      <c r="EQ43" s="32">
        <f t="shared" ca="1" si="113"/>
        <v>23520.42</v>
      </c>
      <c r="ER43" s="32">
        <f t="shared" ca="1" si="114"/>
        <v>9073.7800000000007</v>
      </c>
    </row>
    <row r="44" spans="1:148">
      <c r="A44" t="s">
        <v>536</v>
      </c>
      <c r="B44" s="1" t="s">
        <v>365</v>
      </c>
      <c r="C44" t="str">
        <f t="shared" ca="1" si="227"/>
        <v>BCHIMP</v>
      </c>
      <c r="D44" t="str">
        <f t="shared" ca="1" si="228"/>
        <v>Alberta-BC Intertie - Import</v>
      </c>
      <c r="K44" s="51">
        <v>580</v>
      </c>
      <c r="Q44" s="32"/>
      <c r="R44" s="32"/>
      <c r="S44" s="32"/>
      <c r="T44" s="32"/>
      <c r="U44" s="32"/>
      <c r="V44" s="32"/>
      <c r="W44" s="32">
        <v>22681.7</v>
      </c>
      <c r="X44" s="32"/>
      <c r="Y44" s="32"/>
      <c r="Z44" s="32"/>
      <c r="AA44" s="32"/>
      <c r="AB44" s="32"/>
      <c r="AI44" s="2">
        <v>0.16</v>
      </c>
      <c r="AO44" s="33"/>
      <c r="AP44" s="33"/>
      <c r="AQ44" s="33"/>
      <c r="AR44" s="33"/>
      <c r="AS44" s="33"/>
      <c r="AT44" s="33"/>
      <c r="AU44" s="33">
        <v>36.29</v>
      </c>
      <c r="AV44" s="33"/>
      <c r="AW44" s="33"/>
      <c r="AX44" s="33"/>
      <c r="AY44" s="33"/>
      <c r="AZ44" s="33"/>
      <c r="BA44" s="31">
        <f t="shared" si="55"/>
        <v>0</v>
      </c>
      <c r="BB44" s="31">
        <f t="shared" si="56"/>
        <v>0</v>
      </c>
      <c r="BC44" s="31">
        <f t="shared" si="57"/>
        <v>0</v>
      </c>
      <c r="BD44" s="31">
        <f t="shared" si="58"/>
        <v>0</v>
      </c>
      <c r="BE44" s="31">
        <f t="shared" si="59"/>
        <v>0</v>
      </c>
      <c r="BF44" s="31">
        <f t="shared" si="60"/>
        <v>0</v>
      </c>
      <c r="BG44" s="31">
        <f t="shared" si="61"/>
        <v>0</v>
      </c>
      <c r="BH44" s="31">
        <f t="shared" si="62"/>
        <v>0</v>
      </c>
      <c r="BI44" s="31">
        <f t="shared" si="63"/>
        <v>0</v>
      </c>
      <c r="BJ44" s="31">
        <f t="shared" si="64"/>
        <v>0</v>
      </c>
      <c r="BK44" s="31">
        <f t="shared" si="65"/>
        <v>0</v>
      </c>
      <c r="BL44" s="31">
        <f t="shared" si="66"/>
        <v>0</v>
      </c>
      <c r="BM44" s="6">
        <f t="shared" ca="1" si="226"/>
        <v>-1.6E-2</v>
      </c>
      <c r="BN44" s="6">
        <f t="shared" ca="1" si="226"/>
        <v>-1.6E-2</v>
      </c>
      <c r="BO44" s="6">
        <f t="shared" ca="1" si="226"/>
        <v>-1.6E-2</v>
      </c>
      <c r="BP44" s="6">
        <f t="shared" ca="1" si="226"/>
        <v>-1.6E-2</v>
      </c>
      <c r="BQ44" s="6">
        <f t="shared" ca="1" si="226"/>
        <v>-1.6E-2</v>
      </c>
      <c r="BR44" s="6">
        <f t="shared" ca="1" si="226"/>
        <v>-1.6E-2</v>
      </c>
      <c r="BS44" s="6">
        <f t="shared" ca="1" si="226"/>
        <v>-1.6E-2</v>
      </c>
      <c r="BT44" s="6">
        <f t="shared" ca="1" si="226"/>
        <v>-1.6E-2</v>
      </c>
      <c r="BU44" s="6">
        <f t="shared" ca="1" si="226"/>
        <v>-1.6E-2</v>
      </c>
      <c r="BV44" s="6">
        <f t="shared" ca="1" si="226"/>
        <v>-1.6E-2</v>
      </c>
      <c r="BW44" s="6">
        <f t="shared" ca="1" si="226"/>
        <v>-1.6E-2</v>
      </c>
      <c r="BX44" s="6">
        <f t="shared" ca="1" si="226"/>
        <v>-1.6E-2</v>
      </c>
      <c r="BY44" s="31">
        <f t="shared" ca="1" si="214"/>
        <v>0</v>
      </c>
      <c r="BZ44" s="31">
        <f t="shared" ca="1" si="215"/>
        <v>0</v>
      </c>
      <c r="CA44" s="31">
        <f t="shared" ca="1" si="216"/>
        <v>0</v>
      </c>
      <c r="CB44" s="31">
        <f t="shared" ca="1" si="217"/>
        <v>0</v>
      </c>
      <c r="CC44" s="31">
        <f t="shared" ca="1" si="218"/>
        <v>0</v>
      </c>
      <c r="CD44" s="31">
        <f t="shared" ca="1" si="219"/>
        <v>0</v>
      </c>
      <c r="CE44" s="31">
        <f t="shared" ca="1" si="220"/>
        <v>-362.91</v>
      </c>
      <c r="CF44" s="31">
        <f t="shared" ca="1" si="221"/>
        <v>0</v>
      </c>
      <c r="CG44" s="31">
        <f t="shared" ca="1" si="222"/>
        <v>0</v>
      </c>
      <c r="CH44" s="31">
        <f t="shared" ca="1" si="223"/>
        <v>0</v>
      </c>
      <c r="CI44" s="31">
        <f t="shared" ca="1" si="224"/>
        <v>0</v>
      </c>
      <c r="CJ44" s="31">
        <f t="shared" ca="1" si="225"/>
        <v>0</v>
      </c>
      <c r="CK44" s="32">
        <f t="shared" ca="1" si="67"/>
        <v>0</v>
      </c>
      <c r="CL44" s="32">
        <f t="shared" ca="1" si="68"/>
        <v>0</v>
      </c>
      <c r="CM44" s="32">
        <f t="shared" ca="1" si="69"/>
        <v>0</v>
      </c>
      <c r="CN44" s="32">
        <f t="shared" ca="1" si="70"/>
        <v>0</v>
      </c>
      <c r="CO44" s="32">
        <f t="shared" ca="1" si="71"/>
        <v>0</v>
      </c>
      <c r="CP44" s="32">
        <f t="shared" ca="1" si="72"/>
        <v>0</v>
      </c>
      <c r="CQ44" s="32">
        <f t="shared" ca="1" si="73"/>
        <v>54.44</v>
      </c>
      <c r="CR44" s="32">
        <f t="shared" ca="1" si="74"/>
        <v>0</v>
      </c>
      <c r="CS44" s="32">
        <f t="shared" ca="1" si="75"/>
        <v>0</v>
      </c>
      <c r="CT44" s="32">
        <f t="shared" ca="1" si="76"/>
        <v>0</v>
      </c>
      <c r="CU44" s="32">
        <f t="shared" ca="1" si="77"/>
        <v>0</v>
      </c>
      <c r="CV44" s="32">
        <f t="shared" ca="1" si="78"/>
        <v>0</v>
      </c>
      <c r="CW44" s="31">
        <f t="shared" ca="1" si="202"/>
        <v>0</v>
      </c>
      <c r="CX44" s="31">
        <f t="shared" ca="1" si="203"/>
        <v>0</v>
      </c>
      <c r="CY44" s="31">
        <f t="shared" ca="1" si="204"/>
        <v>0</v>
      </c>
      <c r="CZ44" s="31">
        <f t="shared" ca="1" si="205"/>
        <v>0</v>
      </c>
      <c r="DA44" s="31">
        <f t="shared" ca="1" si="206"/>
        <v>0</v>
      </c>
      <c r="DB44" s="31">
        <f t="shared" ca="1" si="207"/>
        <v>0</v>
      </c>
      <c r="DC44" s="31">
        <f t="shared" ca="1" si="208"/>
        <v>-344.76000000000005</v>
      </c>
      <c r="DD44" s="31">
        <f t="shared" ca="1" si="209"/>
        <v>0</v>
      </c>
      <c r="DE44" s="31">
        <f t="shared" ca="1" si="210"/>
        <v>0</v>
      </c>
      <c r="DF44" s="31">
        <f t="shared" ca="1" si="211"/>
        <v>0</v>
      </c>
      <c r="DG44" s="31">
        <f t="shared" ca="1" si="212"/>
        <v>0</v>
      </c>
      <c r="DH44" s="31">
        <f t="shared" ca="1" si="213"/>
        <v>0</v>
      </c>
      <c r="DI44" s="32">
        <f t="shared" ca="1" si="79"/>
        <v>0</v>
      </c>
      <c r="DJ44" s="32">
        <f t="shared" ca="1" si="80"/>
        <v>0</v>
      </c>
      <c r="DK44" s="32">
        <f t="shared" ca="1" si="81"/>
        <v>0</v>
      </c>
      <c r="DL44" s="32">
        <f t="shared" ca="1" si="82"/>
        <v>0</v>
      </c>
      <c r="DM44" s="32">
        <f t="shared" ca="1" si="83"/>
        <v>0</v>
      </c>
      <c r="DN44" s="32">
        <f t="shared" ca="1" si="84"/>
        <v>0</v>
      </c>
      <c r="DO44" s="32">
        <f t="shared" ca="1" si="85"/>
        <v>-17.239999999999998</v>
      </c>
      <c r="DP44" s="32">
        <f t="shared" ca="1" si="86"/>
        <v>0</v>
      </c>
      <c r="DQ44" s="32">
        <f t="shared" ca="1" si="87"/>
        <v>0</v>
      </c>
      <c r="DR44" s="32">
        <f t="shared" ca="1" si="88"/>
        <v>0</v>
      </c>
      <c r="DS44" s="32">
        <f t="shared" ca="1" si="89"/>
        <v>0</v>
      </c>
      <c r="DT44" s="32">
        <f t="shared" ca="1" si="90"/>
        <v>0</v>
      </c>
      <c r="DU44" s="31">
        <f t="shared" ca="1" si="91"/>
        <v>0</v>
      </c>
      <c r="DV44" s="31">
        <f t="shared" ca="1" si="92"/>
        <v>0</v>
      </c>
      <c r="DW44" s="31">
        <f t="shared" ca="1" si="93"/>
        <v>0</v>
      </c>
      <c r="DX44" s="31">
        <f t="shared" ca="1" si="94"/>
        <v>0</v>
      </c>
      <c r="DY44" s="31">
        <f t="shared" ca="1" si="95"/>
        <v>0</v>
      </c>
      <c r="DZ44" s="31">
        <f t="shared" ca="1" si="96"/>
        <v>0</v>
      </c>
      <c r="EA44" s="31">
        <f t="shared" ca="1" si="97"/>
        <v>-107.16</v>
      </c>
      <c r="EB44" s="31">
        <f t="shared" ca="1" si="98"/>
        <v>0</v>
      </c>
      <c r="EC44" s="31">
        <f t="shared" ca="1" si="99"/>
        <v>0</v>
      </c>
      <c r="ED44" s="31">
        <f t="shared" ca="1" si="100"/>
        <v>0</v>
      </c>
      <c r="EE44" s="31">
        <f t="shared" ca="1" si="101"/>
        <v>0</v>
      </c>
      <c r="EF44" s="31">
        <f t="shared" ca="1" si="102"/>
        <v>0</v>
      </c>
      <c r="EG44" s="32">
        <f t="shared" ca="1" si="103"/>
        <v>0</v>
      </c>
      <c r="EH44" s="32">
        <f t="shared" ca="1" si="104"/>
        <v>0</v>
      </c>
      <c r="EI44" s="32">
        <f t="shared" ca="1" si="105"/>
        <v>0</v>
      </c>
      <c r="EJ44" s="32">
        <f t="shared" ca="1" si="106"/>
        <v>0</v>
      </c>
      <c r="EK44" s="32">
        <f t="shared" ca="1" si="107"/>
        <v>0</v>
      </c>
      <c r="EL44" s="32">
        <f t="shared" ca="1" si="108"/>
        <v>0</v>
      </c>
      <c r="EM44" s="32">
        <f t="shared" ca="1" si="109"/>
        <v>-469.16000000000008</v>
      </c>
      <c r="EN44" s="32">
        <f t="shared" ca="1" si="110"/>
        <v>0</v>
      </c>
      <c r="EO44" s="32">
        <f t="shared" ca="1" si="111"/>
        <v>0</v>
      </c>
      <c r="EP44" s="32">
        <f t="shared" ca="1" si="112"/>
        <v>0</v>
      </c>
      <c r="EQ44" s="32">
        <f t="shared" ca="1" si="113"/>
        <v>0</v>
      </c>
      <c r="ER44" s="32">
        <f t="shared" ca="1" si="114"/>
        <v>0</v>
      </c>
    </row>
    <row r="45" spans="1:148">
      <c r="A45" t="s">
        <v>536</v>
      </c>
      <c r="B45" s="1" t="s">
        <v>367</v>
      </c>
      <c r="C45" t="str">
        <f t="shared" ca="1" si="227"/>
        <v>SPCIMP</v>
      </c>
      <c r="D45" t="str">
        <f t="shared" ca="1" si="228"/>
        <v>Alberta-Saskatchewan Intertie - Import</v>
      </c>
      <c r="H45" s="51">
        <v>126</v>
      </c>
      <c r="I45" s="51">
        <v>250</v>
      </c>
      <c r="K45" s="51">
        <v>198</v>
      </c>
      <c r="M45" s="51">
        <v>89</v>
      </c>
      <c r="Q45" s="32"/>
      <c r="R45" s="32"/>
      <c r="S45" s="32"/>
      <c r="T45" s="32">
        <v>1814.4</v>
      </c>
      <c r="U45" s="32">
        <v>3703.97</v>
      </c>
      <c r="V45" s="32"/>
      <c r="W45" s="32">
        <v>9910.43</v>
      </c>
      <c r="X45" s="32"/>
      <c r="Y45" s="32">
        <v>2449</v>
      </c>
      <c r="Z45" s="32"/>
      <c r="AA45" s="32"/>
      <c r="AB45" s="32"/>
      <c r="AF45" s="2">
        <v>3.85</v>
      </c>
      <c r="AG45" s="2">
        <v>3.85</v>
      </c>
      <c r="AI45" s="2">
        <v>3.85</v>
      </c>
      <c r="AK45" s="2">
        <v>3.85</v>
      </c>
      <c r="AO45" s="33"/>
      <c r="AP45" s="33"/>
      <c r="AQ45" s="33"/>
      <c r="AR45" s="33">
        <v>69.849999999999994</v>
      </c>
      <c r="AS45" s="33">
        <v>142.6</v>
      </c>
      <c r="AT45" s="33"/>
      <c r="AU45" s="33">
        <v>381.55</v>
      </c>
      <c r="AV45" s="33"/>
      <c r="AW45" s="33">
        <v>94.29</v>
      </c>
      <c r="AX45" s="33"/>
      <c r="AY45" s="33"/>
      <c r="AZ45" s="33"/>
      <c r="BA45" s="31">
        <f t="shared" si="55"/>
        <v>0</v>
      </c>
      <c r="BB45" s="31">
        <f t="shared" si="56"/>
        <v>0</v>
      </c>
      <c r="BC45" s="31">
        <f t="shared" si="57"/>
        <v>0</v>
      </c>
      <c r="BD45" s="31">
        <f t="shared" si="58"/>
        <v>-0.73</v>
      </c>
      <c r="BE45" s="31">
        <f t="shared" si="59"/>
        <v>-1.48</v>
      </c>
      <c r="BF45" s="31">
        <f t="shared" si="60"/>
        <v>0</v>
      </c>
      <c r="BG45" s="31">
        <f t="shared" si="61"/>
        <v>0</v>
      </c>
      <c r="BH45" s="31">
        <f t="shared" si="62"/>
        <v>0</v>
      </c>
      <c r="BI45" s="31">
        <f t="shared" si="63"/>
        <v>0</v>
      </c>
      <c r="BJ45" s="31">
        <f t="shared" si="64"/>
        <v>0</v>
      </c>
      <c r="BK45" s="31">
        <f t="shared" si="65"/>
        <v>0</v>
      </c>
      <c r="BL45" s="31">
        <f t="shared" si="66"/>
        <v>0</v>
      </c>
      <c r="BM45" s="6">
        <f t="shared" ca="1" si="226"/>
        <v>1.44E-2</v>
      </c>
      <c r="BN45" s="6">
        <f t="shared" ca="1" si="226"/>
        <v>1.44E-2</v>
      </c>
      <c r="BO45" s="6">
        <f t="shared" ca="1" si="226"/>
        <v>1.44E-2</v>
      </c>
      <c r="BP45" s="6">
        <f t="shared" ca="1" si="226"/>
        <v>1.44E-2</v>
      </c>
      <c r="BQ45" s="6">
        <f t="shared" ca="1" si="226"/>
        <v>1.44E-2</v>
      </c>
      <c r="BR45" s="6">
        <f t="shared" ca="1" si="226"/>
        <v>1.44E-2</v>
      </c>
      <c r="BS45" s="6">
        <f t="shared" ca="1" si="226"/>
        <v>1.44E-2</v>
      </c>
      <c r="BT45" s="6">
        <f t="shared" ca="1" si="226"/>
        <v>1.44E-2</v>
      </c>
      <c r="BU45" s="6">
        <f t="shared" ca="1" si="226"/>
        <v>1.44E-2</v>
      </c>
      <c r="BV45" s="6">
        <f t="shared" ca="1" si="226"/>
        <v>1.44E-2</v>
      </c>
      <c r="BW45" s="6">
        <f t="shared" ca="1" si="226"/>
        <v>1.44E-2</v>
      </c>
      <c r="BX45" s="6">
        <f t="shared" ca="1" si="226"/>
        <v>1.44E-2</v>
      </c>
      <c r="BY45" s="31">
        <f t="shared" ca="1" si="214"/>
        <v>0</v>
      </c>
      <c r="BZ45" s="31">
        <f t="shared" ca="1" si="215"/>
        <v>0</v>
      </c>
      <c r="CA45" s="31">
        <f t="shared" ca="1" si="216"/>
        <v>0</v>
      </c>
      <c r="CB45" s="31">
        <f t="shared" ca="1" si="217"/>
        <v>26.13</v>
      </c>
      <c r="CC45" s="31">
        <f t="shared" ca="1" si="218"/>
        <v>53.34</v>
      </c>
      <c r="CD45" s="31">
        <f t="shared" ca="1" si="219"/>
        <v>0</v>
      </c>
      <c r="CE45" s="31">
        <f t="shared" ca="1" si="220"/>
        <v>142.71</v>
      </c>
      <c r="CF45" s="31">
        <f t="shared" ca="1" si="221"/>
        <v>0</v>
      </c>
      <c r="CG45" s="31">
        <f t="shared" ca="1" si="222"/>
        <v>35.270000000000003</v>
      </c>
      <c r="CH45" s="31">
        <f t="shared" ca="1" si="223"/>
        <v>0</v>
      </c>
      <c r="CI45" s="31">
        <f t="shared" ca="1" si="224"/>
        <v>0</v>
      </c>
      <c r="CJ45" s="31">
        <f t="shared" ca="1" si="225"/>
        <v>0</v>
      </c>
      <c r="CK45" s="32">
        <f t="shared" ca="1" si="67"/>
        <v>0</v>
      </c>
      <c r="CL45" s="32">
        <f t="shared" ca="1" si="68"/>
        <v>0</v>
      </c>
      <c r="CM45" s="32">
        <f t="shared" ca="1" si="69"/>
        <v>0</v>
      </c>
      <c r="CN45" s="32">
        <f t="shared" ca="1" si="70"/>
        <v>4.3499999999999996</v>
      </c>
      <c r="CO45" s="32">
        <f t="shared" ca="1" si="71"/>
        <v>8.89</v>
      </c>
      <c r="CP45" s="32">
        <f t="shared" ca="1" si="72"/>
        <v>0</v>
      </c>
      <c r="CQ45" s="32">
        <f t="shared" ca="1" si="73"/>
        <v>23.79</v>
      </c>
      <c r="CR45" s="32">
        <f t="shared" ca="1" si="74"/>
        <v>0</v>
      </c>
      <c r="CS45" s="32">
        <f t="shared" ca="1" si="75"/>
        <v>5.88</v>
      </c>
      <c r="CT45" s="32">
        <f t="shared" ca="1" si="76"/>
        <v>0</v>
      </c>
      <c r="CU45" s="32">
        <f t="shared" ca="1" si="77"/>
        <v>0</v>
      </c>
      <c r="CV45" s="32">
        <f t="shared" ca="1" si="78"/>
        <v>0</v>
      </c>
      <c r="CW45" s="31">
        <f t="shared" ca="1" si="202"/>
        <v>0</v>
      </c>
      <c r="CX45" s="31">
        <f t="shared" ca="1" si="203"/>
        <v>0</v>
      </c>
      <c r="CY45" s="31">
        <f t="shared" ca="1" si="204"/>
        <v>0</v>
      </c>
      <c r="CZ45" s="31">
        <f t="shared" ca="1" si="205"/>
        <v>-38.64</v>
      </c>
      <c r="DA45" s="31">
        <f t="shared" ca="1" si="206"/>
        <v>-78.889999999999986</v>
      </c>
      <c r="DB45" s="31">
        <f t="shared" ca="1" si="207"/>
        <v>0</v>
      </c>
      <c r="DC45" s="31">
        <f t="shared" ca="1" si="208"/>
        <v>-215.05</v>
      </c>
      <c r="DD45" s="31">
        <f t="shared" ca="1" si="209"/>
        <v>0</v>
      </c>
      <c r="DE45" s="31">
        <f t="shared" ca="1" si="210"/>
        <v>-53.14</v>
      </c>
      <c r="DF45" s="31">
        <f t="shared" ca="1" si="211"/>
        <v>0</v>
      </c>
      <c r="DG45" s="31">
        <f t="shared" ca="1" si="212"/>
        <v>0</v>
      </c>
      <c r="DH45" s="31">
        <f t="shared" ca="1" si="213"/>
        <v>0</v>
      </c>
      <c r="DI45" s="32">
        <f t="shared" ca="1" si="79"/>
        <v>0</v>
      </c>
      <c r="DJ45" s="32">
        <f t="shared" ca="1" si="80"/>
        <v>0</v>
      </c>
      <c r="DK45" s="32">
        <f t="shared" ca="1" si="81"/>
        <v>0</v>
      </c>
      <c r="DL45" s="32">
        <f t="shared" ca="1" si="82"/>
        <v>-1.93</v>
      </c>
      <c r="DM45" s="32">
        <f t="shared" ca="1" si="83"/>
        <v>-3.94</v>
      </c>
      <c r="DN45" s="32">
        <f t="shared" ca="1" si="84"/>
        <v>0</v>
      </c>
      <c r="DO45" s="32">
        <f t="shared" ca="1" si="85"/>
        <v>-10.75</v>
      </c>
      <c r="DP45" s="32">
        <f t="shared" ca="1" si="86"/>
        <v>0</v>
      </c>
      <c r="DQ45" s="32">
        <f t="shared" ca="1" si="87"/>
        <v>-2.66</v>
      </c>
      <c r="DR45" s="32">
        <f t="shared" ca="1" si="88"/>
        <v>0</v>
      </c>
      <c r="DS45" s="32">
        <f t="shared" ca="1" si="89"/>
        <v>0</v>
      </c>
      <c r="DT45" s="32">
        <f t="shared" ca="1" si="90"/>
        <v>0</v>
      </c>
      <c r="DU45" s="31">
        <f t="shared" ca="1" si="91"/>
        <v>0</v>
      </c>
      <c r="DV45" s="31">
        <f t="shared" ca="1" si="92"/>
        <v>0</v>
      </c>
      <c r="DW45" s="31">
        <f t="shared" ca="1" si="93"/>
        <v>0</v>
      </c>
      <c r="DX45" s="31">
        <f t="shared" ca="1" si="94"/>
        <v>-12.2</v>
      </c>
      <c r="DY45" s="31">
        <f t="shared" ca="1" si="95"/>
        <v>-24.78</v>
      </c>
      <c r="DZ45" s="31">
        <f t="shared" ca="1" si="96"/>
        <v>0</v>
      </c>
      <c r="EA45" s="31">
        <f t="shared" ca="1" si="97"/>
        <v>-66.84</v>
      </c>
      <c r="EB45" s="31">
        <f t="shared" ca="1" si="98"/>
        <v>0</v>
      </c>
      <c r="EC45" s="31">
        <f t="shared" ca="1" si="99"/>
        <v>-16.34</v>
      </c>
      <c r="ED45" s="31">
        <f t="shared" ca="1" si="100"/>
        <v>0</v>
      </c>
      <c r="EE45" s="31">
        <f t="shared" ca="1" si="101"/>
        <v>0</v>
      </c>
      <c r="EF45" s="31">
        <f t="shared" ca="1" si="102"/>
        <v>0</v>
      </c>
      <c r="EG45" s="32">
        <f t="shared" ca="1" si="103"/>
        <v>0</v>
      </c>
      <c r="EH45" s="32">
        <f t="shared" ca="1" si="104"/>
        <v>0</v>
      </c>
      <c r="EI45" s="32">
        <f t="shared" ca="1" si="105"/>
        <v>0</v>
      </c>
      <c r="EJ45" s="32">
        <f t="shared" ca="1" si="106"/>
        <v>-52.769999999999996</v>
      </c>
      <c r="EK45" s="32">
        <f t="shared" ca="1" si="107"/>
        <v>-107.60999999999999</v>
      </c>
      <c r="EL45" s="32">
        <f t="shared" ca="1" si="108"/>
        <v>0</v>
      </c>
      <c r="EM45" s="32">
        <f t="shared" ca="1" si="109"/>
        <v>-292.64</v>
      </c>
      <c r="EN45" s="32">
        <f t="shared" ca="1" si="110"/>
        <v>0</v>
      </c>
      <c r="EO45" s="32">
        <f t="shared" ca="1" si="111"/>
        <v>-72.14</v>
      </c>
      <c r="EP45" s="32">
        <f t="shared" ca="1" si="112"/>
        <v>0</v>
      </c>
      <c r="EQ45" s="32">
        <f t="shared" ca="1" si="113"/>
        <v>0</v>
      </c>
      <c r="ER45" s="32">
        <f t="shared" ca="1" si="114"/>
        <v>0</v>
      </c>
    </row>
    <row r="46" spans="1:148">
      <c r="A46" t="s">
        <v>536</v>
      </c>
      <c r="B46" s="1" t="s">
        <v>308</v>
      </c>
      <c r="C46" t="str">
        <f t="shared" ca="1" si="227"/>
        <v>BCHEXP</v>
      </c>
      <c r="D46" t="str">
        <f t="shared" ca="1" si="228"/>
        <v>Alberta-BC Intertie - Export</v>
      </c>
      <c r="L46" s="51">
        <v>283.5</v>
      </c>
      <c r="Q46" s="32"/>
      <c r="R46" s="32"/>
      <c r="S46" s="32"/>
      <c r="T46" s="32"/>
      <c r="U46" s="32"/>
      <c r="V46" s="32"/>
      <c r="W46" s="32"/>
      <c r="X46" s="32">
        <v>5182.3</v>
      </c>
      <c r="Y46" s="32"/>
      <c r="Z46" s="32"/>
      <c r="AA46" s="32"/>
      <c r="AB46" s="32"/>
      <c r="AJ46" s="2">
        <v>1.05</v>
      </c>
      <c r="AO46" s="33"/>
      <c r="AP46" s="33"/>
      <c r="AQ46" s="33"/>
      <c r="AR46" s="33"/>
      <c r="AS46" s="33"/>
      <c r="AT46" s="33"/>
      <c r="AU46" s="33"/>
      <c r="AV46" s="33">
        <v>54.41</v>
      </c>
      <c r="AW46" s="33"/>
      <c r="AX46" s="33"/>
      <c r="AY46" s="33"/>
      <c r="AZ46" s="33"/>
      <c r="BA46" s="31">
        <f t="shared" si="55"/>
        <v>0</v>
      </c>
      <c r="BB46" s="31">
        <f t="shared" si="56"/>
        <v>0</v>
      </c>
      <c r="BC46" s="31">
        <f t="shared" si="57"/>
        <v>0</v>
      </c>
      <c r="BD46" s="31">
        <f t="shared" si="58"/>
        <v>0</v>
      </c>
      <c r="BE46" s="31">
        <f t="shared" si="59"/>
        <v>0</v>
      </c>
      <c r="BF46" s="31">
        <f t="shared" si="60"/>
        <v>0</v>
      </c>
      <c r="BG46" s="31">
        <f t="shared" si="61"/>
        <v>0</v>
      </c>
      <c r="BH46" s="31">
        <f t="shared" si="62"/>
        <v>0</v>
      </c>
      <c r="BI46" s="31">
        <f t="shared" si="63"/>
        <v>0</v>
      </c>
      <c r="BJ46" s="31">
        <f t="shared" si="64"/>
        <v>0</v>
      </c>
      <c r="BK46" s="31">
        <f t="shared" si="65"/>
        <v>0</v>
      </c>
      <c r="BL46" s="31">
        <f t="shared" si="66"/>
        <v>0</v>
      </c>
      <c r="BM46" s="6">
        <f t="shared" ca="1" si="226"/>
        <v>8.3999999999999995E-3</v>
      </c>
      <c r="BN46" s="6">
        <f t="shared" ca="1" si="226"/>
        <v>8.3999999999999995E-3</v>
      </c>
      <c r="BO46" s="6">
        <f t="shared" ca="1" si="226"/>
        <v>8.3999999999999995E-3</v>
      </c>
      <c r="BP46" s="6">
        <f t="shared" ca="1" si="226"/>
        <v>8.3999999999999995E-3</v>
      </c>
      <c r="BQ46" s="6">
        <f t="shared" ca="1" si="226"/>
        <v>8.3999999999999995E-3</v>
      </c>
      <c r="BR46" s="6">
        <f t="shared" ca="1" si="226"/>
        <v>8.3999999999999995E-3</v>
      </c>
      <c r="BS46" s="6">
        <f t="shared" ca="1" si="226"/>
        <v>8.3999999999999995E-3</v>
      </c>
      <c r="BT46" s="6">
        <f t="shared" ca="1" si="226"/>
        <v>8.3999999999999995E-3</v>
      </c>
      <c r="BU46" s="6">
        <f t="shared" ca="1" si="226"/>
        <v>8.3999999999999995E-3</v>
      </c>
      <c r="BV46" s="6">
        <f t="shared" ca="1" si="226"/>
        <v>8.3999999999999995E-3</v>
      </c>
      <c r="BW46" s="6">
        <f t="shared" ca="1" si="226"/>
        <v>8.3999999999999995E-3</v>
      </c>
      <c r="BX46" s="6">
        <f t="shared" ca="1" si="226"/>
        <v>8.3999999999999995E-3</v>
      </c>
      <c r="BY46" s="31">
        <f t="shared" ca="1" si="214"/>
        <v>0</v>
      </c>
      <c r="BZ46" s="31">
        <f t="shared" ca="1" si="215"/>
        <v>0</v>
      </c>
      <c r="CA46" s="31">
        <f t="shared" ca="1" si="216"/>
        <v>0</v>
      </c>
      <c r="CB46" s="31">
        <f t="shared" ca="1" si="217"/>
        <v>0</v>
      </c>
      <c r="CC46" s="31">
        <f t="shared" ca="1" si="218"/>
        <v>0</v>
      </c>
      <c r="CD46" s="31">
        <f t="shared" ca="1" si="219"/>
        <v>0</v>
      </c>
      <c r="CE46" s="31">
        <f t="shared" ca="1" si="220"/>
        <v>0</v>
      </c>
      <c r="CF46" s="31">
        <f t="shared" ca="1" si="221"/>
        <v>43.53</v>
      </c>
      <c r="CG46" s="31">
        <f t="shared" ca="1" si="222"/>
        <v>0</v>
      </c>
      <c r="CH46" s="31">
        <f t="shared" ca="1" si="223"/>
        <v>0</v>
      </c>
      <c r="CI46" s="31">
        <f t="shared" ca="1" si="224"/>
        <v>0</v>
      </c>
      <c r="CJ46" s="31">
        <f t="shared" ca="1" si="225"/>
        <v>0</v>
      </c>
      <c r="CK46" s="32">
        <f t="shared" ca="1" si="67"/>
        <v>0</v>
      </c>
      <c r="CL46" s="32">
        <f t="shared" ca="1" si="68"/>
        <v>0</v>
      </c>
      <c r="CM46" s="32">
        <f t="shared" ca="1" si="69"/>
        <v>0</v>
      </c>
      <c r="CN46" s="32">
        <f t="shared" ca="1" si="70"/>
        <v>0</v>
      </c>
      <c r="CO46" s="32">
        <f t="shared" ca="1" si="71"/>
        <v>0</v>
      </c>
      <c r="CP46" s="32">
        <f t="shared" ca="1" si="72"/>
        <v>0</v>
      </c>
      <c r="CQ46" s="32">
        <f t="shared" ca="1" si="73"/>
        <v>0</v>
      </c>
      <c r="CR46" s="32">
        <f t="shared" ca="1" si="74"/>
        <v>12.44</v>
      </c>
      <c r="CS46" s="32">
        <f t="shared" ca="1" si="75"/>
        <v>0</v>
      </c>
      <c r="CT46" s="32">
        <f t="shared" ca="1" si="76"/>
        <v>0</v>
      </c>
      <c r="CU46" s="32">
        <f t="shared" ca="1" si="77"/>
        <v>0</v>
      </c>
      <c r="CV46" s="32">
        <f t="shared" ca="1" si="78"/>
        <v>0</v>
      </c>
      <c r="CW46" s="31">
        <f t="shared" ca="1" si="202"/>
        <v>0</v>
      </c>
      <c r="CX46" s="31">
        <f t="shared" ca="1" si="203"/>
        <v>0</v>
      </c>
      <c r="CY46" s="31">
        <f t="shared" ca="1" si="204"/>
        <v>0</v>
      </c>
      <c r="CZ46" s="31">
        <f t="shared" ca="1" si="205"/>
        <v>0</v>
      </c>
      <c r="DA46" s="31">
        <f t="shared" ca="1" si="206"/>
        <v>0</v>
      </c>
      <c r="DB46" s="31">
        <f t="shared" ca="1" si="207"/>
        <v>0</v>
      </c>
      <c r="DC46" s="31">
        <f t="shared" ca="1" si="208"/>
        <v>0</v>
      </c>
      <c r="DD46" s="31">
        <f t="shared" ca="1" si="209"/>
        <v>1.5600000000000023</v>
      </c>
      <c r="DE46" s="31">
        <f t="shared" ca="1" si="210"/>
        <v>0</v>
      </c>
      <c r="DF46" s="31">
        <f t="shared" ca="1" si="211"/>
        <v>0</v>
      </c>
      <c r="DG46" s="31">
        <f t="shared" ca="1" si="212"/>
        <v>0</v>
      </c>
      <c r="DH46" s="31">
        <f t="shared" ca="1" si="213"/>
        <v>0</v>
      </c>
      <c r="DI46" s="32">
        <f t="shared" ca="1" si="79"/>
        <v>0</v>
      </c>
      <c r="DJ46" s="32">
        <f t="shared" ca="1" si="80"/>
        <v>0</v>
      </c>
      <c r="DK46" s="32">
        <f t="shared" ca="1" si="81"/>
        <v>0</v>
      </c>
      <c r="DL46" s="32">
        <f t="shared" ca="1" si="82"/>
        <v>0</v>
      </c>
      <c r="DM46" s="32">
        <f t="shared" ca="1" si="83"/>
        <v>0</v>
      </c>
      <c r="DN46" s="32">
        <f t="shared" ca="1" si="84"/>
        <v>0</v>
      </c>
      <c r="DO46" s="32">
        <f t="shared" ca="1" si="85"/>
        <v>0</v>
      </c>
      <c r="DP46" s="32">
        <f t="shared" ca="1" si="86"/>
        <v>0.08</v>
      </c>
      <c r="DQ46" s="32">
        <f t="shared" ca="1" si="87"/>
        <v>0</v>
      </c>
      <c r="DR46" s="32">
        <f t="shared" ca="1" si="88"/>
        <v>0</v>
      </c>
      <c r="DS46" s="32">
        <f t="shared" ca="1" si="89"/>
        <v>0</v>
      </c>
      <c r="DT46" s="32">
        <f t="shared" ca="1" si="90"/>
        <v>0</v>
      </c>
      <c r="DU46" s="31">
        <f t="shared" ca="1" si="91"/>
        <v>0</v>
      </c>
      <c r="DV46" s="31">
        <f t="shared" ca="1" si="92"/>
        <v>0</v>
      </c>
      <c r="DW46" s="31">
        <f t="shared" ca="1" si="93"/>
        <v>0</v>
      </c>
      <c r="DX46" s="31">
        <f t="shared" ca="1" si="94"/>
        <v>0</v>
      </c>
      <c r="DY46" s="31">
        <f t="shared" ca="1" si="95"/>
        <v>0</v>
      </c>
      <c r="DZ46" s="31">
        <f t="shared" ca="1" si="96"/>
        <v>0</v>
      </c>
      <c r="EA46" s="31">
        <f t="shared" ca="1" si="97"/>
        <v>0</v>
      </c>
      <c r="EB46" s="31">
        <f t="shared" ca="1" si="98"/>
        <v>0.48</v>
      </c>
      <c r="EC46" s="31">
        <f t="shared" ca="1" si="99"/>
        <v>0</v>
      </c>
      <c r="ED46" s="31">
        <f t="shared" ca="1" si="100"/>
        <v>0</v>
      </c>
      <c r="EE46" s="31">
        <f t="shared" ca="1" si="101"/>
        <v>0</v>
      </c>
      <c r="EF46" s="31">
        <f t="shared" ca="1" si="102"/>
        <v>0</v>
      </c>
      <c r="EG46" s="32">
        <f t="shared" ca="1" si="103"/>
        <v>0</v>
      </c>
      <c r="EH46" s="32">
        <f t="shared" ca="1" si="104"/>
        <v>0</v>
      </c>
      <c r="EI46" s="32">
        <f t="shared" ca="1" si="105"/>
        <v>0</v>
      </c>
      <c r="EJ46" s="32">
        <f t="shared" ca="1" si="106"/>
        <v>0</v>
      </c>
      <c r="EK46" s="32">
        <f t="shared" ca="1" si="107"/>
        <v>0</v>
      </c>
      <c r="EL46" s="32">
        <f t="shared" ca="1" si="108"/>
        <v>0</v>
      </c>
      <c r="EM46" s="32">
        <f t="shared" ca="1" si="109"/>
        <v>0</v>
      </c>
      <c r="EN46" s="32">
        <f t="shared" ca="1" si="110"/>
        <v>2.1200000000000023</v>
      </c>
      <c r="EO46" s="32">
        <f t="shared" ca="1" si="111"/>
        <v>0</v>
      </c>
      <c r="EP46" s="32">
        <f t="shared" ca="1" si="112"/>
        <v>0</v>
      </c>
      <c r="EQ46" s="32">
        <f t="shared" ca="1" si="113"/>
        <v>0</v>
      </c>
      <c r="ER46" s="32">
        <f t="shared" ca="1" si="114"/>
        <v>0</v>
      </c>
    </row>
    <row r="47" spans="1:148">
      <c r="A47" t="s">
        <v>443</v>
      </c>
      <c r="B47" s="1" t="s">
        <v>57</v>
      </c>
      <c r="C47" t="str">
        <f t="shared" ca="1" si="227"/>
        <v>DAI1</v>
      </c>
      <c r="D47" t="str">
        <f t="shared" ca="1" si="228"/>
        <v>Daishowa-Marubeni</v>
      </c>
      <c r="E47" s="51">
        <v>1878.604</v>
      </c>
      <c r="F47" s="51">
        <v>1908.704</v>
      </c>
      <c r="G47" s="51">
        <v>2632.07</v>
      </c>
      <c r="H47" s="51">
        <v>2126.11</v>
      </c>
      <c r="I47" s="51">
        <v>1072.2460000000001</v>
      </c>
      <c r="J47" s="51">
        <v>2203.0540000000001</v>
      </c>
      <c r="K47" s="51">
        <v>989.36599999999999</v>
      </c>
      <c r="L47" s="51">
        <v>1385.1880000000001</v>
      </c>
      <c r="M47" s="51">
        <v>1423.4639999999999</v>
      </c>
      <c r="N47" s="51">
        <v>809.55</v>
      </c>
      <c r="O47" s="51">
        <v>1187.7180000000001</v>
      </c>
      <c r="P47" s="51">
        <v>2416.0920000000001</v>
      </c>
      <c r="Q47" s="32">
        <v>202301.28</v>
      </c>
      <c r="R47" s="32">
        <v>99366.84</v>
      </c>
      <c r="S47" s="32">
        <v>113262.52</v>
      </c>
      <c r="T47" s="32">
        <v>70228.36</v>
      </c>
      <c r="U47" s="32">
        <v>39594.129999999997</v>
      </c>
      <c r="V47" s="32">
        <v>81025.36</v>
      </c>
      <c r="W47" s="32">
        <v>40280.639999999999</v>
      </c>
      <c r="X47" s="32">
        <v>60902.48</v>
      </c>
      <c r="Y47" s="32">
        <v>183024.14</v>
      </c>
      <c r="Z47" s="32">
        <v>29772.2</v>
      </c>
      <c r="AA47" s="32">
        <v>60621.82</v>
      </c>
      <c r="AB47" s="32">
        <v>131347.03</v>
      </c>
      <c r="AC47" s="2">
        <v>-2.0299999999999998</v>
      </c>
      <c r="AD47" s="2">
        <v>-2.0299999999999998</v>
      </c>
      <c r="AE47" s="2">
        <v>-2.0299999999999998</v>
      </c>
      <c r="AF47" s="2">
        <v>-2.0299999999999998</v>
      </c>
      <c r="AG47" s="2">
        <v>-2.0299999999999998</v>
      </c>
      <c r="AH47" s="2">
        <v>-2.0299999999999998</v>
      </c>
      <c r="AI47" s="2">
        <v>-2.0299999999999998</v>
      </c>
      <c r="AJ47" s="2">
        <v>-2.0299999999999998</v>
      </c>
      <c r="AK47" s="2">
        <v>-2.0299999999999998</v>
      </c>
      <c r="AL47" s="2">
        <v>-2.0299999999999998</v>
      </c>
      <c r="AM47" s="2">
        <v>-2.0299999999999998</v>
      </c>
      <c r="AN47" s="2">
        <v>-2.0299999999999998</v>
      </c>
      <c r="AO47" s="33">
        <v>-4106.72</v>
      </c>
      <c r="AP47" s="33">
        <v>-2017.15</v>
      </c>
      <c r="AQ47" s="33">
        <v>-2299.23</v>
      </c>
      <c r="AR47" s="33">
        <v>-1425.64</v>
      </c>
      <c r="AS47" s="33">
        <v>-803.76</v>
      </c>
      <c r="AT47" s="33">
        <v>-1644.81</v>
      </c>
      <c r="AU47" s="33">
        <v>-817.7</v>
      </c>
      <c r="AV47" s="33">
        <v>-1236.32</v>
      </c>
      <c r="AW47" s="33">
        <v>-3715.39</v>
      </c>
      <c r="AX47" s="33">
        <v>-604.38</v>
      </c>
      <c r="AY47" s="33">
        <v>-1230.6199999999999</v>
      </c>
      <c r="AZ47" s="33">
        <v>-2666.34</v>
      </c>
      <c r="BA47" s="31">
        <f t="shared" si="55"/>
        <v>-60.69</v>
      </c>
      <c r="BB47" s="31">
        <f t="shared" si="56"/>
        <v>-29.81</v>
      </c>
      <c r="BC47" s="31">
        <f t="shared" si="57"/>
        <v>-33.979999999999997</v>
      </c>
      <c r="BD47" s="31">
        <f t="shared" si="58"/>
        <v>-28.09</v>
      </c>
      <c r="BE47" s="31">
        <f t="shared" si="59"/>
        <v>-15.84</v>
      </c>
      <c r="BF47" s="31">
        <f t="shared" si="60"/>
        <v>-32.409999999999997</v>
      </c>
      <c r="BG47" s="31">
        <f t="shared" si="61"/>
        <v>0</v>
      </c>
      <c r="BH47" s="31">
        <f t="shared" si="62"/>
        <v>0</v>
      </c>
      <c r="BI47" s="31">
        <f t="shared" si="63"/>
        <v>0</v>
      </c>
      <c r="BJ47" s="31">
        <f t="shared" si="64"/>
        <v>-35.729999999999997</v>
      </c>
      <c r="BK47" s="31">
        <f t="shared" si="65"/>
        <v>-72.75</v>
      </c>
      <c r="BL47" s="31">
        <f t="shared" si="66"/>
        <v>-157.62</v>
      </c>
      <c r="BM47" s="6">
        <f t="shared" ca="1" si="226"/>
        <v>-7.6600000000000001E-2</v>
      </c>
      <c r="BN47" s="6">
        <f t="shared" ca="1" si="226"/>
        <v>-7.6600000000000001E-2</v>
      </c>
      <c r="BO47" s="6">
        <f t="shared" ca="1" si="226"/>
        <v>-7.6600000000000001E-2</v>
      </c>
      <c r="BP47" s="6">
        <f t="shared" ca="1" si="226"/>
        <v>-7.6600000000000001E-2</v>
      </c>
      <c r="BQ47" s="6">
        <f t="shared" ca="1" si="226"/>
        <v>-7.6600000000000001E-2</v>
      </c>
      <c r="BR47" s="6">
        <f t="shared" ca="1" si="226"/>
        <v>-7.6600000000000001E-2</v>
      </c>
      <c r="BS47" s="6">
        <f t="shared" ca="1" si="226"/>
        <v>-7.6600000000000001E-2</v>
      </c>
      <c r="BT47" s="6">
        <f t="shared" ca="1" si="226"/>
        <v>-7.6600000000000001E-2</v>
      </c>
      <c r="BU47" s="6">
        <f t="shared" ca="1" si="226"/>
        <v>-7.6600000000000001E-2</v>
      </c>
      <c r="BV47" s="6">
        <f t="shared" ca="1" si="226"/>
        <v>-7.6600000000000001E-2</v>
      </c>
      <c r="BW47" s="6">
        <f t="shared" ca="1" si="226"/>
        <v>-7.6600000000000001E-2</v>
      </c>
      <c r="BX47" s="6">
        <f t="shared" ca="1" si="226"/>
        <v>-7.6600000000000001E-2</v>
      </c>
      <c r="BY47" s="31">
        <f t="shared" ca="1" si="214"/>
        <v>-15496.28</v>
      </c>
      <c r="BZ47" s="31">
        <f t="shared" ca="1" si="215"/>
        <v>-7611.5</v>
      </c>
      <c r="CA47" s="31">
        <f t="shared" ca="1" si="216"/>
        <v>-8675.91</v>
      </c>
      <c r="CB47" s="31">
        <f t="shared" ca="1" si="217"/>
        <v>-5379.49</v>
      </c>
      <c r="CC47" s="31">
        <f t="shared" ca="1" si="218"/>
        <v>-3032.91</v>
      </c>
      <c r="CD47" s="31">
        <f t="shared" ca="1" si="219"/>
        <v>-6206.54</v>
      </c>
      <c r="CE47" s="31">
        <f t="shared" ca="1" si="220"/>
        <v>-3085.5</v>
      </c>
      <c r="CF47" s="31">
        <f t="shared" ca="1" si="221"/>
        <v>-4665.13</v>
      </c>
      <c r="CG47" s="31">
        <f t="shared" ca="1" si="222"/>
        <v>-14019.65</v>
      </c>
      <c r="CH47" s="31">
        <f t="shared" ca="1" si="223"/>
        <v>-2280.5500000000002</v>
      </c>
      <c r="CI47" s="31">
        <f t="shared" ca="1" si="224"/>
        <v>-4643.63</v>
      </c>
      <c r="CJ47" s="31">
        <f t="shared" ca="1" si="225"/>
        <v>-10061.18</v>
      </c>
      <c r="CK47" s="32">
        <f t="shared" ca="1" si="67"/>
        <v>485.52</v>
      </c>
      <c r="CL47" s="32">
        <f t="shared" ca="1" si="68"/>
        <v>238.48</v>
      </c>
      <c r="CM47" s="32">
        <f t="shared" ca="1" si="69"/>
        <v>271.83</v>
      </c>
      <c r="CN47" s="32">
        <f t="shared" ca="1" si="70"/>
        <v>168.55</v>
      </c>
      <c r="CO47" s="32">
        <f t="shared" ca="1" si="71"/>
        <v>95.03</v>
      </c>
      <c r="CP47" s="32">
        <f t="shared" ca="1" si="72"/>
        <v>194.46</v>
      </c>
      <c r="CQ47" s="32">
        <f t="shared" ca="1" si="73"/>
        <v>96.67</v>
      </c>
      <c r="CR47" s="32">
        <f t="shared" ca="1" si="74"/>
        <v>146.16999999999999</v>
      </c>
      <c r="CS47" s="32">
        <f t="shared" ca="1" si="75"/>
        <v>439.26</v>
      </c>
      <c r="CT47" s="32">
        <f t="shared" ca="1" si="76"/>
        <v>71.45</v>
      </c>
      <c r="CU47" s="32">
        <f t="shared" ca="1" si="77"/>
        <v>145.49</v>
      </c>
      <c r="CV47" s="32">
        <f t="shared" ca="1" si="78"/>
        <v>315.23</v>
      </c>
      <c r="CW47" s="31">
        <f t="shared" ca="1" si="202"/>
        <v>-10843.35</v>
      </c>
      <c r="CX47" s="31">
        <f t="shared" ca="1" si="203"/>
        <v>-5326.06</v>
      </c>
      <c r="CY47" s="31">
        <f t="shared" ca="1" si="204"/>
        <v>-6070.8700000000008</v>
      </c>
      <c r="CZ47" s="31">
        <f t="shared" ca="1" si="205"/>
        <v>-3757.2099999999991</v>
      </c>
      <c r="DA47" s="31">
        <f t="shared" ca="1" si="206"/>
        <v>-2118.2799999999997</v>
      </c>
      <c r="DB47" s="31">
        <f t="shared" ca="1" si="207"/>
        <v>-4334.8600000000006</v>
      </c>
      <c r="DC47" s="31">
        <f t="shared" ca="1" si="208"/>
        <v>-2171.13</v>
      </c>
      <c r="DD47" s="31">
        <f t="shared" ca="1" si="209"/>
        <v>-3282.6400000000003</v>
      </c>
      <c r="DE47" s="31">
        <f t="shared" ca="1" si="210"/>
        <v>-9865</v>
      </c>
      <c r="DF47" s="31">
        <f t="shared" ca="1" si="211"/>
        <v>-1568.9900000000002</v>
      </c>
      <c r="DG47" s="31">
        <f t="shared" ca="1" si="212"/>
        <v>-3194.7700000000004</v>
      </c>
      <c r="DH47" s="31">
        <f t="shared" ca="1" si="213"/>
        <v>-6921.9900000000007</v>
      </c>
      <c r="DI47" s="32">
        <f t="shared" ca="1" si="79"/>
        <v>-542.16999999999996</v>
      </c>
      <c r="DJ47" s="32">
        <f t="shared" ca="1" si="80"/>
        <v>-266.3</v>
      </c>
      <c r="DK47" s="32">
        <f t="shared" ca="1" si="81"/>
        <v>-303.54000000000002</v>
      </c>
      <c r="DL47" s="32">
        <f t="shared" ca="1" si="82"/>
        <v>-187.86</v>
      </c>
      <c r="DM47" s="32">
        <f t="shared" ca="1" si="83"/>
        <v>-105.91</v>
      </c>
      <c r="DN47" s="32">
        <f t="shared" ca="1" si="84"/>
        <v>-216.74</v>
      </c>
      <c r="DO47" s="32">
        <f t="shared" ca="1" si="85"/>
        <v>-108.56</v>
      </c>
      <c r="DP47" s="32">
        <f t="shared" ca="1" si="86"/>
        <v>-164.13</v>
      </c>
      <c r="DQ47" s="32">
        <f t="shared" ca="1" si="87"/>
        <v>-493.25</v>
      </c>
      <c r="DR47" s="32">
        <f t="shared" ca="1" si="88"/>
        <v>-78.45</v>
      </c>
      <c r="DS47" s="32">
        <f t="shared" ca="1" si="89"/>
        <v>-159.74</v>
      </c>
      <c r="DT47" s="32">
        <f t="shared" ca="1" si="90"/>
        <v>-346.1</v>
      </c>
      <c r="DU47" s="31">
        <f t="shared" ca="1" si="91"/>
        <v>-3493.4</v>
      </c>
      <c r="DV47" s="31">
        <f t="shared" ca="1" si="92"/>
        <v>-1703.46</v>
      </c>
      <c r="DW47" s="31">
        <f t="shared" ca="1" si="93"/>
        <v>-1928.87</v>
      </c>
      <c r="DX47" s="31">
        <f t="shared" ca="1" si="94"/>
        <v>-1186.58</v>
      </c>
      <c r="DY47" s="31">
        <f t="shared" ca="1" si="95"/>
        <v>-665.5</v>
      </c>
      <c r="DZ47" s="31">
        <f t="shared" ca="1" si="96"/>
        <v>-1354.52</v>
      </c>
      <c r="EA47" s="31">
        <f t="shared" ca="1" si="97"/>
        <v>-674.85</v>
      </c>
      <c r="EB47" s="31">
        <f t="shared" ca="1" si="98"/>
        <v>-1014.76</v>
      </c>
      <c r="EC47" s="31">
        <f t="shared" ca="1" si="99"/>
        <v>-3032.8</v>
      </c>
      <c r="ED47" s="31">
        <f t="shared" ca="1" si="100"/>
        <v>-479.78</v>
      </c>
      <c r="EE47" s="31">
        <f t="shared" ca="1" si="101"/>
        <v>-971.49</v>
      </c>
      <c r="EF47" s="31">
        <f t="shared" ca="1" si="102"/>
        <v>-2093.52</v>
      </c>
      <c r="EG47" s="32">
        <f t="shared" ca="1" si="103"/>
        <v>-14878.92</v>
      </c>
      <c r="EH47" s="32">
        <f t="shared" ca="1" si="104"/>
        <v>-7295.8200000000006</v>
      </c>
      <c r="EI47" s="32">
        <f t="shared" ca="1" si="105"/>
        <v>-8303.2800000000007</v>
      </c>
      <c r="EJ47" s="32">
        <f t="shared" ca="1" si="106"/>
        <v>-5131.6499999999996</v>
      </c>
      <c r="EK47" s="32">
        <f t="shared" ca="1" si="107"/>
        <v>-2889.6899999999996</v>
      </c>
      <c r="EL47" s="32">
        <f t="shared" ca="1" si="108"/>
        <v>-5906.1200000000008</v>
      </c>
      <c r="EM47" s="32">
        <f t="shared" ca="1" si="109"/>
        <v>-2954.54</v>
      </c>
      <c r="EN47" s="32">
        <f t="shared" ca="1" si="110"/>
        <v>-4461.5300000000007</v>
      </c>
      <c r="EO47" s="32">
        <f t="shared" ca="1" si="111"/>
        <v>-13391.05</v>
      </c>
      <c r="EP47" s="32">
        <f t="shared" ca="1" si="112"/>
        <v>-2127.2200000000003</v>
      </c>
      <c r="EQ47" s="32">
        <f t="shared" ca="1" si="113"/>
        <v>-4326</v>
      </c>
      <c r="ER47" s="32">
        <f t="shared" ca="1" si="114"/>
        <v>-9361.61</v>
      </c>
    </row>
    <row r="48" spans="1:148">
      <c r="A48" t="s">
        <v>444</v>
      </c>
      <c r="B48" s="1" t="s">
        <v>58</v>
      </c>
      <c r="C48" t="str">
        <f t="shared" ca="1" si="227"/>
        <v>DOWGEN15M</v>
      </c>
      <c r="D48" t="str">
        <f t="shared" ca="1" si="228"/>
        <v>Dow Hydrocarbon Industrial Complex</v>
      </c>
      <c r="E48" s="51">
        <v>44292.156300000002</v>
      </c>
      <c r="F48" s="51">
        <v>42652.255899999996</v>
      </c>
      <c r="G48" s="51">
        <v>41273.804100000001</v>
      </c>
      <c r="H48" s="51">
        <v>28053.707999999999</v>
      </c>
      <c r="I48" s="51">
        <v>43121.377399999998</v>
      </c>
      <c r="J48" s="51">
        <v>31010.426899999999</v>
      </c>
      <c r="K48" s="51">
        <v>36552.099800000004</v>
      </c>
      <c r="L48" s="51">
        <v>39366.523992000002</v>
      </c>
      <c r="M48" s="51">
        <v>24281.961403400001</v>
      </c>
      <c r="N48" s="51">
        <v>38073.608707599997</v>
      </c>
      <c r="O48" s="51">
        <v>50687.192316200002</v>
      </c>
      <c r="P48" s="51">
        <v>46173.631064399997</v>
      </c>
      <c r="Q48" s="32">
        <v>6340077.9000000004</v>
      </c>
      <c r="R48" s="32">
        <v>2514526.27</v>
      </c>
      <c r="S48" s="32">
        <v>2055488.09</v>
      </c>
      <c r="T48" s="32">
        <v>1109440.46</v>
      </c>
      <c r="U48" s="32">
        <v>1514289.96</v>
      </c>
      <c r="V48" s="32">
        <v>1293844.01</v>
      </c>
      <c r="W48" s="32">
        <v>1704503.98</v>
      </c>
      <c r="X48" s="32">
        <v>1617783.54</v>
      </c>
      <c r="Y48" s="32">
        <v>2687546.14</v>
      </c>
      <c r="Z48" s="32">
        <v>1488463.17</v>
      </c>
      <c r="AA48" s="32">
        <v>3043759.71</v>
      </c>
      <c r="AB48" s="32">
        <v>3174418.79</v>
      </c>
      <c r="AC48" s="2">
        <v>3.96</v>
      </c>
      <c r="AD48" s="2">
        <v>3.96</v>
      </c>
      <c r="AE48" s="2">
        <v>3.96</v>
      </c>
      <c r="AF48" s="2">
        <v>3.96</v>
      </c>
      <c r="AG48" s="2">
        <v>3.96</v>
      </c>
      <c r="AH48" s="2">
        <v>3.96</v>
      </c>
      <c r="AI48" s="2">
        <v>3.96</v>
      </c>
      <c r="AJ48" s="2">
        <v>3.96</v>
      </c>
      <c r="AK48" s="2">
        <v>3.96</v>
      </c>
      <c r="AL48" s="2">
        <v>3.96</v>
      </c>
      <c r="AM48" s="2">
        <v>3.96</v>
      </c>
      <c r="AN48" s="2">
        <v>3.96</v>
      </c>
      <c r="AO48" s="33">
        <v>251067.08</v>
      </c>
      <c r="AP48" s="33">
        <v>99575.24</v>
      </c>
      <c r="AQ48" s="33">
        <v>81397.33</v>
      </c>
      <c r="AR48" s="33">
        <v>43933.84</v>
      </c>
      <c r="AS48" s="33">
        <v>59965.88</v>
      </c>
      <c r="AT48" s="33">
        <v>51236.22</v>
      </c>
      <c r="AU48" s="33">
        <v>67498.36</v>
      </c>
      <c r="AV48" s="33">
        <v>64064.23</v>
      </c>
      <c r="AW48" s="33">
        <v>106426.83</v>
      </c>
      <c r="AX48" s="33">
        <v>58943.14</v>
      </c>
      <c r="AY48" s="33">
        <v>120532.88</v>
      </c>
      <c r="AZ48" s="33">
        <v>125706.98</v>
      </c>
      <c r="BA48" s="31">
        <f t="shared" si="55"/>
        <v>-1902.02</v>
      </c>
      <c r="BB48" s="31">
        <f t="shared" si="56"/>
        <v>-754.36</v>
      </c>
      <c r="BC48" s="31">
        <f t="shared" si="57"/>
        <v>-616.65</v>
      </c>
      <c r="BD48" s="31">
        <f t="shared" si="58"/>
        <v>-443.78</v>
      </c>
      <c r="BE48" s="31">
        <f t="shared" si="59"/>
        <v>-605.72</v>
      </c>
      <c r="BF48" s="31">
        <f t="shared" si="60"/>
        <v>-517.54</v>
      </c>
      <c r="BG48" s="31">
        <f t="shared" si="61"/>
        <v>0</v>
      </c>
      <c r="BH48" s="31">
        <f t="shared" si="62"/>
        <v>0</v>
      </c>
      <c r="BI48" s="31">
        <f t="shared" si="63"/>
        <v>0</v>
      </c>
      <c r="BJ48" s="31">
        <f t="shared" si="64"/>
        <v>-1786.16</v>
      </c>
      <c r="BK48" s="31">
        <f t="shared" si="65"/>
        <v>-3652.51</v>
      </c>
      <c r="BL48" s="31">
        <f t="shared" si="66"/>
        <v>-3809.3</v>
      </c>
      <c r="BM48" s="6">
        <f t="shared" ca="1" si="226"/>
        <v>5.7799999999999997E-2</v>
      </c>
      <c r="BN48" s="6">
        <f t="shared" ca="1" si="226"/>
        <v>5.7799999999999997E-2</v>
      </c>
      <c r="BO48" s="6">
        <f t="shared" ca="1" si="226"/>
        <v>5.7799999999999997E-2</v>
      </c>
      <c r="BP48" s="6">
        <f t="shared" ca="1" si="226"/>
        <v>5.7799999999999997E-2</v>
      </c>
      <c r="BQ48" s="6">
        <f t="shared" ca="1" si="226"/>
        <v>5.7799999999999997E-2</v>
      </c>
      <c r="BR48" s="6">
        <f t="shared" ca="1" si="226"/>
        <v>5.7799999999999997E-2</v>
      </c>
      <c r="BS48" s="6">
        <f t="shared" ca="1" si="226"/>
        <v>5.7799999999999997E-2</v>
      </c>
      <c r="BT48" s="6">
        <f t="shared" ca="1" si="226"/>
        <v>5.7799999999999997E-2</v>
      </c>
      <c r="BU48" s="6">
        <f t="shared" ca="1" si="226"/>
        <v>5.7799999999999997E-2</v>
      </c>
      <c r="BV48" s="6">
        <f t="shared" ca="1" si="226"/>
        <v>5.7799999999999997E-2</v>
      </c>
      <c r="BW48" s="6">
        <f t="shared" ca="1" si="226"/>
        <v>5.7799999999999997E-2</v>
      </c>
      <c r="BX48" s="6">
        <f t="shared" ca="1" si="226"/>
        <v>5.7799999999999997E-2</v>
      </c>
      <c r="BY48" s="31">
        <f t="shared" ca="1" si="214"/>
        <v>366456.5</v>
      </c>
      <c r="BZ48" s="31">
        <f t="shared" ca="1" si="215"/>
        <v>145339.62</v>
      </c>
      <c r="CA48" s="31">
        <f t="shared" ca="1" si="216"/>
        <v>118807.21</v>
      </c>
      <c r="CB48" s="31">
        <f t="shared" ca="1" si="217"/>
        <v>64125.66</v>
      </c>
      <c r="CC48" s="31">
        <f t="shared" ca="1" si="218"/>
        <v>87525.96</v>
      </c>
      <c r="CD48" s="31">
        <f t="shared" ca="1" si="219"/>
        <v>74784.179999999993</v>
      </c>
      <c r="CE48" s="31">
        <f t="shared" ca="1" si="220"/>
        <v>98520.33</v>
      </c>
      <c r="CF48" s="31">
        <f t="shared" ca="1" si="221"/>
        <v>93507.89</v>
      </c>
      <c r="CG48" s="31">
        <f t="shared" ca="1" si="222"/>
        <v>155340.17000000001</v>
      </c>
      <c r="CH48" s="31">
        <f t="shared" ca="1" si="223"/>
        <v>86033.17</v>
      </c>
      <c r="CI48" s="31">
        <f t="shared" ca="1" si="224"/>
        <v>175929.31</v>
      </c>
      <c r="CJ48" s="31">
        <f t="shared" ca="1" si="225"/>
        <v>183481.41</v>
      </c>
      <c r="CK48" s="32">
        <f t="shared" ca="1" si="67"/>
        <v>15216.19</v>
      </c>
      <c r="CL48" s="32">
        <f t="shared" ca="1" si="68"/>
        <v>6034.86</v>
      </c>
      <c r="CM48" s="32">
        <f t="shared" ca="1" si="69"/>
        <v>4933.17</v>
      </c>
      <c r="CN48" s="32">
        <f t="shared" ca="1" si="70"/>
        <v>2662.66</v>
      </c>
      <c r="CO48" s="32">
        <f t="shared" ca="1" si="71"/>
        <v>3634.3</v>
      </c>
      <c r="CP48" s="32">
        <f t="shared" ca="1" si="72"/>
        <v>3105.23</v>
      </c>
      <c r="CQ48" s="32">
        <f t="shared" ca="1" si="73"/>
        <v>4090.81</v>
      </c>
      <c r="CR48" s="32">
        <f t="shared" ca="1" si="74"/>
        <v>3882.68</v>
      </c>
      <c r="CS48" s="32">
        <f t="shared" ca="1" si="75"/>
        <v>6450.11</v>
      </c>
      <c r="CT48" s="32">
        <f t="shared" ca="1" si="76"/>
        <v>3572.31</v>
      </c>
      <c r="CU48" s="32">
        <f t="shared" ca="1" si="77"/>
        <v>7305.02</v>
      </c>
      <c r="CV48" s="32">
        <f t="shared" ca="1" si="78"/>
        <v>7618.61</v>
      </c>
      <c r="CW48" s="31">
        <f t="shared" ca="1" si="202"/>
        <v>132507.63</v>
      </c>
      <c r="CX48" s="31">
        <f t="shared" ca="1" si="203"/>
        <v>52553.599999999977</v>
      </c>
      <c r="CY48" s="31">
        <f t="shared" ca="1" si="204"/>
        <v>42959.700000000004</v>
      </c>
      <c r="CZ48" s="31">
        <f t="shared" ca="1" si="205"/>
        <v>23298.260000000009</v>
      </c>
      <c r="DA48" s="31">
        <f t="shared" ca="1" si="206"/>
        <v>31800.100000000013</v>
      </c>
      <c r="DB48" s="31">
        <f t="shared" ca="1" si="207"/>
        <v>27170.729999999989</v>
      </c>
      <c r="DC48" s="31">
        <f t="shared" ca="1" si="208"/>
        <v>35112.78</v>
      </c>
      <c r="DD48" s="31">
        <f t="shared" ca="1" si="209"/>
        <v>33326.339999999989</v>
      </c>
      <c r="DE48" s="31">
        <f t="shared" ca="1" si="210"/>
        <v>55363.45</v>
      </c>
      <c r="DF48" s="31">
        <f t="shared" ca="1" si="211"/>
        <v>32448.499999999996</v>
      </c>
      <c r="DG48" s="31">
        <f t="shared" ca="1" si="212"/>
        <v>66353.959999999977</v>
      </c>
      <c r="DH48" s="31">
        <f t="shared" ca="1" si="213"/>
        <v>69202.34</v>
      </c>
      <c r="DI48" s="32">
        <f t="shared" ca="1" si="79"/>
        <v>6625.38</v>
      </c>
      <c r="DJ48" s="32">
        <f t="shared" ca="1" si="80"/>
        <v>2627.68</v>
      </c>
      <c r="DK48" s="32">
        <f t="shared" ca="1" si="81"/>
        <v>2147.9899999999998</v>
      </c>
      <c r="DL48" s="32">
        <f t="shared" ca="1" si="82"/>
        <v>1164.9100000000001</v>
      </c>
      <c r="DM48" s="32">
        <f t="shared" ca="1" si="83"/>
        <v>1590.01</v>
      </c>
      <c r="DN48" s="32">
        <f t="shared" ca="1" si="84"/>
        <v>1358.54</v>
      </c>
      <c r="DO48" s="32">
        <f t="shared" ca="1" si="85"/>
        <v>1755.64</v>
      </c>
      <c r="DP48" s="32">
        <f t="shared" ca="1" si="86"/>
        <v>1666.32</v>
      </c>
      <c r="DQ48" s="32">
        <f t="shared" ca="1" si="87"/>
        <v>2768.17</v>
      </c>
      <c r="DR48" s="32">
        <f t="shared" ca="1" si="88"/>
        <v>1622.43</v>
      </c>
      <c r="DS48" s="32">
        <f t="shared" ca="1" si="89"/>
        <v>3317.7</v>
      </c>
      <c r="DT48" s="32">
        <f t="shared" ca="1" si="90"/>
        <v>3460.12</v>
      </c>
      <c r="DU48" s="31">
        <f t="shared" ca="1" si="91"/>
        <v>42690.01</v>
      </c>
      <c r="DV48" s="31">
        <f t="shared" ca="1" si="92"/>
        <v>16808.46</v>
      </c>
      <c r="DW48" s="31">
        <f t="shared" ca="1" si="93"/>
        <v>13649.37</v>
      </c>
      <c r="DX48" s="31">
        <f t="shared" ca="1" si="94"/>
        <v>7357.92</v>
      </c>
      <c r="DY48" s="31">
        <f t="shared" ca="1" si="95"/>
        <v>9990.64</v>
      </c>
      <c r="DZ48" s="31">
        <f t="shared" ca="1" si="96"/>
        <v>8490.08</v>
      </c>
      <c r="EA48" s="31">
        <f t="shared" ca="1" si="97"/>
        <v>10914.03</v>
      </c>
      <c r="EB48" s="31">
        <f t="shared" ca="1" si="98"/>
        <v>10302.14</v>
      </c>
      <c r="EC48" s="31">
        <f t="shared" ca="1" si="99"/>
        <v>17020.41</v>
      </c>
      <c r="ED48" s="31">
        <f t="shared" ca="1" si="100"/>
        <v>9922.32</v>
      </c>
      <c r="EE48" s="31">
        <f t="shared" ca="1" si="101"/>
        <v>20177.439999999999</v>
      </c>
      <c r="EF48" s="31">
        <f t="shared" ca="1" si="102"/>
        <v>20929.84</v>
      </c>
      <c r="EG48" s="32">
        <f t="shared" ca="1" si="103"/>
        <v>181823.02000000002</v>
      </c>
      <c r="EH48" s="32">
        <f t="shared" ca="1" si="104"/>
        <v>71989.739999999976</v>
      </c>
      <c r="EI48" s="32">
        <f t="shared" ca="1" si="105"/>
        <v>58757.060000000005</v>
      </c>
      <c r="EJ48" s="32">
        <f t="shared" ca="1" si="106"/>
        <v>31821.090000000011</v>
      </c>
      <c r="EK48" s="32">
        <f t="shared" ca="1" si="107"/>
        <v>43380.750000000015</v>
      </c>
      <c r="EL48" s="32">
        <f t="shared" ca="1" si="108"/>
        <v>37019.349999999991</v>
      </c>
      <c r="EM48" s="32">
        <f t="shared" ca="1" si="109"/>
        <v>47782.45</v>
      </c>
      <c r="EN48" s="32">
        <f t="shared" ca="1" si="110"/>
        <v>45294.799999999988</v>
      </c>
      <c r="EO48" s="32">
        <f t="shared" ca="1" si="111"/>
        <v>75152.03</v>
      </c>
      <c r="EP48" s="32">
        <f t="shared" ca="1" si="112"/>
        <v>43993.249999999993</v>
      </c>
      <c r="EQ48" s="32">
        <f t="shared" ca="1" si="113"/>
        <v>89849.099999999977</v>
      </c>
      <c r="ER48" s="32">
        <f t="shared" ca="1" si="114"/>
        <v>93592.299999999988</v>
      </c>
    </row>
    <row r="49" spans="1:148">
      <c r="A49" t="s">
        <v>445</v>
      </c>
      <c r="B49" s="1" t="s">
        <v>32</v>
      </c>
      <c r="C49" t="str">
        <f t="shared" ca="1" si="227"/>
        <v>DRW1</v>
      </c>
      <c r="D49" t="str">
        <f t="shared" ca="1" si="228"/>
        <v>Drywood #1</v>
      </c>
      <c r="E49" s="51">
        <v>327.00700000000001</v>
      </c>
      <c r="F49" s="51">
        <v>113.12690000000001</v>
      </c>
      <c r="G49" s="51">
        <v>174.50219999999999</v>
      </c>
      <c r="H49" s="51">
        <v>51.737099999999998</v>
      </c>
      <c r="I49" s="51">
        <v>135.99529999999999</v>
      </c>
      <c r="J49" s="51">
        <v>375.70389999999998</v>
      </c>
      <c r="K49" s="51">
        <v>274.52390000000003</v>
      </c>
      <c r="L49" s="51">
        <v>83.172700000000006</v>
      </c>
      <c r="M49" s="51">
        <v>197.87530000000001</v>
      </c>
      <c r="N49" s="51">
        <v>67.882199999999997</v>
      </c>
      <c r="O49" s="51">
        <v>383.2448</v>
      </c>
      <c r="P49" s="51">
        <v>104.6544</v>
      </c>
      <c r="Q49" s="32">
        <v>144123.07999999999</v>
      </c>
      <c r="R49" s="32">
        <v>14722.21</v>
      </c>
      <c r="S49" s="32">
        <v>24906.01</v>
      </c>
      <c r="T49" s="32">
        <v>8027.84</v>
      </c>
      <c r="U49" s="32">
        <v>13881.04</v>
      </c>
      <c r="V49" s="32">
        <v>34992.949999999997</v>
      </c>
      <c r="W49" s="32">
        <v>28736.87</v>
      </c>
      <c r="X49" s="32">
        <v>9338.31</v>
      </c>
      <c r="Y49" s="32">
        <v>77017.350000000006</v>
      </c>
      <c r="Z49" s="32">
        <v>3469.19</v>
      </c>
      <c r="AA49" s="32">
        <v>54822.75</v>
      </c>
      <c r="AB49" s="32">
        <v>19813.669999999998</v>
      </c>
      <c r="AC49" s="2">
        <v>1.27</v>
      </c>
      <c r="AD49" s="2">
        <v>1.27</v>
      </c>
      <c r="AE49" s="2">
        <v>1.27</v>
      </c>
      <c r="AF49" s="2">
        <v>1.27</v>
      </c>
      <c r="AG49" s="2">
        <v>1.27</v>
      </c>
      <c r="AH49" s="2">
        <v>1.27</v>
      </c>
      <c r="AI49" s="2">
        <v>1.27</v>
      </c>
      <c r="AJ49" s="2">
        <v>1.27</v>
      </c>
      <c r="AK49" s="2">
        <v>1.27</v>
      </c>
      <c r="AL49" s="2">
        <v>1.27</v>
      </c>
      <c r="AM49" s="2">
        <v>1.27</v>
      </c>
      <c r="AN49" s="2">
        <v>1.27</v>
      </c>
      <c r="AO49" s="33">
        <v>1830.36</v>
      </c>
      <c r="AP49" s="33">
        <v>186.97</v>
      </c>
      <c r="AQ49" s="33">
        <v>316.31</v>
      </c>
      <c r="AR49" s="33">
        <v>101.95</v>
      </c>
      <c r="AS49" s="33">
        <v>176.29</v>
      </c>
      <c r="AT49" s="33">
        <v>444.41</v>
      </c>
      <c r="AU49" s="33">
        <v>364.96</v>
      </c>
      <c r="AV49" s="33">
        <v>118.6</v>
      </c>
      <c r="AW49" s="33">
        <v>978.12</v>
      </c>
      <c r="AX49" s="33">
        <v>44.06</v>
      </c>
      <c r="AY49" s="33">
        <v>696.25</v>
      </c>
      <c r="AZ49" s="33">
        <v>251.63</v>
      </c>
      <c r="BA49" s="31">
        <f t="shared" si="55"/>
        <v>-43.24</v>
      </c>
      <c r="BB49" s="31">
        <f t="shared" si="56"/>
        <v>-4.42</v>
      </c>
      <c r="BC49" s="31">
        <f t="shared" si="57"/>
        <v>-7.47</v>
      </c>
      <c r="BD49" s="31">
        <f t="shared" si="58"/>
        <v>-3.21</v>
      </c>
      <c r="BE49" s="31">
        <f t="shared" si="59"/>
        <v>-5.55</v>
      </c>
      <c r="BF49" s="31">
        <f t="shared" si="60"/>
        <v>-14</v>
      </c>
      <c r="BG49" s="31">
        <f t="shared" si="61"/>
        <v>0</v>
      </c>
      <c r="BH49" s="31">
        <f t="shared" si="62"/>
        <v>0</v>
      </c>
      <c r="BI49" s="31">
        <f t="shared" si="63"/>
        <v>0</v>
      </c>
      <c r="BJ49" s="31">
        <f t="shared" si="64"/>
        <v>-4.16</v>
      </c>
      <c r="BK49" s="31">
        <f t="shared" si="65"/>
        <v>-65.790000000000006</v>
      </c>
      <c r="BL49" s="31">
        <f t="shared" si="66"/>
        <v>-23.78</v>
      </c>
      <c r="BM49" s="6">
        <f t="shared" ca="1" si="226"/>
        <v>1.7000000000000001E-2</v>
      </c>
      <c r="BN49" s="6">
        <f t="shared" ca="1" si="226"/>
        <v>1.7000000000000001E-2</v>
      </c>
      <c r="BO49" s="6">
        <f t="shared" ca="1" si="226"/>
        <v>1.7000000000000001E-2</v>
      </c>
      <c r="BP49" s="6">
        <f t="shared" ca="1" si="226"/>
        <v>1.7000000000000001E-2</v>
      </c>
      <c r="BQ49" s="6">
        <f t="shared" ca="1" si="226"/>
        <v>1.7000000000000001E-2</v>
      </c>
      <c r="BR49" s="6">
        <f t="shared" ca="1" si="226"/>
        <v>1.7000000000000001E-2</v>
      </c>
      <c r="BS49" s="6">
        <f t="shared" ca="1" si="226"/>
        <v>1.7000000000000001E-2</v>
      </c>
      <c r="BT49" s="6">
        <f t="shared" ca="1" si="226"/>
        <v>1.7000000000000001E-2</v>
      </c>
      <c r="BU49" s="6">
        <f t="shared" ca="1" si="226"/>
        <v>1.7000000000000001E-2</v>
      </c>
      <c r="BV49" s="6">
        <f t="shared" ca="1" si="226"/>
        <v>1.7000000000000001E-2</v>
      </c>
      <c r="BW49" s="6">
        <f t="shared" ca="1" si="226"/>
        <v>1.7000000000000001E-2</v>
      </c>
      <c r="BX49" s="6">
        <f t="shared" ca="1" si="226"/>
        <v>1.7000000000000001E-2</v>
      </c>
      <c r="BY49" s="31">
        <f t="shared" ca="1" si="214"/>
        <v>2450.09</v>
      </c>
      <c r="BZ49" s="31">
        <f t="shared" ca="1" si="215"/>
        <v>250.28</v>
      </c>
      <c r="CA49" s="31">
        <f t="shared" ca="1" si="216"/>
        <v>423.4</v>
      </c>
      <c r="CB49" s="31">
        <f t="shared" ca="1" si="217"/>
        <v>136.47</v>
      </c>
      <c r="CC49" s="31">
        <f t="shared" ca="1" si="218"/>
        <v>235.98</v>
      </c>
      <c r="CD49" s="31">
        <f t="shared" ca="1" si="219"/>
        <v>594.88</v>
      </c>
      <c r="CE49" s="31">
        <f t="shared" ca="1" si="220"/>
        <v>488.53</v>
      </c>
      <c r="CF49" s="31">
        <f t="shared" ca="1" si="221"/>
        <v>158.75</v>
      </c>
      <c r="CG49" s="31">
        <f t="shared" ca="1" si="222"/>
        <v>1309.29</v>
      </c>
      <c r="CH49" s="31">
        <f t="shared" ca="1" si="223"/>
        <v>58.98</v>
      </c>
      <c r="CI49" s="31">
        <f t="shared" ca="1" si="224"/>
        <v>931.99</v>
      </c>
      <c r="CJ49" s="31">
        <f t="shared" ca="1" si="225"/>
        <v>336.83</v>
      </c>
      <c r="CK49" s="32">
        <f t="shared" ca="1" si="67"/>
        <v>345.9</v>
      </c>
      <c r="CL49" s="32">
        <f t="shared" ca="1" si="68"/>
        <v>35.33</v>
      </c>
      <c r="CM49" s="32">
        <f t="shared" ca="1" si="69"/>
        <v>59.77</v>
      </c>
      <c r="CN49" s="32">
        <f t="shared" ca="1" si="70"/>
        <v>19.27</v>
      </c>
      <c r="CO49" s="32">
        <f t="shared" ca="1" si="71"/>
        <v>33.31</v>
      </c>
      <c r="CP49" s="32">
        <f t="shared" ca="1" si="72"/>
        <v>83.98</v>
      </c>
      <c r="CQ49" s="32">
        <f t="shared" ca="1" si="73"/>
        <v>68.97</v>
      </c>
      <c r="CR49" s="32">
        <f t="shared" ca="1" si="74"/>
        <v>22.41</v>
      </c>
      <c r="CS49" s="32">
        <f t="shared" ca="1" si="75"/>
        <v>184.84</v>
      </c>
      <c r="CT49" s="32">
        <f t="shared" ca="1" si="76"/>
        <v>8.33</v>
      </c>
      <c r="CU49" s="32">
        <f t="shared" ca="1" si="77"/>
        <v>131.57</v>
      </c>
      <c r="CV49" s="32">
        <f t="shared" ca="1" si="78"/>
        <v>47.55</v>
      </c>
      <c r="CW49" s="31">
        <f t="shared" ca="1" si="202"/>
        <v>1008.8700000000003</v>
      </c>
      <c r="CX49" s="31">
        <f t="shared" ca="1" si="203"/>
        <v>103.06000000000002</v>
      </c>
      <c r="CY49" s="31">
        <f t="shared" ca="1" si="204"/>
        <v>174.32999999999996</v>
      </c>
      <c r="CZ49" s="31">
        <f t="shared" ca="1" si="205"/>
        <v>57.000000000000007</v>
      </c>
      <c r="DA49" s="31">
        <f t="shared" ca="1" si="206"/>
        <v>98.549999999999969</v>
      </c>
      <c r="DB49" s="31">
        <f t="shared" ca="1" si="207"/>
        <v>248.45</v>
      </c>
      <c r="DC49" s="31">
        <f t="shared" ca="1" si="208"/>
        <v>192.54000000000002</v>
      </c>
      <c r="DD49" s="31">
        <f t="shared" ca="1" si="209"/>
        <v>62.56</v>
      </c>
      <c r="DE49" s="31">
        <f t="shared" ca="1" si="210"/>
        <v>516.00999999999988</v>
      </c>
      <c r="DF49" s="31">
        <f t="shared" ca="1" si="211"/>
        <v>27.41</v>
      </c>
      <c r="DG49" s="31">
        <f t="shared" ca="1" si="212"/>
        <v>433.09999999999997</v>
      </c>
      <c r="DH49" s="31">
        <f t="shared" ca="1" si="213"/>
        <v>156.53</v>
      </c>
      <c r="DI49" s="32">
        <f t="shared" ca="1" si="79"/>
        <v>50.44</v>
      </c>
      <c r="DJ49" s="32">
        <f t="shared" ca="1" si="80"/>
        <v>5.15</v>
      </c>
      <c r="DK49" s="32">
        <f t="shared" ca="1" si="81"/>
        <v>8.7200000000000006</v>
      </c>
      <c r="DL49" s="32">
        <f t="shared" ca="1" si="82"/>
        <v>2.85</v>
      </c>
      <c r="DM49" s="32">
        <f t="shared" ca="1" si="83"/>
        <v>4.93</v>
      </c>
      <c r="DN49" s="32">
        <f t="shared" ca="1" si="84"/>
        <v>12.42</v>
      </c>
      <c r="DO49" s="32">
        <f t="shared" ca="1" si="85"/>
        <v>9.6300000000000008</v>
      </c>
      <c r="DP49" s="32">
        <f t="shared" ca="1" si="86"/>
        <v>3.13</v>
      </c>
      <c r="DQ49" s="32">
        <f t="shared" ca="1" si="87"/>
        <v>25.8</v>
      </c>
      <c r="DR49" s="32">
        <f t="shared" ca="1" si="88"/>
        <v>1.37</v>
      </c>
      <c r="DS49" s="32">
        <f t="shared" ca="1" si="89"/>
        <v>21.66</v>
      </c>
      <c r="DT49" s="32">
        <f t="shared" ca="1" si="90"/>
        <v>7.83</v>
      </c>
      <c r="DU49" s="31">
        <f t="shared" ca="1" si="91"/>
        <v>325.02999999999997</v>
      </c>
      <c r="DV49" s="31">
        <f t="shared" ca="1" si="92"/>
        <v>32.96</v>
      </c>
      <c r="DW49" s="31">
        <f t="shared" ca="1" si="93"/>
        <v>55.39</v>
      </c>
      <c r="DX49" s="31">
        <f t="shared" ca="1" si="94"/>
        <v>18</v>
      </c>
      <c r="DY49" s="31">
        <f t="shared" ca="1" si="95"/>
        <v>30.96</v>
      </c>
      <c r="DZ49" s="31">
        <f t="shared" ca="1" si="96"/>
        <v>77.63</v>
      </c>
      <c r="EA49" s="31">
        <f t="shared" ca="1" si="97"/>
        <v>59.85</v>
      </c>
      <c r="EB49" s="31">
        <f t="shared" ca="1" si="98"/>
        <v>19.34</v>
      </c>
      <c r="EC49" s="31">
        <f t="shared" ca="1" si="99"/>
        <v>158.63999999999999</v>
      </c>
      <c r="ED49" s="31">
        <f t="shared" ca="1" si="100"/>
        <v>8.3800000000000008</v>
      </c>
      <c r="EE49" s="31">
        <f t="shared" ca="1" si="101"/>
        <v>131.69999999999999</v>
      </c>
      <c r="EF49" s="31">
        <f t="shared" ca="1" si="102"/>
        <v>47.34</v>
      </c>
      <c r="EG49" s="32">
        <f t="shared" ca="1" si="103"/>
        <v>1384.3400000000004</v>
      </c>
      <c r="EH49" s="32">
        <f t="shared" ca="1" si="104"/>
        <v>141.17000000000002</v>
      </c>
      <c r="EI49" s="32">
        <f t="shared" ca="1" si="105"/>
        <v>238.43999999999994</v>
      </c>
      <c r="EJ49" s="32">
        <f t="shared" ca="1" si="106"/>
        <v>77.850000000000009</v>
      </c>
      <c r="EK49" s="32">
        <f t="shared" ca="1" si="107"/>
        <v>134.43999999999997</v>
      </c>
      <c r="EL49" s="32">
        <f t="shared" ca="1" si="108"/>
        <v>338.5</v>
      </c>
      <c r="EM49" s="32">
        <f t="shared" ca="1" si="109"/>
        <v>262.02000000000004</v>
      </c>
      <c r="EN49" s="32">
        <f t="shared" ca="1" si="110"/>
        <v>85.03</v>
      </c>
      <c r="EO49" s="32">
        <f t="shared" ca="1" si="111"/>
        <v>700.44999999999982</v>
      </c>
      <c r="EP49" s="32">
        <f t="shared" ca="1" si="112"/>
        <v>37.160000000000004</v>
      </c>
      <c r="EQ49" s="32">
        <f t="shared" ca="1" si="113"/>
        <v>586.46</v>
      </c>
      <c r="ER49" s="32">
        <f t="shared" ca="1" si="114"/>
        <v>211.70000000000002</v>
      </c>
    </row>
    <row r="50" spans="1:148">
      <c r="A50" t="s">
        <v>510</v>
      </c>
      <c r="B50" s="1" t="s">
        <v>78</v>
      </c>
      <c r="C50" t="str">
        <f t="shared" ca="1" si="227"/>
        <v>EC01</v>
      </c>
      <c r="D50" t="str">
        <f t="shared" ca="1" si="228"/>
        <v>Cavalier</v>
      </c>
      <c r="E50" s="51">
        <v>35617.470200000003</v>
      </c>
      <c r="F50" s="51">
        <v>30030.512999999999</v>
      </c>
      <c r="G50" s="51">
        <v>32229.306</v>
      </c>
      <c r="H50" s="51">
        <v>23282.9804</v>
      </c>
      <c r="I50" s="51">
        <v>27248.6672</v>
      </c>
      <c r="J50" s="51">
        <v>26240.232499999998</v>
      </c>
      <c r="K50" s="51">
        <v>45065.194900000002</v>
      </c>
      <c r="L50" s="51">
        <v>36594.772100000002</v>
      </c>
      <c r="M50" s="51">
        <v>33741.722500000003</v>
      </c>
      <c r="N50" s="51">
        <v>29633.161100000001</v>
      </c>
      <c r="O50" s="51">
        <v>35556.090900000003</v>
      </c>
      <c r="P50" s="51">
        <v>34585.714</v>
      </c>
      <c r="Q50" s="32">
        <v>5297690.82</v>
      </c>
      <c r="R50" s="32">
        <v>1903083.28</v>
      </c>
      <c r="S50" s="32">
        <v>1671375.6</v>
      </c>
      <c r="T50" s="32">
        <v>848456.73</v>
      </c>
      <c r="U50" s="32">
        <v>1151598.3700000001</v>
      </c>
      <c r="V50" s="32">
        <v>1465595.05</v>
      </c>
      <c r="W50" s="32">
        <v>2343707.91</v>
      </c>
      <c r="X50" s="32">
        <v>1775615.28</v>
      </c>
      <c r="Y50" s="32">
        <v>3878019.23</v>
      </c>
      <c r="Z50" s="32">
        <v>1264529.26</v>
      </c>
      <c r="AA50" s="32">
        <v>2440717.19</v>
      </c>
      <c r="AB50" s="32">
        <v>2514433.87</v>
      </c>
      <c r="AC50" s="2">
        <v>-0.43</v>
      </c>
      <c r="AD50" s="2">
        <v>-0.43</v>
      </c>
      <c r="AE50" s="2">
        <v>-0.43</v>
      </c>
      <c r="AF50" s="2">
        <v>-0.43</v>
      </c>
      <c r="AG50" s="2">
        <v>-0.43</v>
      </c>
      <c r="AH50" s="2">
        <v>-0.43</v>
      </c>
      <c r="AI50" s="2">
        <v>-0.43</v>
      </c>
      <c r="AJ50" s="2">
        <v>-0.43</v>
      </c>
      <c r="AK50" s="2">
        <v>-0.43</v>
      </c>
      <c r="AL50" s="2">
        <v>-0.43</v>
      </c>
      <c r="AM50" s="2">
        <v>-0.43</v>
      </c>
      <c r="AN50" s="2">
        <v>-0.43</v>
      </c>
      <c r="AO50" s="33">
        <v>-22780.07</v>
      </c>
      <c r="AP50" s="33">
        <v>-8183.26</v>
      </c>
      <c r="AQ50" s="33">
        <v>-7186.92</v>
      </c>
      <c r="AR50" s="33">
        <v>-3648.36</v>
      </c>
      <c r="AS50" s="33">
        <v>-4951.87</v>
      </c>
      <c r="AT50" s="33">
        <v>-6302.06</v>
      </c>
      <c r="AU50" s="33">
        <v>-10077.94</v>
      </c>
      <c r="AV50" s="33">
        <v>-7635.15</v>
      </c>
      <c r="AW50" s="33">
        <v>-16675.48</v>
      </c>
      <c r="AX50" s="33">
        <v>-5437.48</v>
      </c>
      <c r="AY50" s="33">
        <v>-10495.08</v>
      </c>
      <c r="AZ50" s="33">
        <v>-10812.07</v>
      </c>
      <c r="BA50" s="31">
        <f t="shared" si="55"/>
        <v>-1589.31</v>
      </c>
      <c r="BB50" s="31">
        <f t="shared" si="56"/>
        <v>-570.91999999999996</v>
      </c>
      <c r="BC50" s="31">
        <f t="shared" si="57"/>
        <v>-501.41</v>
      </c>
      <c r="BD50" s="31">
        <f t="shared" si="58"/>
        <v>-339.38</v>
      </c>
      <c r="BE50" s="31">
        <f t="shared" si="59"/>
        <v>-460.64</v>
      </c>
      <c r="BF50" s="31">
        <f t="shared" si="60"/>
        <v>-586.24</v>
      </c>
      <c r="BG50" s="31">
        <f t="shared" si="61"/>
        <v>0</v>
      </c>
      <c r="BH50" s="31">
        <f t="shared" si="62"/>
        <v>0</v>
      </c>
      <c r="BI50" s="31">
        <f t="shared" si="63"/>
        <v>0</v>
      </c>
      <c r="BJ50" s="31">
        <f t="shared" si="64"/>
        <v>-1517.44</v>
      </c>
      <c r="BK50" s="31">
        <f t="shared" si="65"/>
        <v>-2928.86</v>
      </c>
      <c r="BL50" s="31">
        <f t="shared" si="66"/>
        <v>-3017.32</v>
      </c>
      <c r="BM50" s="6">
        <f t="shared" ca="1" si="226"/>
        <v>-5.7099999999999998E-2</v>
      </c>
      <c r="BN50" s="6">
        <f t="shared" ca="1" si="226"/>
        <v>-5.7099999999999998E-2</v>
      </c>
      <c r="BO50" s="6">
        <f t="shared" ca="1" si="226"/>
        <v>-5.7099999999999998E-2</v>
      </c>
      <c r="BP50" s="6">
        <f t="shared" ca="1" si="226"/>
        <v>-5.7099999999999998E-2</v>
      </c>
      <c r="BQ50" s="6">
        <f t="shared" ca="1" si="226"/>
        <v>-5.7099999999999998E-2</v>
      </c>
      <c r="BR50" s="6">
        <f t="shared" ca="1" si="226"/>
        <v>-5.7099999999999998E-2</v>
      </c>
      <c r="BS50" s="6">
        <f t="shared" ca="1" si="226"/>
        <v>-5.7099999999999998E-2</v>
      </c>
      <c r="BT50" s="6">
        <f t="shared" ca="1" si="226"/>
        <v>-5.7099999999999998E-2</v>
      </c>
      <c r="BU50" s="6">
        <f t="shared" ca="1" si="226"/>
        <v>-5.7099999999999998E-2</v>
      </c>
      <c r="BV50" s="6">
        <f t="shared" ca="1" si="226"/>
        <v>-5.7099999999999998E-2</v>
      </c>
      <c r="BW50" s="6">
        <f t="shared" ca="1" si="226"/>
        <v>-5.7099999999999998E-2</v>
      </c>
      <c r="BX50" s="6">
        <f t="shared" ca="1" si="226"/>
        <v>-5.7099999999999998E-2</v>
      </c>
      <c r="BY50" s="31">
        <f t="shared" ca="1" si="214"/>
        <v>-302498.15000000002</v>
      </c>
      <c r="BZ50" s="31">
        <f t="shared" ca="1" si="215"/>
        <v>-108666.06</v>
      </c>
      <c r="CA50" s="31">
        <f t="shared" ca="1" si="216"/>
        <v>-95435.55</v>
      </c>
      <c r="CB50" s="31">
        <f t="shared" ca="1" si="217"/>
        <v>-48446.879999999997</v>
      </c>
      <c r="CC50" s="31">
        <f t="shared" ca="1" si="218"/>
        <v>-65756.27</v>
      </c>
      <c r="CD50" s="31">
        <f t="shared" ca="1" si="219"/>
        <v>-83685.48</v>
      </c>
      <c r="CE50" s="31">
        <f t="shared" ca="1" si="220"/>
        <v>-133825.72</v>
      </c>
      <c r="CF50" s="31">
        <f t="shared" ca="1" si="221"/>
        <v>-101387.63</v>
      </c>
      <c r="CG50" s="31">
        <f t="shared" ca="1" si="222"/>
        <v>-221434.9</v>
      </c>
      <c r="CH50" s="31">
        <f t="shared" ca="1" si="223"/>
        <v>-72204.62</v>
      </c>
      <c r="CI50" s="31">
        <f t="shared" ca="1" si="224"/>
        <v>-139364.95000000001</v>
      </c>
      <c r="CJ50" s="31">
        <f t="shared" ca="1" si="225"/>
        <v>-143574.17000000001</v>
      </c>
      <c r="CK50" s="32">
        <f t="shared" ca="1" si="67"/>
        <v>12714.46</v>
      </c>
      <c r="CL50" s="32">
        <f t="shared" ca="1" si="68"/>
        <v>4567.3999999999996</v>
      </c>
      <c r="CM50" s="32">
        <f t="shared" ca="1" si="69"/>
        <v>4011.3</v>
      </c>
      <c r="CN50" s="32">
        <f t="shared" ca="1" si="70"/>
        <v>2036.3</v>
      </c>
      <c r="CO50" s="32">
        <f t="shared" ca="1" si="71"/>
        <v>2763.84</v>
      </c>
      <c r="CP50" s="32">
        <f t="shared" ca="1" si="72"/>
        <v>3517.43</v>
      </c>
      <c r="CQ50" s="32">
        <f t="shared" ca="1" si="73"/>
        <v>5624.9</v>
      </c>
      <c r="CR50" s="32">
        <f t="shared" ca="1" si="74"/>
        <v>4261.4799999999996</v>
      </c>
      <c r="CS50" s="32">
        <f t="shared" ca="1" si="75"/>
        <v>9307.25</v>
      </c>
      <c r="CT50" s="32">
        <f t="shared" ca="1" si="76"/>
        <v>3034.87</v>
      </c>
      <c r="CU50" s="32">
        <f t="shared" ca="1" si="77"/>
        <v>5857.72</v>
      </c>
      <c r="CV50" s="32">
        <f t="shared" ca="1" si="78"/>
        <v>6034.64</v>
      </c>
      <c r="CW50" s="31">
        <f t="shared" ca="1" si="202"/>
        <v>-265414.31</v>
      </c>
      <c r="CX50" s="31">
        <f t="shared" ca="1" si="203"/>
        <v>-95344.48000000001</v>
      </c>
      <c r="CY50" s="31">
        <f t="shared" ca="1" si="204"/>
        <v>-83735.92</v>
      </c>
      <c r="CZ50" s="31">
        <f t="shared" ca="1" si="205"/>
        <v>-42422.84</v>
      </c>
      <c r="DA50" s="31">
        <f t="shared" ca="1" si="206"/>
        <v>-57579.920000000006</v>
      </c>
      <c r="DB50" s="31">
        <f t="shared" ca="1" si="207"/>
        <v>-73279.75</v>
      </c>
      <c r="DC50" s="31">
        <f t="shared" ca="1" si="208"/>
        <v>-118122.88</v>
      </c>
      <c r="DD50" s="31">
        <f t="shared" ca="1" si="209"/>
        <v>-89491.000000000015</v>
      </c>
      <c r="DE50" s="31">
        <f t="shared" ca="1" si="210"/>
        <v>-195452.16999999998</v>
      </c>
      <c r="DF50" s="31">
        <f t="shared" ca="1" si="211"/>
        <v>-62214.83</v>
      </c>
      <c r="DG50" s="31">
        <f t="shared" ca="1" si="212"/>
        <v>-120083.29000000001</v>
      </c>
      <c r="DH50" s="31">
        <f t="shared" ca="1" si="213"/>
        <v>-123710.13999999998</v>
      </c>
      <c r="DI50" s="32">
        <f t="shared" ca="1" si="79"/>
        <v>-13270.72</v>
      </c>
      <c r="DJ50" s="32">
        <f t="shared" ca="1" si="80"/>
        <v>-4767.22</v>
      </c>
      <c r="DK50" s="32">
        <f t="shared" ca="1" si="81"/>
        <v>-4186.8</v>
      </c>
      <c r="DL50" s="32">
        <f t="shared" ca="1" si="82"/>
        <v>-2121.14</v>
      </c>
      <c r="DM50" s="32">
        <f t="shared" ca="1" si="83"/>
        <v>-2879</v>
      </c>
      <c r="DN50" s="32">
        <f t="shared" ca="1" si="84"/>
        <v>-3663.99</v>
      </c>
      <c r="DO50" s="32">
        <f t="shared" ca="1" si="85"/>
        <v>-5906.14</v>
      </c>
      <c r="DP50" s="32">
        <f t="shared" ca="1" si="86"/>
        <v>-4474.55</v>
      </c>
      <c r="DQ50" s="32">
        <f t="shared" ca="1" si="87"/>
        <v>-9772.61</v>
      </c>
      <c r="DR50" s="32">
        <f t="shared" ca="1" si="88"/>
        <v>-3110.74</v>
      </c>
      <c r="DS50" s="32">
        <f t="shared" ca="1" si="89"/>
        <v>-6004.16</v>
      </c>
      <c r="DT50" s="32">
        <f t="shared" ca="1" si="90"/>
        <v>-6185.51</v>
      </c>
      <c r="DU50" s="31">
        <f t="shared" ca="1" si="91"/>
        <v>-85508.58</v>
      </c>
      <c r="DV50" s="31">
        <f t="shared" ca="1" si="92"/>
        <v>-30494.46</v>
      </c>
      <c r="DW50" s="31">
        <f t="shared" ca="1" si="93"/>
        <v>-26604.99</v>
      </c>
      <c r="DX50" s="31">
        <f t="shared" ca="1" si="94"/>
        <v>-13397.73</v>
      </c>
      <c r="DY50" s="31">
        <f t="shared" ca="1" si="95"/>
        <v>-18089.89</v>
      </c>
      <c r="DZ50" s="31">
        <f t="shared" ca="1" si="96"/>
        <v>-22897.84</v>
      </c>
      <c r="EA50" s="31">
        <f t="shared" ca="1" si="97"/>
        <v>-36715.870000000003</v>
      </c>
      <c r="EB50" s="31">
        <f t="shared" ca="1" si="98"/>
        <v>-27664.27</v>
      </c>
      <c r="EC50" s="31">
        <f t="shared" ca="1" si="99"/>
        <v>-60087.95</v>
      </c>
      <c r="ED50" s="31">
        <f t="shared" ca="1" si="100"/>
        <v>-19024.46</v>
      </c>
      <c r="EE50" s="31">
        <f t="shared" ca="1" si="101"/>
        <v>-36515.89</v>
      </c>
      <c r="EF50" s="31">
        <f t="shared" ca="1" si="102"/>
        <v>-37415.410000000003</v>
      </c>
      <c r="EG50" s="32">
        <f t="shared" ca="1" si="103"/>
        <v>-364193.61</v>
      </c>
      <c r="EH50" s="32">
        <f t="shared" ca="1" si="104"/>
        <v>-130606.16</v>
      </c>
      <c r="EI50" s="32">
        <f t="shared" ca="1" si="105"/>
        <v>-114527.71</v>
      </c>
      <c r="EJ50" s="32">
        <f t="shared" ca="1" si="106"/>
        <v>-57941.709999999992</v>
      </c>
      <c r="EK50" s="32">
        <f t="shared" ca="1" si="107"/>
        <v>-78548.81</v>
      </c>
      <c r="EL50" s="32">
        <f t="shared" ca="1" si="108"/>
        <v>-99841.58</v>
      </c>
      <c r="EM50" s="32">
        <f t="shared" ca="1" si="109"/>
        <v>-160744.89000000001</v>
      </c>
      <c r="EN50" s="32">
        <f t="shared" ca="1" si="110"/>
        <v>-121629.82000000002</v>
      </c>
      <c r="EO50" s="32">
        <f t="shared" ca="1" si="111"/>
        <v>-265312.73</v>
      </c>
      <c r="EP50" s="32">
        <f t="shared" ca="1" si="112"/>
        <v>-84350.03</v>
      </c>
      <c r="EQ50" s="32">
        <f t="shared" ca="1" si="113"/>
        <v>-162603.34000000003</v>
      </c>
      <c r="ER50" s="32">
        <f t="shared" ca="1" si="114"/>
        <v>-167311.06</v>
      </c>
    </row>
    <row r="51" spans="1:148">
      <c r="A51" t="s">
        <v>60</v>
      </c>
      <c r="B51" s="1" t="s">
        <v>73</v>
      </c>
      <c r="C51" t="str">
        <f t="shared" ca="1" si="227"/>
        <v>EC04</v>
      </c>
      <c r="D51" t="str">
        <f t="shared" ca="1" si="228"/>
        <v>Foster Creek Industrial System</v>
      </c>
      <c r="P51" s="51">
        <v>27806.61</v>
      </c>
      <c r="Q51" s="32"/>
      <c r="R51" s="32"/>
      <c r="S51" s="32"/>
      <c r="T51" s="32"/>
      <c r="U51" s="32"/>
      <c r="V51" s="32"/>
      <c r="W51" s="32"/>
      <c r="X51" s="32"/>
      <c r="Y51" s="32"/>
      <c r="Z51" s="32"/>
      <c r="AA51" s="32"/>
      <c r="AB51" s="32">
        <v>1378635.3</v>
      </c>
      <c r="AN51" s="2">
        <v>7.04</v>
      </c>
      <c r="AO51" s="33"/>
      <c r="AP51" s="33"/>
      <c r="AQ51" s="33"/>
      <c r="AR51" s="33"/>
      <c r="AS51" s="33"/>
      <c r="AT51" s="33"/>
      <c r="AU51" s="33"/>
      <c r="AV51" s="33"/>
      <c r="AW51" s="33"/>
      <c r="AX51" s="33"/>
      <c r="AY51" s="33"/>
      <c r="AZ51" s="33">
        <v>97055.92</v>
      </c>
      <c r="BA51" s="31">
        <f t="shared" si="55"/>
        <v>0</v>
      </c>
      <c r="BB51" s="31">
        <f t="shared" si="56"/>
        <v>0</v>
      </c>
      <c r="BC51" s="31">
        <f t="shared" si="57"/>
        <v>0</v>
      </c>
      <c r="BD51" s="31">
        <f t="shared" si="58"/>
        <v>0</v>
      </c>
      <c r="BE51" s="31">
        <f t="shared" si="59"/>
        <v>0</v>
      </c>
      <c r="BF51" s="31">
        <f t="shared" si="60"/>
        <v>0</v>
      </c>
      <c r="BG51" s="31">
        <f t="shared" si="61"/>
        <v>0</v>
      </c>
      <c r="BH51" s="31">
        <f t="shared" si="62"/>
        <v>0</v>
      </c>
      <c r="BI51" s="31">
        <f t="shared" si="63"/>
        <v>0</v>
      </c>
      <c r="BJ51" s="31">
        <f t="shared" si="64"/>
        <v>0</v>
      </c>
      <c r="BK51" s="31">
        <f t="shared" si="65"/>
        <v>0</v>
      </c>
      <c r="BL51" s="31">
        <f t="shared" si="66"/>
        <v>-1654.36</v>
      </c>
      <c r="BM51" s="6">
        <f t="shared" ca="1" si="226"/>
        <v>7.5700000000000003E-2</v>
      </c>
      <c r="BN51" s="6">
        <f t="shared" ca="1" si="226"/>
        <v>7.5700000000000003E-2</v>
      </c>
      <c r="BO51" s="6">
        <f t="shared" ca="1" si="226"/>
        <v>7.5700000000000003E-2</v>
      </c>
      <c r="BP51" s="6">
        <f t="shared" ca="1" si="226"/>
        <v>7.5700000000000003E-2</v>
      </c>
      <c r="BQ51" s="6">
        <f t="shared" ca="1" si="226"/>
        <v>7.5700000000000003E-2</v>
      </c>
      <c r="BR51" s="6">
        <f t="shared" ca="1" si="226"/>
        <v>7.5700000000000003E-2</v>
      </c>
      <c r="BS51" s="6">
        <f t="shared" ca="1" si="226"/>
        <v>7.5700000000000003E-2</v>
      </c>
      <c r="BT51" s="6">
        <f t="shared" ca="1" si="226"/>
        <v>7.5700000000000003E-2</v>
      </c>
      <c r="BU51" s="6">
        <f t="shared" ca="1" si="226"/>
        <v>7.5700000000000003E-2</v>
      </c>
      <c r="BV51" s="6">
        <f t="shared" ca="1" si="226"/>
        <v>7.5700000000000003E-2</v>
      </c>
      <c r="BW51" s="6">
        <f t="shared" ca="1" si="226"/>
        <v>7.5700000000000003E-2</v>
      </c>
      <c r="BX51" s="6">
        <f t="shared" ca="1" si="226"/>
        <v>7.5700000000000003E-2</v>
      </c>
      <c r="BY51" s="31">
        <f t="shared" ca="1" si="214"/>
        <v>0</v>
      </c>
      <c r="BZ51" s="31">
        <f t="shared" ca="1" si="215"/>
        <v>0</v>
      </c>
      <c r="CA51" s="31">
        <f t="shared" ca="1" si="216"/>
        <v>0</v>
      </c>
      <c r="CB51" s="31">
        <f t="shared" ca="1" si="217"/>
        <v>0</v>
      </c>
      <c r="CC51" s="31">
        <f t="shared" ca="1" si="218"/>
        <v>0</v>
      </c>
      <c r="CD51" s="31">
        <f t="shared" ca="1" si="219"/>
        <v>0</v>
      </c>
      <c r="CE51" s="31">
        <f t="shared" ca="1" si="220"/>
        <v>0</v>
      </c>
      <c r="CF51" s="31">
        <f t="shared" ca="1" si="221"/>
        <v>0</v>
      </c>
      <c r="CG51" s="31">
        <f t="shared" ca="1" si="222"/>
        <v>0</v>
      </c>
      <c r="CH51" s="31">
        <f t="shared" ca="1" si="223"/>
        <v>0</v>
      </c>
      <c r="CI51" s="31">
        <f t="shared" ca="1" si="224"/>
        <v>0</v>
      </c>
      <c r="CJ51" s="31">
        <f t="shared" ca="1" si="225"/>
        <v>104362.69</v>
      </c>
      <c r="CK51" s="32">
        <f t="shared" ca="1" si="67"/>
        <v>0</v>
      </c>
      <c r="CL51" s="32">
        <f t="shared" ca="1" si="68"/>
        <v>0</v>
      </c>
      <c r="CM51" s="32">
        <f t="shared" ca="1" si="69"/>
        <v>0</v>
      </c>
      <c r="CN51" s="32">
        <f t="shared" ca="1" si="70"/>
        <v>0</v>
      </c>
      <c r="CO51" s="32">
        <f t="shared" ca="1" si="71"/>
        <v>0</v>
      </c>
      <c r="CP51" s="32">
        <f t="shared" ca="1" si="72"/>
        <v>0</v>
      </c>
      <c r="CQ51" s="32">
        <f t="shared" ca="1" si="73"/>
        <v>0</v>
      </c>
      <c r="CR51" s="32">
        <f t="shared" ca="1" si="74"/>
        <v>0</v>
      </c>
      <c r="CS51" s="32">
        <f t="shared" ca="1" si="75"/>
        <v>0</v>
      </c>
      <c r="CT51" s="32">
        <f t="shared" ca="1" si="76"/>
        <v>0</v>
      </c>
      <c r="CU51" s="32">
        <f t="shared" ca="1" si="77"/>
        <v>0</v>
      </c>
      <c r="CV51" s="32">
        <f t="shared" ca="1" si="78"/>
        <v>3308.72</v>
      </c>
      <c r="CW51" s="31">
        <f t="shared" ca="1" si="202"/>
        <v>0</v>
      </c>
      <c r="CX51" s="31">
        <f t="shared" ca="1" si="203"/>
        <v>0</v>
      </c>
      <c r="CY51" s="31">
        <f t="shared" ca="1" si="204"/>
        <v>0</v>
      </c>
      <c r="CZ51" s="31">
        <f t="shared" ca="1" si="205"/>
        <v>0</v>
      </c>
      <c r="DA51" s="31">
        <f t="shared" ca="1" si="206"/>
        <v>0</v>
      </c>
      <c r="DB51" s="31">
        <f t="shared" ca="1" si="207"/>
        <v>0</v>
      </c>
      <c r="DC51" s="31">
        <f t="shared" ca="1" si="208"/>
        <v>0</v>
      </c>
      <c r="DD51" s="31">
        <f t="shared" ca="1" si="209"/>
        <v>0</v>
      </c>
      <c r="DE51" s="31">
        <f t="shared" ca="1" si="210"/>
        <v>0</v>
      </c>
      <c r="DF51" s="31">
        <f t="shared" ca="1" si="211"/>
        <v>0</v>
      </c>
      <c r="DG51" s="31">
        <f t="shared" ca="1" si="212"/>
        <v>0</v>
      </c>
      <c r="DH51" s="31">
        <f t="shared" ca="1" si="213"/>
        <v>12269.850000000006</v>
      </c>
      <c r="DI51" s="32">
        <f t="shared" ca="1" si="79"/>
        <v>0</v>
      </c>
      <c r="DJ51" s="32">
        <f t="shared" ca="1" si="80"/>
        <v>0</v>
      </c>
      <c r="DK51" s="32">
        <f t="shared" ca="1" si="81"/>
        <v>0</v>
      </c>
      <c r="DL51" s="32">
        <f t="shared" ca="1" si="82"/>
        <v>0</v>
      </c>
      <c r="DM51" s="32">
        <f t="shared" ca="1" si="83"/>
        <v>0</v>
      </c>
      <c r="DN51" s="32">
        <f t="shared" ca="1" si="84"/>
        <v>0</v>
      </c>
      <c r="DO51" s="32">
        <f t="shared" ca="1" si="85"/>
        <v>0</v>
      </c>
      <c r="DP51" s="32">
        <f t="shared" ca="1" si="86"/>
        <v>0</v>
      </c>
      <c r="DQ51" s="32">
        <f t="shared" ca="1" si="87"/>
        <v>0</v>
      </c>
      <c r="DR51" s="32">
        <f t="shared" ca="1" si="88"/>
        <v>0</v>
      </c>
      <c r="DS51" s="32">
        <f t="shared" ca="1" si="89"/>
        <v>0</v>
      </c>
      <c r="DT51" s="32">
        <f t="shared" ca="1" si="90"/>
        <v>613.49</v>
      </c>
      <c r="DU51" s="31">
        <f t="shared" ca="1" si="91"/>
        <v>0</v>
      </c>
      <c r="DV51" s="31">
        <f t="shared" ca="1" si="92"/>
        <v>0</v>
      </c>
      <c r="DW51" s="31">
        <f t="shared" ca="1" si="93"/>
        <v>0</v>
      </c>
      <c r="DX51" s="31">
        <f t="shared" ca="1" si="94"/>
        <v>0</v>
      </c>
      <c r="DY51" s="31">
        <f t="shared" ca="1" si="95"/>
        <v>0</v>
      </c>
      <c r="DZ51" s="31">
        <f t="shared" ca="1" si="96"/>
        <v>0</v>
      </c>
      <c r="EA51" s="31">
        <f t="shared" ca="1" si="97"/>
        <v>0</v>
      </c>
      <c r="EB51" s="31">
        <f t="shared" ca="1" si="98"/>
        <v>0</v>
      </c>
      <c r="EC51" s="31">
        <f t="shared" ca="1" si="99"/>
        <v>0</v>
      </c>
      <c r="ED51" s="31">
        <f t="shared" ca="1" si="100"/>
        <v>0</v>
      </c>
      <c r="EE51" s="31">
        <f t="shared" ca="1" si="101"/>
        <v>0</v>
      </c>
      <c r="EF51" s="31">
        <f t="shared" ca="1" si="102"/>
        <v>3710.94</v>
      </c>
      <c r="EG51" s="32">
        <f t="shared" ca="1" si="103"/>
        <v>0</v>
      </c>
      <c r="EH51" s="32">
        <f t="shared" ca="1" si="104"/>
        <v>0</v>
      </c>
      <c r="EI51" s="32">
        <f t="shared" ca="1" si="105"/>
        <v>0</v>
      </c>
      <c r="EJ51" s="32">
        <f t="shared" ca="1" si="106"/>
        <v>0</v>
      </c>
      <c r="EK51" s="32">
        <f t="shared" ca="1" si="107"/>
        <v>0</v>
      </c>
      <c r="EL51" s="32">
        <f t="shared" ca="1" si="108"/>
        <v>0</v>
      </c>
      <c r="EM51" s="32">
        <f t="shared" ca="1" si="109"/>
        <v>0</v>
      </c>
      <c r="EN51" s="32">
        <f t="shared" ca="1" si="110"/>
        <v>0</v>
      </c>
      <c r="EO51" s="32">
        <f t="shared" ca="1" si="111"/>
        <v>0</v>
      </c>
      <c r="EP51" s="32">
        <f t="shared" ca="1" si="112"/>
        <v>0</v>
      </c>
      <c r="EQ51" s="32">
        <f t="shared" ca="1" si="113"/>
        <v>0</v>
      </c>
      <c r="ER51" s="32">
        <f t="shared" ca="1" si="114"/>
        <v>16594.280000000006</v>
      </c>
    </row>
    <row r="52" spans="1:148">
      <c r="A52" t="s">
        <v>510</v>
      </c>
      <c r="B52" s="1" t="s">
        <v>73</v>
      </c>
      <c r="C52" t="str">
        <f t="shared" ca="1" si="227"/>
        <v>EC04</v>
      </c>
      <c r="D52" t="str">
        <f t="shared" ca="1" si="228"/>
        <v>Foster Creek Industrial System</v>
      </c>
      <c r="E52" s="51">
        <v>45436.160000000003</v>
      </c>
      <c r="F52" s="51">
        <v>40210.8001</v>
      </c>
      <c r="G52" s="51">
        <v>24471.832999999999</v>
      </c>
      <c r="H52" s="51">
        <v>30335.757000000001</v>
      </c>
      <c r="I52" s="51">
        <v>18176.134999999998</v>
      </c>
      <c r="J52" s="51">
        <v>6879.2236000000003</v>
      </c>
      <c r="K52" s="51">
        <v>22370.306199999999</v>
      </c>
      <c r="L52" s="51">
        <v>30205.455999999998</v>
      </c>
      <c r="M52" s="51">
        <v>30849.132000000001</v>
      </c>
      <c r="N52" s="51">
        <v>33428.450499999999</v>
      </c>
      <c r="O52" s="51">
        <v>5644.2780000000002</v>
      </c>
      <c r="Q52" s="32">
        <v>4431174.93</v>
      </c>
      <c r="R52" s="32">
        <v>2132779.08</v>
      </c>
      <c r="S52" s="32">
        <v>1139101.02</v>
      </c>
      <c r="T52" s="32">
        <v>862072.04</v>
      </c>
      <c r="U52" s="32">
        <v>583748.91</v>
      </c>
      <c r="V52" s="32">
        <v>211380.51</v>
      </c>
      <c r="W52" s="32">
        <v>957234.93</v>
      </c>
      <c r="X52" s="32">
        <v>1042424.12</v>
      </c>
      <c r="Y52" s="32">
        <v>2072041.89</v>
      </c>
      <c r="Z52" s="32">
        <v>1145415.42</v>
      </c>
      <c r="AA52" s="32">
        <v>267521.46999999997</v>
      </c>
      <c r="AB52" s="32"/>
      <c r="AC52" s="2">
        <v>7.04</v>
      </c>
      <c r="AD52" s="2">
        <v>7.04</v>
      </c>
      <c r="AE52" s="2">
        <v>7.04</v>
      </c>
      <c r="AF52" s="2">
        <v>7.04</v>
      </c>
      <c r="AG52" s="2">
        <v>7.04</v>
      </c>
      <c r="AH52" s="2">
        <v>7.04</v>
      </c>
      <c r="AI52" s="2">
        <v>7.04</v>
      </c>
      <c r="AJ52" s="2">
        <v>7.04</v>
      </c>
      <c r="AK52" s="2">
        <v>7.04</v>
      </c>
      <c r="AL52" s="2">
        <v>7.04</v>
      </c>
      <c r="AM52" s="2">
        <v>7.04</v>
      </c>
      <c r="AO52" s="33">
        <v>311954.71000000002</v>
      </c>
      <c r="AP52" s="33">
        <v>150147.65</v>
      </c>
      <c r="AQ52" s="33">
        <v>80192.710000000006</v>
      </c>
      <c r="AR52" s="33">
        <v>60689.87</v>
      </c>
      <c r="AS52" s="33">
        <v>41095.919999999998</v>
      </c>
      <c r="AT52" s="33">
        <v>14881.19</v>
      </c>
      <c r="AU52" s="33">
        <v>67389.34</v>
      </c>
      <c r="AV52" s="33">
        <v>73386.66</v>
      </c>
      <c r="AW52" s="33">
        <v>145871.75</v>
      </c>
      <c r="AX52" s="33">
        <v>80637.25</v>
      </c>
      <c r="AY52" s="33">
        <v>18833.509999999998</v>
      </c>
      <c r="AZ52" s="33"/>
      <c r="BA52" s="31">
        <f t="shared" si="55"/>
        <v>-1329.35</v>
      </c>
      <c r="BB52" s="31">
        <f t="shared" si="56"/>
        <v>-639.83000000000004</v>
      </c>
      <c r="BC52" s="31">
        <f t="shared" si="57"/>
        <v>-341.73</v>
      </c>
      <c r="BD52" s="31">
        <f t="shared" si="58"/>
        <v>-344.83</v>
      </c>
      <c r="BE52" s="31">
        <f t="shared" si="59"/>
        <v>-233.5</v>
      </c>
      <c r="BF52" s="31">
        <f t="shared" si="60"/>
        <v>-84.55</v>
      </c>
      <c r="BG52" s="31">
        <f t="shared" si="61"/>
        <v>0</v>
      </c>
      <c r="BH52" s="31">
        <f t="shared" si="62"/>
        <v>0</v>
      </c>
      <c r="BI52" s="31">
        <f t="shared" si="63"/>
        <v>0</v>
      </c>
      <c r="BJ52" s="31">
        <f t="shared" si="64"/>
        <v>-1374.5</v>
      </c>
      <c r="BK52" s="31">
        <f t="shared" si="65"/>
        <v>-321.02999999999997</v>
      </c>
      <c r="BL52" s="31">
        <f t="shared" si="66"/>
        <v>0</v>
      </c>
      <c r="BM52" s="6">
        <f t="shared" ca="1" si="226"/>
        <v>7.5700000000000003E-2</v>
      </c>
      <c r="BN52" s="6">
        <f t="shared" ca="1" si="226"/>
        <v>7.5700000000000003E-2</v>
      </c>
      <c r="BO52" s="6">
        <f t="shared" ca="1" si="226"/>
        <v>7.5700000000000003E-2</v>
      </c>
      <c r="BP52" s="6">
        <f t="shared" ca="1" si="226"/>
        <v>7.5700000000000003E-2</v>
      </c>
      <c r="BQ52" s="6">
        <f t="shared" ca="1" si="226"/>
        <v>7.5700000000000003E-2</v>
      </c>
      <c r="BR52" s="6">
        <f t="shared" ca="1" si="226"/>
        <v>7.5700000000000003E-2</v>
      </c>
      <c r="BS52" s="6">
        <f t="shared" ca="1" si="226"/>
        <v>7.5700000000000003E-2</v>
      </c>
      <c r="BT52" s="6">
        <f t="shared" ca="1" si="226"/>
        <v>7.5700000000000003E-2</v>
      </c>
      <c r="BU52" s="6">
        <f t="shared" ca="1" si="226"/>
        <v>7.5700000000000003E-2</v>
      </c>
      <c r="BV52" s="6">
        <f t="shared" ca="1" si="226"/>
        <v>7.5700000000000003E-2</v>
      </c>
      <c r="BW52" s="6">
        <f t="shared" ca="1" si="226"/>
        <v>7.5700000000000003E-2</v>
      </c>
      <c r="BX52" s="6">
        <f t="shared" ca="1" si="226"/>
        <v>7.5700000000000003E-2</v>
      </c>
      <c r="BY52" s="31">
        <f t="shared" ca="1" si="214"/>
        <v>335439.94</v>
      </c>
      <c r="BZ52" s="31">
        <f t="shared" ca="1" si="215"/>
        <v>161451.38</v>
      </c>
      <c r="CA52" s="31">
        <f t="shared" ca="1" si="216"/>
        <v>86229.95</v>
      </c>
      <c r="CB52" s="31">
        <f t="shared" ca="1" si="217"/>
        <v>65258.85</v>
      </c>
      <c r="CC52" s="31">
        <f t="shared" ca="1" si="218"/>
        <v>44189.79</v>
      </c>
      <c r="CD52" s="31">
        <f t="shared" ca="1" si="219"/>
        <v>16001.5</v>
      </c>
      <c r="CE52" s="31">
        <f t="shared" ca="1" si="220"/>
        <v>72462.679999999993</v>
      </c>
      <c r="CF52" s="31">
        <f t="shared" ca="1" si="221"/>
        <v>78911.509999999995</v>
      </c>
      <c r="CG52" s="31">
        <f t="shared" ca="1" si="222"/>
        <v>156853.57</v>
      </c>
      <c r="CH52" s="31">
        <f t="shared" ca="1" si="223"/>
        <v>86707.95</v>
      </c>
      <c r="CI52" s="31">
        <f t="shared" ca="1" si="224"/>
        <v>20251.38</v>
      </c>
      <c r="CJ52" s="31">
        <f t="shared" ca="1" si="225"/>
        <v>0</v>
      </c>
      <c r="CK52" s="32">
        <f t="shared" ca="1" si="67"/>
        <v>10634.82</v>
      </c>
      <c r="CL52" s="32">
        <f t="shared" ca="1" si="68"/>
        <v>5118.67</v>
      </c>
      <c r="CM52" s="32">
        <f t="shared" ca="1" si="69"/>
        <v>2733.84</v>
      </c>
      <c r="CN52" s="32">
        <f t="shared" ca="1" si="70"/>
        <v>2068.9699999999998</v>
      </c>
      <c r="CO52" s="32">
        <f t="shared" ca="1" si="71"/>
        <v>1401</v>
      </c>
      <c r="CP52" s="32">
        <f t="shared" ca="1" si="72"/>
        <v>507.31</v>
      </c>
      <c r="CQ52" s="32">
        <f t="shared" ca="1" si="73"/>
        <v>2297.36</v>
      </c>
      <c r="CR52" s="32">
        <f t="shared" ca="1" si="74"/>
        <v>2501.8200000000002</v>
      </c>
      <c r="CS52" s="32">
        <f t="shared" ca="1" si="75"/>
        <v>4972.8999999999996</v>
      </c>
      <c r="CT52" s="32">
        <f t="shared" ca="1" si="76"/>
        <v>2749</v>
      </c>
      <c r="CU52" s="32">
        <f t="shared" ca="1" si="77"/>
        <v>642.04999999999995</v>
      </c>
      <c r="CV52" s="32">
        <f t="shared" ca="1" si="78"/>
        <v>0</v>
      </c>
      <c r="CW52" s="31">
        <f t="shared" ca="1" si="202"/>
        <v>35449.399999999987</v>
      </c>
      <c r="CX52" s="31">
        <f t="shared" ca="1" si="203"/>
        <v>17062.230000000025</v>
      </c>
      <c r="CY52" s="31">
        <f t="shared" ca="1" si="204"/>
        <v>9112.8099999999868</v>
      </c>
      <c r="CZ52" s="31">
        <f t="shared" ca="1" si="205"/>
        <v>6982.7799999999897</v>
      </c>
      <c r="DA52" s="31">
        <f t="shared" ca="1" si="206"/>
        <v>4728.3700000000026</v>
      </c>
      <c r="DB52" s="31">
        <f t="shared" ca="1" si="207"/>
        <v>1712.1700000000008</v>
      </c>
      <c r="DC52" s="31">
        <f t="shared" ca="1" si="208"/>
        <v>7370.6999999999971</v>
      </c>
      <c r="DD52" s="31">
        <f t="shared" ca="1" si="209"/>
        <v>8026.6699999999983</v>
      </c>
      <c r="DE52" s="31">
        <f t="shared" ca="1" si="210"/>
        <v>15954.720000000001</v>
      </c>
      <c r="DF52" s="31">
        <f t="shared" ca="1" si="211"/>
        <v>10194.199999999997</v>
      </c>
      <c r="DG52" s="31">
        <f t="shared" ca="1" si="212"/>
        <v>2380.9500000000016</v>
      </c>
      <c r="DH52" s="31">
        <f t="shared" ca="1" si="213"/>
        <v>0</v>
      </c>
      <c r="DI52" s="32">
        <f t="shared" ca="1" si="79"/>
        <v>1772.47</v>
      </c>
      <c r="DJ52" s="32">
        <f t="shared" ca="1" si="80"/>
        <v>853.11</v>
      </c>
      <c r="DK52" s="32">
        <f t="shared" ca="1" si="81"/>
        <v>455.64</v>
      </c>
      <c r="DL52" s="32">
        <f t="shared" ca="1" si="82"/>
        <v>349.14</v>
      </c>
      <c r="DM52" s="32">
        <f t="shared" ca="1" si="83"/>
        <v>236.42</v>
      </c>
      <c r="DN52" s="32">
        <f t="shared" ca="1" si="84"/>
        <v>85.61</v>
      </c>
      <c r="DO52" s="32">
        <f t="shared" ca="1" si="85"/>
        <v>368.54</v>
      </c>
      <c r="DP52" s="32">
        <f t="shared" ca="1" si="86"/>
        <v>401.33</v>
      </c>
      <c r="DQ52" s="32">
        <f t="shared" ca="1" si="87"/>
        <v>797.74</v>
      </c>
      <c r="DR52" s="32">
        <f t="shared" ca="1" si="88"/>
        <v>509.71</v>
      </c>
      <c r="DS52" s="32">
        <f t="shared" ca="1" si="89"/>
        <v>119.05</v>
      </c>
      <c r="DT52" s="32">
        <f t="shared" ca="1" si="90"/>
        <v>0</v>
      </c>
      <c r="DU52" s="31">
        <f t="shared" ca="1" si="91"/>
        <v>11420.74</v>
      </c>
      <c r="DV52" s="31">
        <f t="shared" ca="1" si="92"/>
        <v>5457.09</v>
      </c>
      <c r="DW52" s="31">
        <f t="shared" ca="1" si="93"/>
        <v>2895.37</v>
      </c>
      <c r="DX52" s="31">
        <f t="shared" ca="1" si="94"/>
        <v>2205.2600000000002</v>
      </c>
      <c r="DY52" s="31">
        <f t="shared" ca="1" si="95"/>
        <v>1485.51</v>
      </c>
      <c r="DZ52" s="31">
        <f t="shared" ca="1" si="96"/>
        <v>535</v>
      </c>
      <c r="EA52" s="31">
        <f t="shared" ca="1" si="97"/>
        <v>2291.02</v>
      </c>
      <c r="EB52" s="31">
        <f t="shared" ca="1" si="98"/>
        <v>2481.2800000000002</v>
      </c>
      <c r="EC52" s="31">
        <f t="shared" ca="1" si="99"/>
        <v>4904.97</v>
      </c>
      <c r="ED52" s="31">
        <f t="shared" ca="1" si="100"/>
        <v>3117.25</v>
      </c>
      <c r="EE52" s="31">
        <f t="shared" ca="1" si="101"/>
        <v>724.02</v>
      </c>
      <c r="EF52" s="31">
        <f t="shared" ca="1" si="102"/>
        <v>0</v>
      </c>
      <c r="EG52" s="32">
        <f t="shared" ca="1" si="103"/>
        <v>48642.609999999986</v>
      </c>
      <c r="EH52" s="32">
        <f t="shared" ca="1" si="104"/>
        <v>23372.430000000026</v>
      </c>
      <c r="EI52" s="32">
        <f t="shared" ca="1" si="105"/>
        <v>12463.819999999985</v>
      </c>
      <c r="EJ52" s="32">
        <f t="shared" ca="1" si="106"/>
        <v>9537.1799999999894</v>
      </c>
      <c r="EK52" s="32">
        <f t="shared" ca="1" si="107"/>
        <v>6450.3000000000029</v>
      </c>
      <c r="EL52" s="32">
        <f t="shared" ca="1" si="108"/>
        <v>2332.7800000000007</v>
      </c>
      <c r="EM52" s="32">
        <f t="shared" ca="1" si="109"/>
        <v>10030.259999999997</v>
      </c>
      <c r="EN52" s="32">
        <f t="shared" ca="1" si="110"/>
        <v>10909.279999999999</v>
      </c>
      <c r="EO52" s="32">
        <f t="shared" ca="1" si="111"/>
        <v>21657.430000000004</v>
      </c>
      <c r="EP52" s="32">
        <f t="shared" ca="1" si="112"/>
        <v>13821.159999999996</v>
      </c>
      <c r="EQ52" s="32">
        <f t="shared" ca="1" si="113"/>
        <v>3224.0200000000018</v>
      </c>
      <c r="ER52" s="32">
        <f t="shared" ca="1" si="114"/>
        <v>0</v>
      </c>
    </row>
    <row r="53" spans="1:148">
      <c r="A53" t="s">
        <v>446</v>
      </c>
      <c r="B53" s="1" t="s">
        <v>74</v>
      </c>
      <c r="C53" t="str">
        <f t="shared" ca="1" si="227"/>
        <v>BCHIMP</v>
      </c>
      <c r="D53" t="str">
        <f t="shared" ca="1" si="228"/>
        <v>Alberta-BC Intertie - Import</v>
      </c>
      <c r="E53" s="51">
        <v>1745</v>
      </c>
      <c r="G53" s="51">
        <v>75</v>
      </c>
      <c r="H53" s="51">
        <v>425</v>
      </c>
      <c r="I53" s="51">
        <v>375</v>
      </c>
      <c r="J53" s="51">
        <v>175</v>
      </c>
      <c r="K53" s="51">
        <v>50</v>
      </c>
      <c r="L53" s="51">
        <v>125</v>
      </c>
      <c r="M53" s="51">
        <v>25</v>
      </c>
      <c r="N53" s="51">
        <v>100</v>
      </c>
      <c r="P53" s="51">
        <v>80</v>
      </c>
      <c r="Q53" s="32">
        <v>98136.25</v>
      </c>
      <c r="R53" s="32"/>
      <c r="S53" s="32">
        <v>3854</v>
      </c>
      <c r="T53" s="32">
        <v>25560</v>
      </c>
      <c r="U53" s="32">
        <v>22468</v>
      </c>
      <c r="V53" s="32">
        <v>5064</v>
      </c>
      <c r="W53" s="32">
        <v>2332.5</v>
      </c>
      <c r="X53" s="32">
        <v>6781</v>
      </c>
      <c r="Y53" s="32">
        <v>1262.5</v>
      </c>
      <c r="Z53" s="32">
        <v>4438.25</v>
      </c>
      <c r="AA53" s="32"/>
      <c r="AB53" s="32">
        <v>4590.7</v>
      </c>
      <c r="AC53" s="2">
        <v>0.16</v>
      </c>
      <c r="AE53" s="2">
        <v>0.16</v>
      </c>
      <c r="AF53" s="2">
        <v>0.16</v>
      </c>
      <c r="AG53" s="2">
        <v>0.16</v>
      </c>
      <c r="AH53" s="2">
        <v>0.16</v>
      </c>
      <c r="AI53" s="2">
        <v>0.16</v>
      </c>
      <c r="AJ53" s="2">
        <v>0.16</v>
      </c>
      <c r="AK53" s="2">
        <v>0.16</v>
      </c>
      <c r="AL53" s="2">
        <v>0.16</v>
      </c>
      <c r="AN53" s="2">
        <v>0.16</v>
      </c>
      <c r="AO53" s="33">
        <v>157.02000000000001</v>
      </c>
      <c r="AP53" s="33"/>
      <c r="AQ53" s="33">
        <v>6.17</v>
      </c>
      <c r="AR53" s="33">
        <v>40.9</v>
      </c>
      <c r="AS53" s="33">
        <v>35.950000000000003</v>
      </c>
      <c r="AT53" s="33">
        <v>8.1</v>
      </c>
      <c r="AU53" s="33">
        <v>3.73</v>
      </c>
      <c r="AV53" s="33">
        <v>10.85</v>
      </c>
      <c r="AW53" s="33">
        <v>2.02</v>
      </c>
      <c r="AX53" s="33">
        <v>7.1</v>
      </c>
      <c r="AY53" s="33"/>
      <c r="AZ53" s="33">
        <v>7.35</v>
      </c>
      <c r="BA53" s="31">
        <f t="shared" si="55"/>
        <v>-29.44</v>
      </c>
      <c r="BB53" s="31">
        <f t="shared" si="56"/>
        <v>0</v>
      </c>
      <c r="BC53" s="31">
        <f t="shared" si="57"/>
        <v>-1.1599999999999999</v>
      </c>
      <c r="BD53" s="31">
        <f t="shared" si="58"/>
        <v>-10.220000000000001</v>
      </c>
      <c r="BE53" s="31">
        <f t="shared" si="59"/>
        <v>-8.99</v>
      </c>
      <c r="BF53" s="31">
        <f t="shared" si="60"/>
        <v>-2.0299999999999998</v>
      </c>
      <c r="BG53" s="31">
        <f t="shared" si="61"/>
        <v>0</v>
      </c>
      <c r="BH53" s="31">
        <f t="shared" si="62"/>
        <v>0</v>
      </c>
      <c r="BI53" s="31">
        <f t="shared" si="63"/>
        <v>0</v>
      </c>
      <c r="BJ53" s="31">
        <f t="shared" si="64"/>
        <v>-5.33</v>
      </c>
      <c r="BK53" s="31">
        <f t="shared" si="65"/>
        <v>0</v>
      </c>
      <c r="BL53" s="31">
        <f t="shared" si="66"/>
        <v>-5.51</v>
      </c>
      <c r="BM53" s="6">
        <f t="shared" ca="1" si="226"/>
        <v>-1.6E-2</v>
      </c>
      <c r="BN53" s="6">
        <f t="shared" ca="1" si="226"/>
        <v>-1.6E-2</v>
      </c>
      <c r="BO53" s="6">
        <f t="shared" ca="1" si="226"/>
        <v>-1.6E-2</v>
      </c>
      <c r="BP53" s="6">
        <f t="shared" ca="1" si="226"/>
        <v>-1.6E-2</v>
      </c>
      <c r="BQ53" s="6">
        <f t="shared" ca="1" si="226"/>
        <v>-1.6E-2</v>
      </c>
      <c r="BR53" s="6">
        <f t="shared" ca="1" si="226"/>
        <v>-1.6E-2</v>
      </c>
      <c r="BS53" s="6">
        <f t="shared" ca="1" si="226"/>
        <v>-1.6E-2</v>
      </c>
      <c r="BT53" s="6">
        <f t="shared" ca="1" si="226"/>
        <v>-1.6E-2</v>
      </c>
      <c r="BU53" s="6">
        <f t="shared" ca="1" si="226"/>
        <v>-1.6E-2</v>
      </c>
      <c r="BV53" s="6">
        <f t="shared" ca="1" si="226"/>
        <v>-1.6E-2</v>
      </c>
      <c r="BW53" s="6">
        <f t="shared" ca="1" si="226"/>
        <v>-1.6E-2</v>
      </c>
      <c r="BX53" s="6">
        <f t="shared" ca="1" si="226"/>
        <v>-1.6E-2</v>
      </c>
      <c r="BY53" s="31">
        <f t="shared" ca="1" si="214"/>
        <v>-1570.18</v>
      </c>
      <c r="BZ53" s="31">
        <f t="shared" ca="1" si="215"/>
        <v>0</v>
      </c>
      <c r="CA53" s="31">
        <f t="shared" ca="1" si="216"/>
        <v>-61.66</v>
      </c>
      <c r="CB53" s="31">
        <f t="shared" ca="1" si="217"/>
        <v>-408.96</v>
      </c>
      <c r="CC53" s="31">
        <f t="shared" ca="1" si="218"/>
        <v>-359.49</v>
      </c>
      <c r="CD53" s="31">
        <f t="shared" ca="1" si="219"/>
        <v>-81.02</v>
      </c>
      <c r="CE53" s="31">
        <f t="shared" ca="1" si="220"/>
        <v>-37.32</v>
      </c>
      <c r="CF53" s="31">
        <f t="shared" ca="1" si="221"/>
        <v>-108.5</v>
      </c>
      <c r="CG53" s="31">
        <f t="shared" ca="1" si="222"/>
        <v>-20.2</v>
      </c>
      <c r="CH53" s="31">
        <f t="shared" ca="1" si="223"/>
        <v>-71.010000000000005</v>
      </c>
      <c r="CI53" s="31">
        <f t="shared" ca="1" si="224"/>
        <v>0</v>
      </c>
      <c r="CJ53" s="31">
        <f t="shared" ca="1" si="225"/>
        <v>-73.45</v>
      </c>
      <c r="CK53" s="32">
        <f t="shared" ca="1" si="67"/>
        <v>235.53</v>
      </c>
      <c r="CL53" s="32">
        <f t="shared" ca="1" si="68"/>
        <v>0</v>
      </c>
      <c r="CM53" s="32">
        <f t="shared" ca="1" si="69"/>
        <v>9.25</v>
      </c>
      <c r="CN53" s="32">
        <f t="shared" ca="1" si="70"/>
        <v>61.34</v>
      </c>
      <c r="CO53" s="32">
        <f t="shared" ca="1" si="71"/>
        <v>53.92</v>
      </c>
      <c r="CP53" s="32">
        <f t="shared" ca="1" si="72"/>
        <v>12.15</v>
      </c>
      <c r="CQ53" s="32">
        <f t="shared" ca="1" si="73"/>
        <v>5.6</v>
      </c>
      <c r="CR53" s="32">
        <f t="shared" ca="1" si="74"/>
        <v>16.27</v>
      </c>
      <c r="CS53" s="32">
        <f t="shared" ca="1" si="75"/>
        <v>3.03</v>
      </c>
      <c r="CT53" s="32">
        <f t="shared" ca="1" si="76"/>
        <v>10.65</v>
      </c>
      <c r="CU53" s="32">
        <f t="shared" ca="1" si="77"/>
        <v>0</v>
      </c>
      <c r="CV53" s="32">
        <f t="shared" ca="1" si="78"/>
        <v>11.02</v>
      </c>
      <c r="CW53" s="31">
        <f t="shared" ca="1" si="202"/>
        <v>-1462.23</v>
      </c>
      <c r="CX53" s="31">
        <f t="shared" ca="1" si="203"/>
        <v>0</v>
      </c>
      <c r="CY53" s="31">
        <f t="shared" ca="1" si="204"/>
        <v>-57.42</v>
      </c>
      <c r="CZ53" s="31">
        <f t="shared" ca="1" si="205"/>
        <v>-378.29999999999995</v>
      </c>
      <c r="DA53" s="31">
        <f t="shared" ca="1" si="206"/>
        <v>-332.53</v>
      </c>
      <c r="DB53" s="31">
        <f t="shared" ca="1" si="207"/>
        <v>-74.939999999999984</v>
      </c>
      <c r="DC53" s="31">
        <f t="shared" ca="1" si="208"/>
        <v>-35.449999999999996</v>
      </c>
      <c r="DD53" s="31">
        <f t="shared" ca="1" si="209"/>
        <v>-103.08</v>
      </c>
      <c r="DE53" s="31">
        <f t="shared" ca="1" si="210"/>
        <v>-19.189999999999998</v>
      </c>
      <c r="DF53" s="31">
        <f t="shared" ca="1" si="211"/>
        <v>-62.13000000000001</v>
      </c>
      <c r="DG53" s="31">
        <f t="shared" ca="1" si="212"/>
        <v>0</v>
      </c>
      <c r="DH53" s="31">
        <f t="shared" ca="1" si="213"/>
        <v>-64.27</v>
      </c>
      <c r="DI53" s="32">
        <f t="shared" ca="1" si="79"/>
        <v>-73.11</v>
      </c>
      <c r="DJ53" s="32">
        <f t="shared" ca="1" si="80"/>
        <v>0</v>
      </c>
      <c r="DK53" s="32">
        <f t="shared" ca="1" si="81"/>
        <v>-2.87</v>
      </c>
      <c r="DL53" s="32">
        <f t="shared" ca="1" si="82"/>
        <v>-18.920000000000002</v>
      </c>
      <c r="DM53" s="32">
        <f t="shared" ca="1" si="83"/>
        <v>-16.63</v>
      </c>
      <c r="DN53" s="32">
        <f t="shared" ca="1" si="84"/>
        <v>-3.75</v>
      </c>
      <c r="DO53" s="32">
        <f t="shared" ca="1" si="85"/>
        <v>-1.77</v>
      </c>
      <c r="DP53" s="32">
        <f t="shared" ca="1" si="86"/>
        <v>-5.15</v>
      </c>
      <c r="DQ53" s="32">
        <f t="shared" ca="1" si="87"/>
        <v>-0.96</v>
      </c>
      <c r="DR53" s="32">
        <f t="shared" ca="1" si="88"/>
        <v>-3.11</v>
      </c>
      <c r="DS53" s="32">
        <f t="shared" ca="1" si="89"/>
        <v>0</v>
      </c>
      <c r="DT53" s="32">
        <f t="shared" ca="1" si="90"/>
        <v>-3.21</v>
      </c>
      <c r="DU53" s="31">
        <f t="shared" ca="1" si="91"/>
        <v>-471.09</v>
      </c>
      <c r="DV53" s="31">
        <f t="shared" ca="1" si="92"/>
        <v>0</v>
      </c>
      <c r="DW53" s="31">
        <f t="shared" ca="1" si="93"/>
        <v>-18.239999999999998</v>
      </c>
      <c r="DX53" s="31">
        <f t="shared" ca="1" si="94"/>
        <v>-119.47</v>
      </c>
      <c r="DY53" s="31">
        <f t="shared" ca="1" si="95"/>
        <v>-104.47</v>
      </c>
      <c r="DZ53" s="31">
        <f t="shared" ca="1" si="96"/>
        <v>-23.42</v>
      </c>
      <c r="EA53" s="31">
        <f t="shared" ca="1" si="97"/>
        <v>-11.02</v>
      </c>
      <c r="EB53" s="31">
        <f t="shared" ca="1" si="98"/>
        <v>-31.87</v>
      </c>
      <c r="EC53" s="31">
        <f t="shared" ca="1" si="99"/>
        <v>-5.9</v>
      </c>
      <c r="ED53" s="31">
        <f t="shared" ca="1" si="100"/>
        <v>-19</v>
      </c>
      <c r="EE53" s="31">
        <f t="shared" ca="1" si="101"/>
        <v>0</v>
      </c>
      <c r="EF53" s="31">
        <f t="shared" ca="1" si="102"/>
        <v>-19.440000000000001</v>
      </c>
      <c r="EG53" s="32">
        <f t="shared" ca="1" si="103"/>
        <v>-2006.4299999999998</v>
      </c>
      <c r="EH53" s="32">
        <f t="shared" ca="1" si="104"/>
        <v>0</v>
      </c>
      <c r="EI53" s="32">
        <f t="shared" ca="1" si="105"/>
        <v>-78.53</v>
      </c>
      <c r="EJ53" s="32">
        <f t="shared" ca="1" si="106"/>
        <v>-516.68999999999994</v>
      </c>
      <c r="EK53" s="32">
        <f t="shared" ca="1" si="107"/>
        <v>-453.63</v>
      </c>
      <c r="EL53" s="32">
        <f t="shared" ca="1" si="108"/>
        <v>-102.10999999999999</v>
      </c>
      <c r="EM53" s="32">
        <f t="shared" ca="1" si="109"/>
        <v>-48.239999999999995</v>
      </c>
      <c r="EN53" s="32">
        <f t="shared" ca="1" si="110"/>
        <v>-140.1</v>
      </c>
      <c r="EO53" s="32">
        <f t="shared" ca="1" si="111"/>
        <v>-26.049999999999997</v>
      </c>
      <c r="EP53" s="32">
        <f t="shared" ca="1" si="112"/>
        <v>-84.240000000000009</v>
      </c>
      <c r="EQ53" s="32">
        <f t="shared" ca="1" si="113"/>
        <v>0</v>
      </c>
      <c r="ER53" s="32">
        <f t="shared" ca="1" si="114"/>
        <v>-86.919999999999987</v>
      </c>
    </row>
    <row r="54" spans="1:148">
      <c r="A54" t="s">
        <v>446</v>
      </c>
      <c r="B54" s="1" t="s">
        <v>76</v>
      </c>
      <c r="C54" t="str">
        <f t="shared" ca="1" si="227"/>
        <v>SPCIMP</v>
      </c>
      <c r="D54" t="str">
        <f t="shared" ca="1" si="228"/>
        <v>Alberta-Saskatchewan Intertie - Import</v>
      </c>
      <c r="E54" s="51">
        <v>410</v>
      </c>
      <c r="F54" s="51">
        <v>9</v>
      </c>
      <c r="I54" s="51">
        <v>101</v>
      </c>
      <c r="M54" s="51">
        <v>13</v>
      </c>
      <c r="Q54" s="32">
        <v>62404.37</v>
      </c>
      <c r="R54" s="32">
        <v>340.29</v>
      </c>
      <c r="S54" s="32"/>
      <c r="T54" s="32"/>
      <c r="U54" s="32">
        <v>18177.509999999998</v>
      </c>
      <c r="V54" s="32"/>
      <c r="W54" s="32"/>
      <c r="X54" s="32"/>
      <c r="Y54" s="32">
        <v>4840.6499999999996</v>
      </c>
      <c r="Z54" s="32"/>
      <c r="AA54" s="32"/>
      <c r="AB54" s="32"/>
      <c r="AC54" s="2">
        <v>3.85</v>
      </c>
      <c r="AD54" s="2">
        <v>3.85</v>
      </c>
      <c r="AG54" s="2">
        <v>3.85</v>
      </c>
      <c r="AK54" s="2">
        <v>3.85</v>
      </c>
      <c r="AO54" s="33">
        <v>2402.5700000000002</v>
      </c>
      <c r="AP54" s="33">
        <v>13.1</v>
      </c>
      <c r="AQ54" s="33"/>
      <c r="AR54" s="33"/>
      <c r="AS54" s="33">
        <v>699.83</v>
      </c>
      <c r="AT54" s="33"/>
      <c r="AU54" s="33"/>
      <c r="AV54" s="33"/>
      <c r="AW54" s="33">
        <v>186.37</v>
      </c>
      <c r="AX54" s="33"/>
      <c r="AY54" s="33"/>
      <c r="AZ54" s="33"/>
      <c r="BA54" s="31">
        <f t="shared" si="55"/>
        <v>-18.72</v>
      </c>
      <c r="BB54" s="31">
        <f t="shared" si="56"/>
        <v>-0.1</v>
      </c>
      <c r="BC54" s="31">
        <f t="shared" si="57"/>
        <v>0</v>
      </c>
      <c r="BD54" s="31">
        <f t="shared" si="58"/>
        <v>0</v>
      </c>
      <c r="BE54" s="31">
        <f t="shared" si="59"/>
        <v>-7.27</v>
      </c>
      <c r="BF54" s="31">
        <f t="shared" si="60"/>
        <v>0</v>
      </c>
      <c r="BG54" s="31">
        <f t="shared" si="61"/>
        <v>0</v>
      </c>
      <c r="BH54" s="31">
        <f t="shared" si="62"/>
        <v>0</v>
      </c>
      <c r="BI54" s="31">
        <f t="shared" si="63"/>
        <v>0</v>
      </c>
      <c r="BJ54" s="31">
        <f t="shared" si="64"/>
        <v>0</v>
      </c>
      <c r="BK54" s="31">
        <f t="shared" si="65"/>
        <v>0</v>
      </c>
      <c r="BL54" s="31">
        <f t="shared" si="66"/>
        <v>0</v>
      </c>
      <c r="BM54" s="6">
        <f t="shared" ca="1" si="226"/>
        <v>1.44E-2</v>
      </c>
      <c r="BN54" s="6">
        <f t="shared" ca="1" si="226"/>
        <v>1.44E-2</v>
      </c>
      <c r="BO54" s="6">
        <f t="shared" ca="1" si="226"/>
        <v>1.44E-2</v>
      </c>
      <c r="BP54" s="6">
        <f t="shared" ca="1" si="226"/>
        <v>1.44E-2</v>
      </c>
      <c r="BQ54" s="6">
        <f t="shared" ca="1" si="226"/>
        <v>1.44E-2</v>
      </c>
      <c r="BR54" s="6">
        <f t="shared" ca="1" si="226"/>
        <v>1.44E-2</v>
      </c>
      <c r="BS54" s="6">
        <f t="shared" ca="1" si="226"/>
        <v>1.44E-2</v>
      </c>
      <c r="BT54" s="6">
        <f t="shared" ca="1" si="226"/>
        <v>1.44E-2</v>
      </c>
      <c r="BU54" s="6">
        <f t="shared" ca="1" si="226"/>
        <v>1.44E-2</v>
      </c>
      <c r="BV54" s="6">
        <f t="shared" ca="1" si="226"/>
        <v>1.44E-2</v>
      </c>
      <c r="BW54" s="6">
        <f t="shared" ca="1" si="226"/>
        <v>1.44E-2</v>
      </c>
      <c r="BX54" s="6">
        <f t="shared" ca="1" si="226"/>
        <v>1.44E-2</v>
      </c>
      <c r="BY54" s="31">
        <f t="shared" ca="1" si="214"/>
        <v>898.62</v>
      </c>
      <c r="BZ54" s="31">
        <f t="shared" ca="1" si="215"/>
        <v>4.9000000000000004</v>
      </c>
      <c r="CA54" s="31">
        <f t="shared" ca="1" si="216"/>
        <v>0</v>
      </c>
      <c r="CB54" s="31">
        <f t="shared" ca="1" si="217"/>
        <v>0</v>
      </c>
      <c r="CC54" s="31">
        <f t="shared" ca="1" si="218"/>
        <v>261.76</v>
      </c>
      <c r="CD54" s="31">
        <f t="shared" ca="1" si="219"/>
        <v>0</v>
      </c>
      <c r="CE54" s="31">
        <f t="shared" ca="1" si="220"/>
        <v>0</v>
      </c>
      <c r="CF54" s="31">
        <f t="shared" ca="1" si="221"/>
        <v>0</v>
      </c>
      <c r="CG54" s="31">
        <f t="shared" ca="1" si="222"/>
        <v>69.709999999999994</v>
      </c>
      <c r="CH54" s="31">
        <f t="shared" ca="1" si="223"/>
        <v>0</v>
      </c>
      <c r="CI54" s="31">
        <f t="shared" ca="1" si="224"/>
        <v>0</v>
      </c>
      <c r="CJ54" s="31">
        <f t="shared" ca="1" si="225"/>
        <v>0</v>
      </c>
      <c r="CK54" s="32">
        <f t="shared" ca="1" si="67"/>
        <v>149.77000000000001</v>
      </c>
      <c r="CL54" s="32">
        <f t="shared" ca="1" si="68"/>
        <v>0.82</v>
      </c>
      <c r="CM54" s="32">
        <f t="shared" ca="1" si="69"/>
        <v>0</v>
      </c>
      <c r="CN54" s="32">
        <f t="shared" ca="1" si="70"/>
        <v>0</v>
      </c>
      <c r="CO54" s="32">
        <f t="shared" ca="1" si="71"/>
        <v>43.63</v>
      </c>
      <c r="CP54" s="32">
        <f t="shared" ca="1" si="72"/>
        <v>0</v>
      </c>
      <c r="CQ54" s="32">
        <f t="shared" ca="1" si="73"/>
        <v>0</v>
      </c>
      <c r="CR54" s="32">
        <f t="shared" ca="1" si="74"/>
        <v>0</v>
      </c>
      <c r="CS54" s="32">
        <f t="shared" ca="1" si="75"/>
        <v>11.62</v>
      </c>
      <c r="CT54" s="32">
        <f t="shared" ca="1" si="76"/>
        <v>0</v>
      </c>
      <c r="CU54" s="32">
        <f t="shared" ca="1" si="77"/>
        <v>0</v>
      </c>
      <c r="CV54" s="32">
        <f t="shared" ca="1" si="78"/>
        <v>0</v>
      </c>
      <c r="CW54" s="31">
        <f t="shared" ca="1" si="202"/>
        <v>-1335.46</v>
      </c>
      <c r="CX54" s="31">
        <f t="shared" ca="1" si="203"/>
        <v>-7.2799999999999994</v>
      </c>
      <c r="CY54" s="31">
        <f t="shared" ca="1" si="204"/>
        <v>0</v>
      </c>
      <c r="CZ54" s="31">
        <f t="shared" ca="1" si="205"/>
        <v>0</v>
      </c>
      <c r="DA54" s="31">
        <f t="shared" ca="1" si="206"/>
        <v>-387.17000000000007</v>
      </c>
      <c r="DB54" s="31">
        <f t="shared" ca="1" si="207"/>
        <v>0</v>
      </c>
      <c r="DC54" s="31">
        <f t="shared" ca="1" si="208"/>
        <v>0</v>
      </c>
      <c r="DD54" s="31">
        <f t="shared" ca="1" si="209"/>
        <v>0</v>
      </c>
      <c r="DE54" s="31">
        <f t="shared" ca="1" si="210"/>
        <v>-105.04</v>
      </c>
      <c r="DF54" s="31">
        <f t="shared" ca="1" si="211"/>
        <v>0</v>
      </c>
      <c r="DG54" s="31">
        <f t="shared" ca="1" si="212"/>
        <v>0</v>
      </c>
      <c r="DH54" s="31">
        <f t="shared" ca="1" si="213"/>
        <v>0</v>
      </c>
      <c r="DI54" s="32">
        <f t="shared" ca="1" si="79"/>
        <v>-66.77</v>
      </c>
      <c r="DJ54" s="32">
        <f t="shared" ca="1" si="80"/>
        <v>-0.36</v>
      </c>
      <c r="DK54" s="32">
        <f t="shared" ca="1" si="81"/>
        <v>0</v>
      </c>
      <c r="DL54" s="32">
        <f t="shared" ca="1" si="82"/>
        <v>0</v>
      </c>
      <c r="DM54" s="32">
        <f t="shared" ca="1" si="83"/>
        <v>-19.36</v>
      </c>
      <c r="DN54" s="32">
        <f t="shared" ca="1" si="84"/>
        <v>0</v>
      </c>
      <c r="DO54" s="32">
        <f t="shared" ca="1" si="85"/>
        <v>0</v>
      </c>
      <c r="DP54" s="32">
        <f t="shared" ca="1" si="86"/>
        <v>0</v>
      </c>
      <c r="DQ54" s="32">
        <f t="shared" ca="1" si="87"/>
        <v>-5.25</v>
      </c>
      <c r="DR54" s="32">
        <f t="shared" ca="1" si="88"/>
        <v>0</v>
      </c>
      <c r="DS54" s="32">
        <f t="shared" ca="1" si="89"/>
        <v>0</v>
      </c>
      <c r="DT54" s="32">
        <f t="shared" ca="1" si="90"/>
        <v>0</v>
      </c>
      <c r="DU54" s="31">
        <f t="shared" ca="1" si="91"/>
        <v>-430.25</v>
      </c>
      <c r="DV54" s="31">
        <f t="shared" ca="1" si="92"/>
        <v>-2.33</v>
      </c>
      <c r="DW54" s="31">
        <f t="shared" ca="1" si="93"/>
        <v>0</v>
      </c>
      <c r="DX54" s="31">
        <f t="shared" ca="1" si="94"/>
        <v>0</v>
      </c>
      <c r="DY54" s="31">
        <f t="shared" ca="1" si="95"/>
        <v>-121.64</v>
      </c>
      <c r="DZ54" s="31">
        <f t="shared" ca="1" si="96"/>
        <v>0</v>
      </c>
      <c r="EA54" s="31">
        <f t="shared" ca="1" si="97"/>
        <v>0</v>
      </c>
      <c r="EB54" s="31">
        <f t="shared" ca="1" si="98"/>
        <v>0</v>
      </c>
      <c r="EC54" s="31">
        <f t="shared" ca="1" si="99"/>
        <v>-32.29</v>
      </c>
      <c r="ED54" s="31">
        <f t="shared" ca="1" si="100"/>
        <v>0</v>
      </c>
      <c r="EE54" s="31">
        <f t="shared" ca="1" si="101"/>
        <v>0</v>
      </c>
      <c r="EF54" s="31">
        <f t="shared" ca="1" si="102"/>
        <v>0</v>
      </c>
      <c r="EG54" s="32">
        <f t="shared" ca="1" si="103"/>
        <v>-1832.48</v>
      </c>
      <c r="EH54" s="32">
        <f t="shared" ca="1" si="104"/>
        <v>-9.9699999999999989</v>
      </c>
      <c r="EI54" s="32">
        <f t="shared" ca="1" si="105"/>
        <v>0</v>
      </c>
      <c r="EJ54" s="32">
        <f t="shared" ca="1" si="106"/>
        <v>0</v>
      </c>
      <c r="EK54" s="32">
        <f t="shared" ca="1" si="107"/>
        <v>-528.17000000000007</v>
      </c>
      <c r="EL54" s="32">
        <f t="shared" ca="1" si="108"/>
        <v>0</v>
      </c>
      <c r="EM54" s="32">
        <f t="shared" ca="1" si="109"/>
        <v>0</v>
      </c>
      <c r="EN54" s="32">
        <f t="shared" ca="1" si="110"/>
        <v>0</v>
      </c>
      <c r="EO54" s="32">
        <f t="shared" ca="1" si="111"/>
        <v>-142.58000000000001</v>
      </c>
      <c r="EP54" s="32">
        <f t="shared" ca="1" si="112"/>
        <v>0</v>
      </c>
      <c r="EQ54" s="32">
        <f t="shared" ca="1" si="113"/>
        <v>0</v>
      </c>
      <c r="ER54" s="32">
        <f t="shared" ca="1" si="114"/>
        <v>0</v>
      </c>
    </row>
    <row r="55" spans="1:148">
      <c r="A55" t="s">
        <v>447</v>
      </c>
      <c r="B55" s="1" t="s">
        <v>66</v>
      </c>
      <c r="C55" t="str">
        <f t="shared" ca="1" si="227"/>
        <v>BCHIMP</v>
      </c>
      <c r="D55" t="str">
        <f t="shared" ca="1" si="228"/>
        <v>Alberta-BC Intertie - Import</v>
      </c>
      <c r="E55" s="51">
        <v>545</v>
      </c>
      <c r="F55" s="51">
        <v>1226</v>
      </c>
      <c r="G55" s="51">
        <v>6641</v>
      </c>
      <c r="H55" s="51">
        <v>5710</v>
      </c>
      <c r="I55" s="51">
        <v>3501</v>
      </c>
      <c r="K55" s="51">
        <v>1936</v>
      </c>
      <c r="L55" s="51">
        <v>2030</v>
      </c>
      <c r="M55" s="51">
        <v>50</v>
      </c>
      <c r="N55" s="51">
        <v>100</v>
      </c>
      <c r="O55" s="51">
        <v>1158</v>
      </c>
      <c r="P55" s="51">
        <v>4943</v>
      </c>
      <c r="Q55" s="32">
        <v>36353.9</v>
      </c>
      <c r="R55" s="32">
        <v>81490.19</v>
      </c>
      <c r="S55" s="32">
        <v>292009.12</v>
      </c>
      <c r="T55" s="32">
        <v>240673.05</v>
      </c>
      <c r="U55" s="32">
        <v>126516.63</v>
      </c>
      <c r="V55" s="32"/>
      <c r="W55" s="32">
        <v>166689.88</v>
      </c>
      <c r="X55" s="32">
        <v>111537.55</v>
      </c>
      <c r="Y55" s="32">
        <v>2037.5</v>
      </c>
      <c r="Z55" s="32">
        <v>5161</v>
      </c>
      <c r="AA55" s="32">
        <v>88227.17</v>
      </c>
      <c r="AB55" s="32">
        <v>445502.01</v>
      </c>
      <c r="AC55" s="2">
        <v>0.16</v>
      </c>
      <c r="AD55" s="2">
        <v>0.16</v>
      </c>
      <c r="AE55" s="2">
        <v>0.16</v>
      </c>
      <c r="AF55" s="2">
        <v>0.16</v>
      </c>
      <c r="AG55" s="2">
        <v>0.16</v>
      </c>
      <c r="AI55" s="2">
        <v>0.16</v>
      </c>
      <c r="AJ55" s="2">
        <v>0.16</v>
      </c>
      <c r="AK55" s="2">
        <v>0.16</v>
      </c>
      <c r="AL55" s="2">
        <v>0.16</v>
      </c>
      <c r="AM55" s="2">
        <v>0.16</v>
      </c>
      <c r="AN55" s="2">
        <v>0.16</v>
      </c>
      <c r="AO55" s="33">
        <v>58.17</v>
      </c>
      <c r="AP55" s="33">
        <v>130.38</v>
      </c>
      <c r="AQ55" s="33">
        <v>467.21</v>
      </c>
      <c r="AR55" s="33">
        <v>385.08</v>
      </c>
      <c r="AS55" s="33">
        <v>202.43</v>
      </c>
      <c r="AT55" s="33"/>
      <c r="AU55" s="33">
        <v>266.7</v>
      </c>
      <c r="AV55" s="33">
        <v>178.46</v>
      </c>
      <c r="AW55" s="33">
        <v>3.26</v>
      </c>
      <c r="AX55" s="33">
        <v>8.26</v>
      </c>
      <c r="AY55" s="33">
        <v>141.16</v>
      </c>
      <c r="AZ55" s="33">
        <v>712.8</v>
      </c>
      <c r="BA55" s="31">
        <f t="shared" si="55"/>
        <v>-10.91</v>
      </c>
      <c r="BB55" s="31">
        <f t="shared" si="56"/>
        <v>-24.45</v>
      </c>
      <c r="BC55" s="31">
        <f t="shared" si="57"/>
        <v>-87.6</v>
      </c>
      <c r="BD55" s="31">
        <f t="shared" si="58"/>
        <v>-96.27</v>
      </c>
      <c r="BE55" s="31">
        <f t="shared" si="59"/>
        <v>-50.61</v>
      </c>
      <c r="BF55" s="31">
        <f t="shared" si="60"/>
        <v>0</v>
      </c>
      <c r="BG55" s="31">
        <f t="shared" si="61"/>
        <v>0</v>
      </c>
      <c r="BH55" s="31">
        <f t="shared" si="62"/>
        <v>0</v>
      </c>
      <c r="BI55" s="31">
        <f t="shared" si="63"/>
        <v>0</v>
      </c>
      <c r="BJ55" s="31">
        <f t="shared" si="64"/>
        <v>-6.19</v>
      </c>
      <c r="BK55" s="31">
        <f t="shared" si="65"/>
        <v>-105.87</v>
      </c>
      <c r="BL55" s="31">
        <f t="shared" si="66"/>
        <v>-534.6</v>
      </c>
      <c r="BM55" s="6">
        <f t="shared" ca="1" si="226"/>
        <v>-1.6E-2</v>
      </c>
      <c r="BN55" s="6">
        <f t="shared" ca="1" si="226"/>
        <v>-1.6E-2</v>
      </c>
      <c r="BO55" s="6">
        <f t="shared" ca="1" si="226"/>
        <v>-1.6E-2</v>
      </c>
      <c r="BP55" s="6">
        <f t="shared" ca="1" si="226"/>
        <v>-1.6E-2</v>
      </c>
      <c r="BQ55" s="6">
        <f t="shared" ca="1" si="226"/>
        <v>-1.6E-2</v>
      </c>
      <c r="BR55" s="6">
        <f t="shared" ca="1" si="226"/>
        <v>-1.6E-2</v>
      </c>
      <c r="BS55" s="6">
        <f t="shared" ca="1" si="226"/>
        <v>-1.6E-2</v>
      </c>
      <c r="BT55" s="6">
        <f t="shared" ca="1" si="226"/>
        <v>-1.6E-2</v>
      </c>
      <c r="BU55" s="6">
        <f t="shared" ca="1" si="226"/>
        <v>-1.6E-2</v>
      </c>
      <c r="BV55" s="6">
        <f t="shared" ca="1" si="226"/>
        <v>-1.6E-2</v>
      </c>
      <c r="BW55" s="6">
        <f t="shared" ca="1" si="226"/>
        <v>-1.6E-2</v>
      </c>
      <c r="BX55" s="6">
        <f t="shared" ca="1" si="226"/>
        <v>-1.6E-2</v>
      </c>
      <c r="BY55" s="31">
        <f t="shared" ca="1" si="214"/>
        <v>-581.66</v>
      </c>
      <c r="BZ55" s="31">
        <f t="shared" ca="1" si="215"/>
        <v>-1303.8399999999999</v>
      </c>
      <c r="CA55" s="31">
        <f t="shared" ca="1" si="216"/>
        <v>-4672.1499999999996</v>
      </c>
      <c r="CB55" s="31">
        <f t="shared" ca="1" si="217"/>
        <v>-3850.77</v>
      </c>
      <c r="CC55" s="31">
        <f t="shared" ca="1" si="218"/>
        <v>-2024.27</v>
      </c>
      <c r="CD55" s="31">
        <f t="shared" ca="1" si="219"/>
        <v>0</v>
      </c>
      <c r="CE55" s="31">
        <f t="shared" ca="1" si="220"/>
        <v>-2667.04</v>
      </c>
      <c r="CF55" s="31">
        <f t="shared" ca="1" si="221"/>
        <v>-1784.6</v>
      </c>
      <c r="CG55" s="31">
        <f t="shared" ca="1" si="222"/>
        <v>-32.6</v>
      </c>
      <c r="CH55" s="31">
        <f t="shared" ca="1" si="223"/>
        <v>-82.58</v>
      </c>
      <c r="CI55" s="31">
        <f t="shared" ca="1" si="224"/>
        <v>-1411.63</v>
      </c>
      <c r="CJ55" s="31">
        <f t="shared" ca="1" si="225"/>
        <v>-7128.03</v>
      </c>
      <c r="CK55" s="32">
        <f t="shared" ca="1" si="67"/>
        <v>87.25</v>
      </c>
      <c r="CL55" s="32">
        <f t="shared" ca="1" si="68"/>
        <v>195.58</v>
      </c>
      <c r="CM55" s="32">
        <f t="shared" ca="1" si="69"/>
        <v>700.82</v>
      </c>
      <c r="CN55" s="32">
        <f t="shared" ca="1" si="70"/>
        <v>577.62</v>
      </c>
      <c r="CO55" s="32">
        <f t="shared" ca="1" si="71"/>
        <v>303.64</v>
      </c>
      <c r="CP55" s="32">
        <f t="shared" ca="1" si="72"/>
        <v>0</v>
      </c>
      <c r="CQ55" s="32">
        <f t="shared" ca="1" si="73"/>
        <v>400.06</v>
      </c>
      <c r="CR55" s="32">
        <f t="shared" ca="1" si="74"/>
        <v>267.69</v>
      </c>
      <c r="CS55" s="32">
        <f t="shared" ca="1" si="75"/>
        <v>4.8899999999999997</v>
      </c>
      <c r="CT55" s="32">
        <f t="shared" ca="1" si="76"/>
        <v>12.39</v>
      </c>
      <c r="CU55" s="32">
        <f t="shared" ca="1" si="77"/>
        <v>211.75</v>
      </c>
      <c r="CV55" s="32">
        <f t="shared" ca="1" si="78"/>
        <v>1069.2</v>
      </c>
      <c r="CW55" s="31">
        <f t="shared" ca="1" si="202"/>
        <v>-541.66999999999996</v>
      </c>
      <c r="CX55" s="31">
        <f t="shared" ca="1" si="203"/>
        <v>-1214.1899999999998</v>
      </c>
      <c r="CY55" s="31">
        <f t="shared" ca="1" si="204"/>
        <v>-4350.9399999999987</v>
      </c>
      <c r="CZ55" s="31">
        <f t="shared" ca="1" si="205"/>
        <v>-3561.96</v>
      </c>
      <c r="DA55" s="31">
        <f t="shared" ca="1" si="206"/>
        <v>-1872.4500000000003</v>
      </c>
      <c r="DB55" s="31">
        <f t="shared" ca="1" si="207"/>
        <v>0</v>
      </c>
      <c r="DC55" s="31">
        <f t="shared" ca="1" si="208"/>
        <v>-2533.6799999999998</v>
      </c>
      <c r="DD55" s="31">
        <f t="shared" ca="1" si="209"/>
        <v>-1695.37</v>
      </c>
      <c r="DE55" s="31">
        <f t="shared" ca="1" si="210"/>
        <v>-30.97</v>
      </c>
      <c r="DF55" s="31">
        <f t="shared" ca="1" si="211"/>
        <v>-72.260000000000005</v>
      </c>
      <c r="DG55" s="31">
        <f t="shared" ca="1" si="212"/>
        <v>-1235.17</v>
      </c>
      <c r="DH55" s="31">
        <f t="shared" ca="1" si="213"/>
        <v>-6237.03</v>
      </c>
      <c r="DI55" s="32">
        <f t="shared" ca="1" si="79"/>
        <v>-27.08</v>
      </c>
      <c r="DJ55" s="32">
        <f t="shared" ca="1" si="80"/>
        <v>-60.71</v>
      </c>
      <c r="DK55" s="32">
        <f t="shared" ca="1" si="81"/>
        <v>-217.55</v>
      </c>
      <c r="DL55" s="32">
        <f t="shared" ca="1" si="82"/>
        <v>-178.1</v>
      </c>
      <c r="DM55" s="32">
        <f t="shared" ca="1" si="83"/>
        <v>-93.62</v>
      </c>
      <c r="DN55" s="32">
        <f t="shared" ca="1" si="84"/>
        <v>0</v>
      </c>
      <c r="DO55" s="32">
        <f t="shared" ca="1" si="85"/>
        <v>-126.68</v>
      </c>
      <c r="DP55" s="32">
        <f t="shared" ca="1" si="86"/>
        <v>-84.77</v>
      </c>
      <c r="DQ55" s="32">
        <f t="shared" ca="1" si="87"/>
        <v>-1.55</v>
      </c>
      <c r="DR55" s="32">
        <f t="shared" ca="1" si="88"/>
        <v>-3.61</v>
      </c>
      <c r="DS55" s="32">
        <f t="shared" ca="1" si="89"/>
        <v>-61.76</v>
      </c>
      <c r="DT55" s="32">
        <f t="shared" ca="1" si="90"/>
        <v>-311.85000000000002</v>
      </c>
      <c r="DU55" s="31">
        <f t="shared" ca="1" si="91"/>
        <v>-174.51</v>
      </c>
      <c r="DV55" s="31">
        <f t="shared" ca="1" si="92"/>
        <v>-388.34</v>
      </c>
      <c r="DW55" s="31">
        <f t="shared" ca="1" si="93"/>
        <v>-1382.4</v>
      </c>
      <c r="DX55" s="31">
        <f t="shared" ca="1" si="94"/>
        <v>-1124.92</v>
      </c>
      <c r="DY55" s="31">
        <f t="shared" ca="1" si="95"/>
        <v>-588.27</v>
      </c>
      <c r="DZ55" s="31">
        <f t="shared" ca="1" si="96"/>
        <v>0</v>
      </c>
      <c r="EA55" s="31">
        <f t="shared" ca="1" si="97"/>
        <v>-787.54</v>
      </c>
      <c r="EB55" s="31">
        <f t="shared" ca="1" si="98"/>
        <v>-524.09</v>
      </c>
      <c r="EC55" s="31">
        <f t="shared" ca="1" si="99"/>
        <v>-9.52</v>
      </c>
      <c r="ED55" s="31">
        <f t="shared" ca="1" si="100"/>
        <v>-22.1</v>
      </c>
      <c r="EE55" s="31">
        <f t="shared" ca="1" si="101"/>
        <v>-375.6</v>
      </c>
      <c r="EF55" s="31">
        <f t="shared" ca="1" si="102"/>
        <v>-1886.35</v>
      </c>
      <c r="EG55" s="32">
        <f t="shared" ca="1" si="103"/>
        <v>-743.26</v>
      </c>
      <c r="EH55" s="32">
        <f t="shared" ca="1" si="104"/>
        <v>-1663.2399999999998</v>
      </c>
      <c r="EI55" s="32">
        <f t="shared" ca="1" si="105"/>
        <v>-5950.8899999999994</v>
      </c>
      <c r="EJ55" s="32">
        <f t="shared" ca="1" si="106"/>
        <v>-4864.9799999999996</v>
      </c>
      <c r="EK55" s="32">
        <f t="shared" ca="1" si="107"/>
        <v>-2554.34</v>
      </c>
      <c r="EL55" s="32">
        <f t="shared" ca="1" si="108"/>
        <v>0</v>
      </c>
      <c r="EM55" s="32">
        <f t="shared" ca="1" si="109"/>
        <v>-3447.8999999999996</v>
      </c>
      <c r="EN55" s="32">
        <f t="shared" ca="1" si="110"/>
        <v>-2304.23</v>
      </c>
      <c r="EO55" s="32">
        <f t="shared" ca="1" si="111"/>
        <v>-42.039999999999992</v>
      </c>
      <c r="EP55" s="32">
        <f t="shared" ca="1" si="112"/>
        <v>-97.97</v>
      </c>
      <c r="EQ55" s="32">
        <f t="shared" ca="1" si="113"/>
        <v>-1672.5300000000002</v>
      </c>
      <c r="ER55" s="32">
        <f t="shared" ca="1" si="114"/>
        <v>-8435.23</v>
      </c>
    </row>
    <row r="56" spans="1:148">
      <c r="A56" t="s">
        <v>447</v>
      </c>
      <c r="B56" s="1" t="s">
        <v>67</v>
      </c>
      <c r="C56" t="str">
        <f t="shared" ca="1" si="227"/>
        <v>BCHEXP</v>
      </c>
      <c r="D56" t="str">
        <f t="shared" ca="1" si="228"/>
        <v>Alberta-BC Intertie - Export</v>
      </c>
      <c r="E56" s="51">
        <v>987.5</v>
      </c>
      <c r="F56" s="51">
        <v>2418.25</v>
      </c>
      <c r="H56" s="51">
        <v>65</v>
      </c>
      <c r="J56" s="51">
        <v>315</v>
      </c>
      <c r="K56" s="51">
        <v>2333</v>
      </c>
      <c r="L56" s="51">
        <v>857</v>
      </c>
      <c r="M56" s="51">
        <v>75</v>
      </c>
      <c r="N56" s="51">
        <v>75</v>
      </c>
      <c r="O56" s="51">
        <v>75</v>
      </c>
      <c r="P56" s="51">
        <v>2037.5</v>
      </c>
      <c r="Q56" s="32">
        <v>30086</v>
      </c>
      <c r="R56" s="32">
        <v>101684.51</v>
      </c>
      <c r="S56" s="32"/>
      <c r="T56" s="32">
        <v>974</v>
      </c>
      <c r="U56" s="32"/>
      <c r="V56" s="32">
        <v>5219.25</v>
      </c>
      <c r="W56" s="32">
        <v>45196.92</v>
      </c>
      <c r="X56" s="32">
        <v>16394.3</v>
      </c>
      <c r="Y56" s="32">
        <v>1277.25</v>
      </c>
      <c r="Z56" s="32">
        <v>1414</v>
      </c>
      <c r="AA56" s="32">
        <v>1148</v>
      </c>
      <c r="AB56" s="32">
        <v>82796.25</v>
      </c>
      <c r="AC56" s="2">
        <v>1.05</v>
      </c>
      <c r="AD56" s="2">
        <v>1.05</v>
      </c>
      <c r="AF56" s="2">
        <v>1.05</v>
      </c>
      <c r="AH56" s="2">
        <v>1.05</v>
      </c>
      <c r="AI56" s="2">
        <v>1.05</v>
      </c>
      <c r="AJ56" s="2">
        <v>1.05</v>
      </c>
      <c r="AK56" s="2">
        <v>1.05</v>
      </c>
      <c r="AL56" s="2">
        <v>1.05</v>
      </c>
      <c r="AM56" s="2">
        <v>1.05</v>
      </c>
      <c r="AN56" s="2">
        <v>1.05</v>
      </c>
      <c r="AO56" s="33">
        <v>315.89999999999998</v>
      </c>
      <c r="AP56" s="33">
        <v>1067.69</v>
      </c>
      <c r="AQ56" s="33"/>
      <c r="AR56" s="33">
        <v>10.23</v>
      </c>
      <c r="AS56" s="33"/>
      <c r="AT56" s="33">
        <v>54.8</v>
      </c>
      <c r="AU56" s="33">
        <v>474.57</v>
      </c>
      <c r="AV56" s="33">
        <v>172.14</v>
      </c>
      <c r="AW56" s="33">
        <v>13.41</v>
      </c>
      <c r="AX56" s="33">
        <v>14.85</v>
      </c>
      <c r="AY56" s="33">
        <v>12.05</v>
      </c>
      <c r="AZ56" s="33">
        <v>869.36</v>
      </c>
      <c r="BA56" s="31">
        <f t="shared" si="55"/>
        <v>-9.0299999999999994</v>
      </c>
      <c r="BB56" s="31">
        <f t="shared" si="56"/>
        <v>-30.51</v>
      </c>
      <c r="BC56" s="31">
        <f t="shared" si="57"/>
        <v>0</v>
      </c>
      <c r="BD56" s="31">
        <f t="shared" si="58"/>
        <v>-0.39</v>
      </c>
      <c r="BE56" s="31">
        <f t="shared" si="59"/>
        <v>0</v>
      </c>
      <c r="BF56" s="31">
        <f t="shared" si="60"/>
        <v>-2.09</v>
      </c>
      <c r="BG56" s="31">
        <f t="shared" si="61"/>
        <v>0</v>
      </c>
      <c r="BH56" s="31">
        <f t="shared" si="62"/>
        <v>0</v>
      </c>
      <c r="BI56" s="31">
        <f t="shared" si="63"/>
        <v>0</v>
      </c>
      <c r="BJ56" s="31">
        <f t="shared" si="64"/>
        <v>-1.7</v>
      </c>
      <c r="BK56" s="31">
        <f t="shared" si="65"/>
        <v>-1.38</v>
      </c>
      <c r="BL56" s="31">
        <f t="shared" si="66"/>
        <v>-99.36</v>
      </c>
      <c r="BM56" s="6">
        <f t="shared" ca="1" si="226"/>
        <v>8.3999999999999995E-3</v>
      </c>
      <c r="BN56" s="6">
        <f t="shared" ca="1" si="226"/>
        <v>8.3999999999999995E-3</v>
      </c>
      <c r="BO56" s="6">
        <f t="shared" ca="1" si="226"/>
        <v>8.3999999999999995E-3</v>
      </c>
      <c r="BP56" s="6">
        <f t="shared" ca="1" si="226"/>
        <v>8.3999999999999995E-3</v>
      </c>
      <c r="BQ56" s="6">
        <f t="shared" ca="1" si="226"/>
        <v>8.3999999999999995E-3</v>
      </c>
      <c r="BR56" s="6">
        <f t="shared" ca="1" si="226"/>
        <v>8.3999999999999995E-3</v>
      </c>
      <c r="BS56" s="6">
        <f t="shared" ca="1" si="226"/>
        <v>8.3999999999999995E-3</v>
      </c>
      <c r="BT56" s="6">
        <f t="shared" ca="1" si="226"/>
        <v>8.3999999999999995E-3</v>
      </c>
      <c r="BU56" s="6">
        <f t="shared" ca="1" si="226"/>
        <v>8.3999999999999995E-3</v>
      </c>
      <c r="BV56" s="6">
        <f t="shared" ca="1" si="226"/>
        <v>8.3999999999999995E-3</v>
      </c>
      <c r="BW56" s="6">
        <f t="shared" ca="1" si="226"/>
        <v>8.3999999999999995E-3</v>
      </c>
      <c r="BX56" s="6">
        <f t="shared" ca="1" si="226"/>
        <v>8.3999999999999995E-3</v>
      </c>
      <c r="BY56" s="31">
        <f t="shared" ca="1" si="214"/>
        <v>252.72</v>
      </c>
      <c r="BZ56" s="31">
        <f t="shared" ca="1" si="215"/>
        <v>854.15</v>
      </c>
      <c r="CA56" s="31">
        <f t="shared" ca="1" si="216"/>
        <v>0</v>
      </c>
      <c r="CB56" s="31">
        <f t="shared" ca="1" si="217"/>
        <v>8.18</v>
      </c>
      <c r="CC56" s="31">
        <f t="shared" ca="1" si="218"/>
        <v>0</v>
      </c>
      <c r="CD56" s="31">
        <f t="shared" ca="1" si="219"/>
        <v>43.84</v>
      </c>
      <c r="CE56" s="31">
        <f t="shared" ca="1" si="220"/>
        <v>379.65</v>
      </c>
      <c r="CF56" s="31">
        <f t="shared" ca="1" si="221"/>
        <v>137.71</v>
      </c>
      <c r="CG56" s="31">
        <f t="shared" ca="1" si="222"/>
        <v>10.73</v>
      </c>
      <c r="CH56" s="31">
        <f t="shared" ca="1" si="223"/>
        <v>11.88</v>
      </c>
      <c r="CI56" s="31">
        <f t="shared" ca="1" si="224"/>
        <v>9.64</v>
      </c>
      <c r="CJ56" s="31">
        <f t="shared" ca="1" si="225"/>
        <v>695.49</v>
      </c>
      <c r="CK56" s="32">
        <f t="shared" ca="1" si="67"/>
        <v>72.209999999999994</v>
      </c>
      <c r="CL56" s="32">
        <f t="shared" ca="1" si="68"/>
        <v>244.04</v>
      </c>
      <c r="CM56" s="32">
        <f t="shared" ca="1" si="69"/>
        <v>0</v>
      </c>
      <c r="CN56" s="32">
        <f t="shared" ca="1" si="70"/>
        <v>2.34</v>
      </c>
      <c r="CO56" s="32">
        <f t="shared" ca="1" si="71"/>
        <v>0</v>
      </c>
      <c r="CP56" s="32">
        <f t="shared" ca="1" si="72"/>
        <v>12.53</v>
      </c>
      <c r="CQ56" s="32">
        <f t="shared" ca="1" si="73"/>
        <v>108.47</v>
      </c>
      <c r="CR56" s="32">
        <f t="shared" ca="1" si="74"/>
        <v>39.35</v>
      </c>
      <c r="CS56" s="32">
        <f t="shared" ca="1" si="75"/>
        <v>3.07</v>
      </c>
      <c r="CT56" s="32">
        <f t="shared" ca="1" si="76"/>
        <v>3.39</v>
      </c>
      <c r="CU56" s="32">
        <f t="shared" ca="1" si="77"/>
        <v>2.76</v>
      </c>
      <c r="CV56" s="32">
        <f t="shared" ca="1" si="78"/>
        <v>198.71</v>
      </c>
      <c r="CW56" s="31">
        <f t="shared" ca="1" si="202"/>
        <v>18.060000000000031</v>
      </c>
      <c r="CX56" s="31">
        <f t="shared" ca="1" si="203"/>
        <v>61.010000000000005</v>
      </c>
      <c r="CY56" s="31">
        <f t="shared" ca="1" si="204"/>
        <v>0</v>
      </c>
      <c r="CZ56" s="31">
        <f t="shared" ca="1" si="205"/>
        <v>0.67999999999999916</v>
      </c>
      <c r="DA56" s="31">
        <f t="shared" ca="1" si="206"/>
        <v>0</v>
      </c>
      <c r="DB56" s="31">
        <f t="shared" ca="1" si="207"/>
        <v>3.6600000000000072</v>
      </c>
      <c r="DC56" s="31">
        <f t="shared" ca="1" si="208"/>
        <v>13.550000000000011</v>
      </c>
      <c r="DD56" s="31">
        <f t="shared" ca="1" si="209"/>
        <v>4.9200000000000159</v>
      </c>
      <c r="DE56" s="31">
        <f t="shared" ca="1" si="210"/>
        <v>0.39000000000000057</v>
      </c>
      <c r="DF56" s="31">
        <f t="shared" ca="1" si="211"/>
        <v>2.1200000000000019</v>
      </c>
      <c r="DG56" s="31">
        <f t="shared" ca="1" si="212"/>
        <v>1.7299999999999995</v>
      </c>
      <c r="DH56" s="31">
        <f t="shared" ca="1" si="213"/>
        <v>124.20000000000003</v>
      </c>
      <c r="DI56" s="32">
        <f t="shared" ca="1" si="79"/>
        <v>0.9</v>
      </c>
      <c r="DJ56" s="32">
        <f t="shared" ca="1" si="80"/>
        <v>3.05</v>
      </c>
      <c r="DK56" s="32">
        <f t="shared" ca="1" si="81"/>
        <v>0</v>
      </c>
      <c r="DL56" s="32">
        <f t="shared" ca="1" si="82"/>
        <v>0.03</v>
      </c>
      <c r="DM56" s="32">
        <f t="shared" ca="1" si="83"/>
        <v>0</v>
      </c>
      <c r="DN56" s="32">
        <f t="shared" ca="1" si="84"/>
        <v>0.18</v>
      </c>
      <c r="DO56" s="32">
        <f t="shared" ca="1" si="85"/>
        <v>0.68</v>
      </c>
      <c r="DP56" s="32">
        <f t="shared" ca="1" si="86"/>
        <v>0.25</v>
      </c>
      <c r="DQ56" s="32">
        <f t="shared" ca="1" si="87"/>
        <v>0.02</v>
      </c>
      <c r="DR56" s="32">
        <f t="shared" ca="1" si="88"/>
        <v>0.11</v>
      </c>
      <c r="DS56" s="32">
        <f t="shared" ca="1" si="89"/>
        <v>0.09</v>
      </c>
      <c r="DT56" s="32">
        <f t="shared" ca="1" si="90"/>
        <v>6.21</v>
      </c>
      <c r="DU56" s="31">
        <f t="shared" ca="1" si="91"/>
        <v>5.82</v>
      </c>
      <c r="DV56" s="31">
        <f t="shared" ca="1" si="92"/>
        <v>19.510000000000002</v>
      </c>
      <c r="DW56" s="31">
        <f t="shared" ca="1" si="93"/>
        <v>0</v>
      </c>
      <c r="DX56" s="31">
        <f t="shared" ca="1" si="94"/>
        <v>0.21</v>
      </c>
      <c r="DY56" s="31">
        <f t="shared" ca="1" si="95"/>
        <v>0</v>
      </c>
      <c r="DZ56" s="31">
        <f t="shared" ca="1" si="96"/>
        <v>1.1399999999999999</v>
      </c>
      <c r="EA56" s="31">
        <f t="shared" ca="1" si="97"/>
        <v>4.21</v>
      </c>
      <c r="EB56" s="31">
        <f t="shared" ca="1" si="98"/>
        <v>1.52</v>
      </c>
      <c r="EC56" s="31">
        <f t="shared" ca="1" si="99"/>
        <v>0.12</v>
      </c>
      <c r="ED56" s="31">
        <f t="shared" ca="1" si="100"/>
        <v>0.65</v>
      </c>
      <c r="EE56" s="31">
        <f t="shared" ca="1" si="101"/>
        <v>0.53</v>
      </c>
      <c r="EF56" s="31">
        <f t="shared" ca="1" si="102"/>
        <v>37.56</v>
      </c>
      <c r="EG56" s="32">
        <f t="shared" ca="1" si="103"/>
        <v>24.78000000000003</v>
      </c>
      <c r="EH56" s="32">
        <f t="shared" ca="1" si="104"/>
        <v>83.570000000000007</v>
      </c>
      <c r="EI56" s="32">
        <f t="shared" ca="1" si="105"/>
        <v>0</v>
      </c>
      <c r="EJ56" s="32">
        <f t="shared" ca="1" si="106"/>
        <v>0.91999999999999915</v>
      </c>
      <c r="EK56" s="32">
        <f t="shared" ca="1" si="107"/>
        <v>0</v>
      </c>
      <c r="EL56" s="32">
        <f t="shared" ca="1" si="108"/>
        <v>4.9800000000000075</v>
      </c>
      <c r="EM56" s="32">
        <f t="shared" ca="1" si="109"/>
        <v>18.440000000000012</v>
      </c>
      <c r="EN56" s="32">
        <f t="shared" ca="1" si="110"/>
        <v>6.6900000000000155</v>
      </c>
      <c r="EO56" s="32">
        <f t="shared" ca="1" si="111"/>
        <v>0.53000000000000058</v>
      </c>
      <c r="EP56" s="32">
        <f t="shared" ca="1" si="112"/>
        <v>2.8800000000000017</v>
      </c>
      <c r="EQ56" s="32">
        <f t="shared" ca="1" si="113"/>
        <v>2.3499999999999996</v>
      </c>
      <c r="ER56" s="32">
        <f t="shared" ca="1" si="114"/>
        <v>167.97000000000003</v>
      </c>
    </row>
    <row r="57" spans="1:148">
      <c r="A57" t="s">
        <v>446</v>
      </c>
      <c r="B57" s="1" t="s">
        <v>77</v>
      </c>
      <c r="C57" t="str">
        <f t="shared" ca="1" si="227"/>
        <v>BCHEXP</v>
      </c>
      <c r="D57" t="str">
        <f t="shared" ca="1" si="228"/>
        <v>Alberta-BC Intertie - Export</v>
      </c>
      <c r="E57" s="51">
        <v>3753.75</v>
      </c>
      <c r="F57" s="51">
        <v>18166.25</v>
      </c>
      <c r="G57" s="51">
        <v>10171.75</v>
      </c>
      <c r="H57" s="51">
        <v>2797.5</v>
      </c>
      <c r="I57" s="51">
        <v>5979</v>
      </c>
      <c r="J57" s="51">
        <v>3310.75</v>
      </c>
      <c r="K57" s="51">
        <v>12076</v>
      </c>
      <c r="L57" s="51">
        <v>13153.75</v>
      </c>
      <c r="M57" s="51">
        <v>747</v>
      </c>
      <c r="N57" s="51">
        <v>11613.75</v>
      </c>
      <c r="O57" s="51">
        <v>10041.25</v>
      </c>
      <c r="P57" s="51">
        <v>19593.75</v>
      </c>
      <c r="Q57" s="32">
        <v>126580.74</v>
      </c>
      <c r="R57" s="32">
        <v>865883.41</v>
      </c>
      <c r="S57" s="32">
        <v>301037.96999999997</v>
      </c>
      <c r="T57" s="32">
        <v>64078.18</v>
      </c>
      <c r="U57" s="32">
        <v>109027.52</v>
      </c>
      <c r="V57" s="32">
        <v>55763.4</v>
      </c>
      <c r="W57" s="32">
        <v>296352.49</v>
      </c>
      <c r="X57" s="32">
        <v>289332.28000000003</v>
      </c>
      <c r="Y57" s="32">
        <v>15589.22</v>
      </c>
      <c r="Z57" s="32">
        <v>268270.01</v>
      </c>
      <c r="AA57" s="32">
        <v>234263.42</v>
      </c>
      <c r="AB57" s="32">
        <v>759265.77</v>
      </c>
      <c r="AC57" s="2">
        <v>1.05</v>
      </c>
      <c r="AD57" s="2">
        <v>1.05</v>
      </c>
      <c r="AE57" s="2">
        <v>1.05</v>
      </c>
      <c r="AF57" s="2">
        <v>1.05</v>
      </c>
      <c r="AG57" s="2">
        <v>1.05</v>
      </c>
      <c r="AH57" s="2">
        <v>1.05</v>
      </c>
      <c r="AI57" s="2">
        <v>1.05</v>
      </c>
      <c r="AJ57" s="2">
        <v>1.05</v>
      </c>
      <c r="AK57" s="2">
        <v>1.05</v>
      </c>
      <c r="AL57" s="2">
        <v>1.05</v>
      </c>
      <c r="AM57" s="2">
        <v>1.05</v>
      </c>
      <c r="AN57" s="2">
        <v>1.05</v>
      </c>
      <c r="AO57" s="33">
        <v>1329.1</v>
      </c>
      <c r="AP57" s="33">
        <v>9091.7800000000007</v>
      </c>
      <c r="AQ57" s="33">
        <v>3160.9</v>
      </c>
      <c r="AR57" s="33">
        <v>672.82</v>
      </c>
      <c r="AS57" s="33">
        <v>1144.79</v>
      </c>
      <c r="AT57" s="33">
        <v>585.52</v>
      </c>
      <c r="AU57" s="33">
        <v>3111.7</v>
      </c>
      <c r="AV57" s="33">
        <v>3037.99</v>
      </c>
      <c r="AW57" s="33">
        <v>163.69</v>
      </c>
      <c r="AX57" s="33">
        <v>2816.84</v>
      </c>
      <c r="AY57" s="33">
        <v>2459.77</v>
      </c>
      <c r="AZ57" s="33">
        <v>7972.29</v>
      </c>
      <c r="BA57" s="31">
        <f t="shared" si="55"/>
        <v>-37.97</v>
      </c>
      <c r="BB57" s="31">
        <f t="shared" si="56"/>
        <v>-259.77</v>
      </c>
      <c r="BC57" s="31">
        <f t="shared" si="57"/>
        <v>-90.31</v>
      </c>
      <c r="BD57" s="31">
        <f t="shared" si="58"/>
        <v>-25.63</v>
      </c>
      <c r="BE57" s="31">
        <f t="shared" si="59"/>
        <v>-43.61</v>
      </c>
      <c r="BF57" s="31">
        <f t="shared" si="60"/>
        <v>-22.31</v>
      </c>
      <c r="BG57" s="31">
        <f t="shared" si="61"/>
        <v>0</v>
      </c>
      <c r="BH57" s="31">
        <f t="shared" si="62"/>
        <v>0</v>
      </c>
      <c r="BI57" s="31">
        <f t="shared" si="63"/>
        <v>0</v>
      </c>
      <c r="BJ57" s="31">
        <f t="shared" si="64"/>
        <v>-321.92</v>
      </c>
      <c r="BK57" s="31">
        <f t="shared" si="65"/>
        <v>-281.12</v>
      </c>
      <c r="BL57" s="31">
        <f t="shared" si="66"/>
        <v>-911.12</v>
      </c>
      <c r="BM57" s="6">
        <f t="shared" ca="1" si="226"/>
        <v>8.3999999999999995E-3</v>
      </c>
      <c r="BN57" s="6">
        <f t="shared" ca="1" si="226"/>
        <v>8.3999999999999995E-3</v>
      </c>
      <c r="BO57" s="6">
        <f t="shared" ca="1" si="226"/>
        <v>8.3999999999999995E-3</v>
      </c>
      <c r="BP57" s="6">
        <f t="shared" ca="1" si="226"/>
        <v>8.3999999999999995E-3</v>
      </c>
      <c r="BQ57" s="6">
        <f t="shared" ca="1" si="226"/>
        <v>8.3999999999999995E-3</v>
      </c>
      <c r="BR57" s="6">
        <f t="shared" ca="1" si="226"/>
        <v>8.3999999999999995E-3</v>
      </c>
      <c r="BS57" s="6">
        <f t="shared" ca="1" si="226"/>
        <v>8.3999999999999995E-3</v>
      </c>
      <c r="BT57" s="6">
        <f t="shared" ca="1" si="226"/>
        <v>8.3999999999999995E-3</v>
      </c>
      <c r="BU57" s="6">
        <f t="shared" ca="1" si="226"/>
        <v>8.3999999999999995E-3</v>
      </c>
      <c r="BV57" s="6">
        <f t="shared" ca="1" si="226"/>
        <v>8.3999999999999995E-3</v>
      </c>
      <c r="BW57" s="6">
        <f t="shared" ca="1" si="226"/>
        <v>8.3999999999999995E-3</v>
      </c>
      <c r="BX57" s="6">
        <f t="shared" ca="1" si="226"/>
        <v>8.3999999999999995E-3</v>
      </c>
      <c r="BY57" s="31">
        <f t="shared" ca="1" si="214"/>
        <v>1063.28</v>
      </c>
      <c r="BZ57" s="31">
        <f t="shared" ca="1" si="215"/>
        <v>7273.42</v>
      </c>
      <c r="CA57" s="31">
        <f t="shared" ca="1" si="216"/>
        <v>2528.7199999999998</v>
      </c>
      <c r="CB57" s="31">
        <f t="shared" ca="1" si="217"/>
        <v>538.26</v>
      </c>
      <c r="CC57" s="31">
        <f t="shared" ca="1" si="218"/>
        <v>915.83</v>
      </c>
      <c r="CD57" s="31">
        <f t="shared" ca="1" si="219"/>
        <v>468.41</v>
      </c>
      <c r="CE57" s="31">
        <f t="shared" ca="1" si="220"/>
        <v>2489.36</v>
      </c>
      <c r="CF57" s="31">
        <f t="shared" ca="1" si="221"/>
        <v>2430.39</v>
      </c>
      <c r="CG57" s="31">
        <f t="shared" ca="1" si="222"/>
        <v>130.94999999999999</v>
      </c>
      <c r="CH57" s="31">
        <f t="shared" ca="1" si="223"/>
        <v>2253.4699999999998</v>
      </c>
      <c r="CI57" s="31">
        <f t="shared" ca="1" si="224"/>
        <v>1967.81</v>
      </c>
      <c r="CJ57" s="31">
        <f t="shared" ca="1" si="225"/>
        <v>6377.83</v>
      </c>
      <c r="CK57" s="32">
        <f t="shared" ca="1" si="67"/>
        <v>303.79000000000002</v>
      </c>
      <c r="CL57" s="32">
        <f t="shared" ca="1" si="68"/>
        <v>2078.12</v>
      </c>
      <c r="CM57" s="32">
        <f t="shared" ca="1" si="69"/>
        <v>722.49</v>
      </c>
      <c r="CN57" s="32">
        <f t="shared" ca="1" si="70"/>
        <v>153.79</v>
      </c>
      <c r="CO57" s="32">
        <f t="shared" ca="1" si="71"/>
        <v>261.67</v>
      </c>
      <c r="CP57" s="32">
        <f t="shared" ca="1" si="72"/>
        <v>133.83000000000001</v>
      </c>
      <c r="CQ57" s="32">
        <f t="shared" ca="1" si="73"/>
        <v>711.25</v>
      </c>
      <c r="CR57" s="32">
        <f t="shared" ca="1" si="74"/>
        <v>694.4</v>
      </c>
      <c r="CS57" s="32">
        <f t="shared" ca="1" si="75"/>
        <v>37.409999999999997</v>
      </c>
      <c r="CT57" s="32">
        <f t="shared" ca="1" si="76"/>
        <v>643.85</v>
      </c>
      <c r="CU57" s="32">
        <f t="shared" ca="1" si="77"/>
        <v>562.23</v>
      </c>
      <c r="CV57" s="32">
        <f t="shared" ca="1" si="78"/>
        <v>1822.24</v>
      </c>
      <c r="CW57" s="31">
        <f t="shared" ca="1" si="202"/>
        <v>75.940000000000026</v>
      </c>
      <c r="CX57" s="31">
        <f t="shared" ca="1" si="203"/>
        <v>519.5300000000002</v>
      </c>
      <c r="CY57" s="31">
        <f t="shared" ca="1" si="204"/>
        <v>180.61999999999995</v>
      </c>
      <c r="CZ57" s="31">
        <f t="shared" ca="1" si="205"/>
        <v>44.8599999999999</v>
      </c>
      <c r="DA57" s="31">
        <f t="shared" ca="1" si="206"/>
        <v>76.320000000000036</v>
      </c>
      <c r="DB57" s="31">
        <f t="shared" ca="1" si="207"/>
        <v>39.03000000000003</v>
      </c>
      <c r="DC57" s="31">
        <f t="shared" ca="1" si="208"/>
        <v>88.910000000000309</v>
      </c>
      <c r="DD57" s="31">
        <f t="shared" ca="1" si="209"/>
        <v>86.800000000000182</v>
      </c>
      <c r="DE57" s="31">
        <f t="shared" ca="1" si="210"/>
        <v>4.6699999999999875</v>
      </c>
      <c r="DF57" s="31">
        <f t="shared" ca="1" si="211"/>
        <v>402.39999999999958</v>
      </c>
      <c r="DG57" s="31">
        <f t="shared" ca="1" si="212"/>
        <v>351.39</v>
      </c>
      <c r="DH57" s="31">
        <f t="shared" ca="1" si="213"/>
        <v>1138.8999999999996</v>
      </c>
      <c r="DI57" s="32">
        <f t="shared" ca="1" si="79"/>
        <v>3.8</v>
      </c>
      <c r="DJ57" s="32">
        <f t="shared" ca="1" si="80"/>
        <v>25.98</v>
      </c>
      <c r="DK57" s="32">
        <f t="shared" ca="1" si="81"/>
        <v>9.0299999999999994</v>
      </c>
      <c r="DL57" s="32">
        <f t="shared" ca="1" si="82"/>
        <v>2.2400000000000002</v>
      </c>
      <c r="DM57" s="32">
        <f t="shared" ca="1" si="83"/>
        <v>3.82</v>
      </c>
      <c r="DN57" s="32">
        <f t="shared" ca="1" si="84"/>
        <v>1.95</v>
      </c>
      <c r="DO57" s="32">
        <f t="shared" ca="1" si="85"/>
        <v>4.45</v>
      </c>
      <c r="DP57" s="32">
        <f t="shared" ca="1" si="86"/>
        <v>4.34</v>
      </c>
      <c r="DQ57" s="32">
        <f t="shared" ca="1" si="87"/>
        <v>0.23</v>
      </c>
      <c r="DR57" s="32">
        <f t="shared" ca="1" si="88"/>
        <v>20.12</v>
      </c>
      <c r="DS57" s="32">
        <f t="shared" ca="1" si="89"/>
        <v>17.57</v>
      </c>
      <c r="DT57" s="32">
        <f t="shared" ca="1" si="90"/>
        <v>56.95</v>
      </c>
      <c r="DU57" s="31">
        <f t="shared" ca="1" si="91"/>
        <v>24.47</v>
      </c>
      <c r="DV57" s="31">
        <f t="shared" ca="1" si="92"/>
        <v>166.16</v>
      </c>
      <c r="DW57" s="31">
        <f t="shared" ca="1" si="93"/>
        <v>57.39</v>
      </c>
      <c r="DX57" s="31">
        <f t="shared" ca="1" si="94"/>
        <v>14.17</v>
      </c>
      <c r="DY57" s="31">
        <f t="shared" ca="1" si="95"/>
        <v>23.98</v>
      </c>
      <c r="DZ57" s="31">
        <f t="shared" ca="1" si="96"/>
        <v>12.2</v>
      </c>
      <c r="EA57" s="31">
        <f t="shared" ca="1" si="97"/>
        <v>27.64</v>
      </c>
      <c r="EB57" s="31">
        <f t="shared" ca="1" si="98"/>
        <v>26.83</v>
      </c>
      <c r="EC57" s="31">
        <f t="shared" ca="1" si="99"/>
        <v>1.44</v>
      </c>
      <c r="ED57" s="31">
        <f t="shared" ca="1" si="100"/>
        <v>123.05</v>
      </c>
      <c r="EE57" s="31">
        <f t="shared" ca="1" si="101"/>
        <v>106.85</v>
      </c>
      <c r="EF57" s="31">
        <f t="shared" ca="1" si="102"/>
        <v>344.45</v>
      </c>
      <c r="EG57" s="32">
        <f t="shared" ca="1" si="103"/>
        <v>104.21000000000002</v>
      </c>
      <c r="EH57" s="32">
        <f t="shared" ca="1" si="104"/>
        <v>711.67000000000019</v>
      </c>
      <c r="EI57" s="32">
        <f t="shared" ca="1" si="105"/>
        <v>247.03999999999996</v>
      </c>
      <c r="EJ57" s="32">
        <f t="shared" ca="1" si="106"/>
        <v>61.269999999999904</v>
      </c>
      <c r="EK57" s="32">
        <f t="shared" ca="1" si="107"/>
        <v>104.12000000000003</v>
      </c>
      <c r="EL57" s="32">
        <f t="shared" ca="1" si="108"/>
        <v>53.180000000000035</v>
      </c>
      <c r="EM57" s="32">
        <f t="shared" ca="1" si="109"/>
        <v>121.00000000000031</v>
      </c>
      <c r="EN57" s="32">
        <f t="shared" ca="1" si="110"/>
        <v>117.97000000000018</v>
      </c>
      <c r="EO57" s="32">
        <f t="shared" ca="1" si="111"/>
        <v>6.3399999999999874</v>
      </c>
      <c r="EP57" s="32">
        <f t="shared" ca="1" si="112"/>
        <v>545.5699999999996</v>
      </c>
      <c r="EQ57" s="32">
        <f t="shared" ca="1" si="113"/>
        <v>475.80999999999995</v>
      </c>
      <c r="ER57" s="32">
        <f t="shared" ca="1" si="114"/>
        <v>1540.2999999999997</v>
      </c>
    </row>
    <row r="58" spans="1:148">
      <c r="A58" t="s">
        <v>446</v>
      </c>
      <c r="B58" s="1" t="s">
        <v>59</v>
      </c>
      <c r="C58" t="str">
        <f t="shared" ca="1" si="227"/>
        <v>ENC1</v>
      </c>
      <c r="D58" t="str">
        <f t="shared" ca="1" si="228"/>
        <v>Clover Bar #1</v>
      </c>
      <c r="E58" s="51">
        <v>4016.1071999999999</v>
      </c>
      <c r="F58" s="51">
        <v>174.11519999999999</v>
      </c>
      <c r="G58" s="51">
        <v>970.24480000000005</v>
      </c>
      <c r="H58" s="51">
        <v>750.89559999999994</v>
      </c>
      <c r="I58" s="51">
        <v>1324.8956000000001</v>
      </c>
      <c r="J58" s="51">
        <v>1017.4976</v>
      </c>
      <c r="Q58" s="32">
        <v>1248954.26</v>
      </c>
      <c r="R58" s="32">
        <v>24620.22</v>
      </c>
      <c r="S58" s="32">
        <v>152956.82999999999</v>
      </c>
      <c r="T58" s="32">
        <v>88675.07</v>
      </c>
      <c r="U58" s="32">
        <v>118053.56</v>
      </c>
      <c r="V58" s="32">
        <v>100598.17</v>
      </c>
      <c r="W58" s="32"/>
      <c r="X58" s="32"/>
      <c r="Y58" s="32"/>
      <c r="Z58" s="32"/>
      <c r="AA58" s="32"/>
      <c r="AB58" s="32"/>
      <c r="AC58" s="2">
        <v>4.1900000000000004</v>
      </c>
      <c r="AD58" s="2">
        <v>4.1900000000000004</v>
      </c>
      <c r="AE58" s="2">
        <v>4.1900000000000004</v>
      </c>
      <c r="AF58" s="2">
        <v>4.1900000000000004</v>
      </c>
      <c r="AG58" s="2">
        <v>4.1900000000000004</v>
      </c>
      <c r="AH58" s="2">
        <v>4.1900000000000004</v>
      </c>
      <c r="AO58" s="33">
        <v>52331.18</v>
      </c>
      <c r="AP58" s="33">
        <v>1031.5899999999999</v>
      </c>
      <c r="AQ58" s="33">
        <v>6408.89</v>
      </c>
      <c r="AR58" s="33">
        <v>3715.49</v>
      </c>
      <c r="AS58" s="33">
        <v>4946.4399999999996</v>
      </c>
      <c r="AT58" s="33">
        <v>4215.0600000000004</v>
      </c>
      <c r="AU58" s="33"/>
      <c r="AV58" s="33"/>
      <c r="AW58" s="33"/>
      <c r="AX58" s="33"/>
      <c r="AY58" s="33"/>
      <c r="AZ58" s="33"/>
      <c r="BA58" s="31">
        <f t="shared" si="55"/>
        <v>-374.69</v>
      </c>
      <c r="BB58" s="31">
        <f t="shared" si="56"/>
        <v>-7.39</v>
      </c>
      <c r="BC58" s="31">
        <f t="shared" si="57"/>
        <v>-45.89</v>
      </c>
      <c r="BD58" s="31">
        <f t="shared" si="58"/>
        <v>-35.47</v>
      </c>
      <c r="BE58" s="31">
        <f t="shared" si="59"/>
        <v>-47.22</v>
      </c>
      <c r="BF58" s="31">
        <f t="shared" si="60"/>
        <v>-40.24</v>
      </c>
      <c r="BG58" s="31">
        <f t="shared" si="61"/>
        <v>0</v>
      </c>
      <c r="BH58" s="31">
        <f t="shared" si="62"/>
        <v>0</v>
      </c>
      <c r="BI58" s="31">
        <f t="shared" si="63"/>
        <v>0</v>
      </c>
      <c r="BJ58" s="31">
        <f t="shared" si="64"/>
        <v>0</v>
      </c>
      <c r="BK58" s="31">
        <f t="shared" si="65"/>
        <v>0</v>
      </c>
      <c r="BL58" s="31">
        <f t="shared" si="66"/>
        <v>0</v>
      </c>
      <c r="BM58" s="6">
        <f t="shared" ca="1" si="226"/>
        <v>5.0999999999999997E-2</v>
      </c>
      <c r="BN58" s="6">
        <f t="shared" ca="1" si="226"/>
        <v>5.0999999999999997E-2</v>
      </c>
      <c r="BO58" s="6">
        <f t="shared" ca="1" si="226"/>
        <v>5.0999999999999997E-2</v>
      </c>
      <c r="BP58" s="6">
        <f t="shared" ca="1" si="226"/>
        <v>5.0999999999999997E-2</v>
      </c>
      <c r="BQ58" s="6">
        <f t="shared" ca="1" si="226"/>
        <v>5.0999999999999997E-2</v>
      </c>
      <c r="BR58" s="6">
        <f t="shared" ca="1" si="226"/>
        <v>5.0999999999999997E-2</v>
      </c>
      <c r="BS58" s="6">
        <f t="shared" ca="1" si="226"/>
        <v>5.0999999999999997E-2</v>
      </c>
      <c r="BT58" s="6">
        <f t="shared" ca="1" si="226"/>
        <v>5.0999999999999997E-2</v>
      </c>
      <c r="BU58" s="6">
        <f t="shared" ca="1" si="226"/>
        <v>5.0999999999999997E-2</v>
      </c>
      <c r="BV58" s="6">
        <f t="shared" ca="1" si="226"/>
        <v>5.0999999999999997E-2</v>
      </c>
      <c r="BW58" s="6">
        <f t="shared" ca="1" si="226"/>
        <v>5.0999999999999997E-2</v>
      </c>
      <c r="BX58" s="6">
        <f t="shared" ca="1" si="226"/>
        <v>5.0999999999999997E-2</v>
      </c>
      <c r="BY58" s="31">
        <f t="shared" ca="1" si="214"/>
        <v>63696.67</v>
      </c>
      <c r="BZ58" s="31">
        <f t="shared" ca="1" si="215"/>
        <v>1255.6300000000001</v>
      </c>
      <c r="CA58" s="31">
        <f t="shared" ca="1" si="216"/>
        <v>7800.8</v>
      </c>
      <c r="CB58" s="31">
        <f t="shared" ca="1" si="217"/>
        <v>4522.43</v>
      </c>
      <c r="CC58" s="31">
        <f t="shared" ca="1" si="218"/>
        <v>6020.73</v>
      </c>
      <c r="CD58" s="31">
        <f t="shared" ca="1" si="219"/>
        <v>5130.51</v>
      </c>
      <c r="CE58" s="31">
        <f t="shared" ca="1" si="220"/>
        <v>0</v>
      </c>
      <c r="CF58" s="31">
        <f t="shared" ca="1" si="221"/>
        <v>0</v>
      </c>
      <c r="CG58" s="31">
        <f t="shared" ca="1" si="222"/>
        <v>0</v>
      </c>
      <c r="CH58" s="31">
        <f t="shared" ca="1" si="223"/>
        <v>0</v>
      </c>
      <c r="CI58" s="31">
        <f t="shared" ca="1" si="224"/>
        <v>0</v>
      </c>
      <c r="CJ58" s="31">
        <f t="shared" ca="1" si="225"/>
        <v>0</v>
      </c>
      <c r="CK58" s="32">
        <f t="shared" ca="1" si="67"/>
        <v>2997.49</v>
      </c>
      <c r="CL58" s="32">
        <f t="shared" ca="1" si="68"/>
        <v>59.09</v>
      </c>
      <c r="CM58" s="32">
        <f t="shared" ca="1" si="69"/>
        <v>367.1</v>
      </c>
      <c r="CN58" s="32">
        <f t="shared" ca="1" si="70"/>
        <v>212.82</v>
      </c>
      <c r="CO58" s="32">
        <f t="shared" ca="1" si="71"/>
        <v>283.33</v>
      </c>
      <c r="CP58" s="32">
        <f t="shared" ca="1" si="72"/>
        <v>241.44</v>
      </c>
      <c r="CQ58" s="32">
        <f t="shared" ca="1" si="73"/>
        <v>0</v>
      </c>
      <c r="CR58" s="32">
        <f t="shared" ca="1" si="74"/>
        <v>0</v>
      </c>
      <c r="CS58" s="32">
        <f t="shared" ca="1" si="75"/>
        <v>0</v>
      </c>
      <c r="CT58" s="32">
        <f t="shared" ca="1" si="76"/>
        <v>0</v>
      </c>
      <c r="CU58" s="32">
        <f t="shared" ca="1" si="77"/>
        <v>0</v>
      </c>
      <c r="CV58" s="32">
        <f t="shared" ca="1" si="78"/>
        <v>0</v>
      </c>
      <c r="CW58" s="31">
        <f t="shared" ca="1" si="202"/>
        <v>14737.670000000004</v>
      </c>
      <c r="CX58" s="31">
        <f t="shared" ca="1" si="203"/>
        <v>290.5200000000001</v>
      </c>
      <c r="CY58" s="31">
        <f t="shared" ca="1" si="204"/>
        <v>1804.9000000000003</v>
      </c>
      <c r="CZ58" s="31">
        <f t="shared" ca="1" si="205"/>
        <v>1055.2300000000002</v>
      </c>
      <c r="DA58" s="31">
        <f t="shared" ca="1" si="206"/>
        <v>1404.84</v>
      </c>
      <c r="DB58" s="31">
        <f t="shared" ca="1" si="207"/>
        <v>1197.1299999999994</v>
      </c>
      <c r="DC58" s="31">
        <f t="shared" ca="1" si="208"/>
        <v>0</v>
      </c>
      <c r="DD58" s="31">
        <f t="shared" ca="1" si="209"/>
        <v>0</v>
      </c>
      <c r="DE58" s="31">
        <f t="shared" ca="1" si="210"/>
        <v>0</v>
      </c>
      <c r="DF58" s="31">
        <f t="shared" ca="1" si="211"/>
        <v>0</v>
      </c>
      <c r="DG58" s="31">
        <f t="shared" ca="1" si="212"/>
        <v>0</v>
      </c>
      <c r="DH58" s="31">
        <f t="shared" ca="1" si="213"/>
        <v>0</v>
      </c>
      <c r="DI58" s="32">
        <f t="shared" ca="1" si="79"/>
        <v>736.88</v>
      </c>
      <c r="DJ58" s="32">
        <f t="shared" ca="1" si="80"/>
        <v>14.53</v>
      </c>
      <c r="DK58" s="32">
        <f t="shared" ca="1" si="81"/>
        <v>90.25</v>
      </c>
      <c r="DL58" s="32">
        <f t="shared" ca="1" si="82"/>
        <v>52.76</v>
      </c>
      <c r="DM58" s="32">
        <f t="shared" ca="1" si="83"/>
        <v>70.239999999999995</v>
      </c>
      <c r="DN58" s="32">
        <f t="shared" ca="1" si="84"/>
        <v>59.86</v>
      </c>
      <c r="DO58" s="32">
        <f t="shared" ca="1" si="85"/>
        <v>0</v>
      </c>
      <c r="DP58" s="32">
        <f t="shared" ca="1" si="86"/>
        <v>0</v>
      </c>
      <c r="DQ58" s="32">
        <f t="shared" ca="1" si="87"/>
        <v>0</v>
      </c>
      <c r="DR58" s="32">
        <f t="shared" ca="1" si="88"/>
        <v>0</v>
      </c>
      <c r="DS58" s="32">
        <f t="shared" ca="1" si="89"/>
        <v>0</v>
      </c>
      <c r="DT58" s="32">
        <f t="shared" ca="1" si="90"/>
        <v>0</v>
      </c>
      <c r="DU58" s="31">
        <f t="shared" ca="1" si="91"/>
        <v>4748.04</v>
      </c>
      <c r="DV58" s="31">
        <f t="shared" ca="1" si="92"/>
        <v>92.92</v>
      </c>
      <c r="DW58" s="31">
        <f t="shared" ca="1" si="93"/>
        <v>573.46</v>
      </c>
      <c r="DX58" s="31">
        <f t="shared" ca="1" si="94"/>
        <v>333.26</v>
      </c>
      <c r="DY58" s="31">
        <f t="shared" ca="1" si="95"/>
        <v>441.36</v>
      </c>
      <c r="DZ58" s="31">
        <f t="shared" ca="1" si="96"/>
        <v>374.07</v>
      </c>
      <c r="EA58" s="31">
        <f t="shared" ca="1" si="97"/>
        <v>0</v>
      </c>
      <c r="EB58" s="31">
        <f t="shared" ca="1" si="98"/>
        <v>0</v>
      </c>
      <c r="EC58" s="31">
        <f t="shared" ca="1" si="99"/>
        <v>0</v>
      </c>
      <c r="ED58" s="31">
        <f t="shared" ca="1" si="100"/>
        <v>0</v>
      </c>
      <c r="EE58" s="31">
        <f t="shared" ca="1" si="101"/>
        <v>0</v>
      </c>
      <c r="EF58" s="31">
        <f t="shared" ca="1" si="102"/>
        <v>0</v>
      </c>
      <c r="EG58" s="32">
        <f t="shared" ca="1" si="103"/>
        <v>20222.590000000004</v>
      </c>
      <c r="EH58" s="32">
        <f t="shared" ca="1" si="104"/>
        <v>397.97000000000008</v>
      </c>
      <c r="EI58" s="32">
        <f t="shared" ca="1" si="105"/>
        <v>2468.6100000000006</v>
      </c>
      <c r="EJ58" s="32">
        <f t="shared" ca="1" si="106"/>
        <v>1441.2500000000002</v>
      </c>
      <c r="EK58" s="32">
        <f t="shared" ca="1" si="107"/>
        <v>1916.44</v>
      </c>
      <c r="EL58" s="32">
        <f t="shared" ca="1" si="108"/>
        <v>1631.0599999999993</v>
      </c>
      <c r="EM58" s="32">
        <f t="shared" ca="1" si="109"/>
        <v>0</v>
      </c>
      <c r="EN58" s="32">
        <f t="shared" ca="1" si="110"/>
        <v>0</v>
      </c>
      <c r="EO58" s="32">
        <f t="shared" ca="1" si="111"/>
        <v>0</v>
      </c>
      <c r="EP58" s="32">
        <f t="shared" ca="1" si="112"/>
        <v>0</v>
      </c>
      <c r="EQ58" s="32">
        <f t="shared" ca="1" si="113"/>
        <v>0</v>
      </c>
      <c r="ER58" s="32">
        <f t="shared" ca="1" si="114"/>
        <v>0</v>
      </c>
    </row>
    <row r="59" spans="1:148">
      <c r="A59" t="s">
        <v>485</v>
      </c>
      <c r="B59" s="1" t="s">
        <v>59</v>
      </c>
      <c r="C59" t="str">
        <f t="shared" ca="1" si="227"/>
        <v>ENC1</v>
      </c>
      <c r="D59" t="str">
        <f t="shared" ca="1" si="228"/>
        <v>Clover Bar #1</v>
      </c>
      <c r="K59" s="51">
        <v>307.42880000000002</v>
      </c>
      <c r="L59" s="51">
        <v>1878.1960312000001</v>
      </c>
      <c r="M59" s="51">
        <v>2435.4886021000002</v>
      </c>
      <c r="N59" s="51">
        <v>287.42480920000003</v>
      </c>
      <c r="O59" s="51">
        <v>1335.3126135</v>
      </c>
      <c r="P59" s="51">
        <v>552.60004060000006</v>
      </c>
      <c r="Q59" s="32"/>
      <c r="R59" s="32"/>
      <c r="S59" s="32"/>
      <c r="T59" s="32"/>
      <c r="U59" s="32"/>
      <c r="V59" s="32"/>
      <c r="W59" s="32">
        <v>31539.79</v>
      </c>
      <c r="X59" s="32">
        <v>142637.41</v>
      </c>
      <c r="Y59" s="32">
        <v>721463.12</v>
      </c>
      <c r="Z59" s="32">
        <v>15666.14</v>
      </c>
      <c r="AA59" s="32">
        <v>80549.929999999993</v>
      </c>
      <c r="AB59" s="32">
        <v>84670.28</v>
      </c>
      <c r="AI59" s="2">
        <v>4.1900000000000004</v>
      </c>
      <c r="AJ59" s="2">
        <v>4.1900000000000004</v>
      </c>
      <c r="AK59" s="2">
        <v>4.1900000000000004</v>
      </c>
      <c r="AL59" s="2">
        <v>4.1900000000000004</v>
      </c>
      <c r="AM59" s="2">
        <v>4.1900000000000004</v>
      </c>
      <c r="AN59" s="2">
        <v>4.1900000000000004</v>
      </c>
      <c r="AO59" s="33"/>
      <c r="AP59" s="33"/>
      <c r="AQ59" s="33"/>
      <c r="AR59" s="33"/>
      <c r="AS59" s="33"/>
      <c r="AT59" s="33"/>
      <c r="AU59" s="33">
        <v>1321.52</v>
      </c>
      <c r="AV59" s="33">
        <v>5976.51</v>
      </c>
      <c r="AW59" s="33">
        <v>30229.3</v>
      </c>
      <c r="AX59" s="33">
        <v>656.41</v>
      </c>
      <c r="AY59" s="33">
        <v>3375.04</v>
      </c>
      <c r="AZ59" s="33">
        <v>3547.68</v>
      </c>
      <c r="BA59" s="31">
        <f t="shared" si="55"/>
        <v>0</v>
      </c>
      <c r="BB59" s="31">
        <f t="shared" si="56"/>
        <v>0</v>
      </c>
      <c r="BC59" s="31">
        <f t="shared" si="57"/>
        <v>0</v>
      </c>
      <c r="BD59" s="31">
        <f t="shared" si="58"/>
        <v>0</v>
      </c>
      <c r="BE59" s="31">
        <f t="shared" si="59"/>
        <v>0</v>
      </c>
      <c r="BF59" s="31">
        <f t="shared" si="60"/>
        <v>0</v>
      </c>
      <c r="BG59" s="31">
        <f t="shared" si="61"/>
        <v>0</v>
      </c>
      <c r="BH59" s="31">
        <f t="shared" si="62"/>
        <v>0</v>
      </c>
      <c r="BI59" s="31">
        <f t="shared" si="63"/>
        <v>0</v>
      </c>
      <c r="BJ59" s="31">
        <f t="shared" si="64"/>
        <v>-18.8</v>
      </c>
      <c r="BK59" s="31">
        <f t="shared" si="65"/>
        <v>-96.66</v>
      </c>
      <c r="BL59" s="31">
        <f t="shared" si="66"/>
        <v>-101.6</v>
      </c>
      <c r="BM59" s="6">
        <f t="shared" ca="1" si="226"/>
        <v>5.0999999999999997E-2</v>
      </c>
      <c r="BN59" s="6">
        <f t="shared" ca="1" si="226"/>
        <v>5.0999999999999997E-2</v>
      </c>
      <c r="BO59" s="6">
        <f t="shared" ca="1" si="226"/>
        <v>5.0999999999999997E-2</v>
      </c>
      <c r="BP59" s="6">
        <f t="shared" ca="1" si="226"/>
        <v>5.0999999999999997E-2</v>
      </c>
      <c r="BQ59" s="6">
        <f t="shared" ca="1" si="226"/>
        <v>5.0999999999999997E-2</v>
      </c>
      <c r="BR59" s="6">
        <f t="shared" ca="1" si="226"/>
        <v>5.0999999999999997E-2</v>
      </c>
      <c r="BS59" s="6">
        <f t="shared" ref="BM59:BX80" ca="1" si="229">VLOOKUP($C59,LossFactorLookup,3,FALSE)</f>
        <v>5.0999999999999997E-2</v>
      </c>
      <c r="BT59" s="6">
        <f t="shared" ca="1" si="229"/>
        <v>5.0999999999999997E-2</v>
      </c>
      <c r="BU59" s="6">
        <f t="shared" ca="1" si="229"/>
        <v>5.0999999999999997E-2</v>
      </c>
      <c r="BV59" s="6">
        <f t="shared" ca="1" si="229"/>
        <v>5.0999999999999997E-2</v>
      </c>
      <c r="BW59" s="6">
        <f t="shared" ca="1" si="229"/>
        <v>5.0999999999999997E-2</v>
      </c>
      <c r="BX59" s="6">
        <f t="shared" ca="1" si="229"/>
        <v>5.0999999999999997E-2</v>
      </c>
      <c r="BY59" s="31">
        <f t="shared" ca="1" si="214"/>
        <v>0</v>
      </c>
      <c r="BZ59" s="31">
        <f t="shared" ca="1" si="215"/>
        <v>0</v>
      </c>
      <c r="CA59" s="31">
        <f t="shared" ca="1" si="216"/>
        <v>0</v>
      </c>
      <c r="CB59" s="31">
        <f t="shared" ca="1" si="217"/>
        <v>0</v>
      </c>
      <c r="CC59" s="31">
        <f t="shared" ca="1" si="218"/>
        <v>0</v>
      </c>
      <c r="CD59" s="31">
        <f t="shared" ca="1" si="219"/>
        <v>0</v>
      </c>
      <c r="CE59" s="31">
        <f t="shared" ca="1" si="220"/>
        <v>1608.53</v>
      </c>
      <c r="CF59" s="31">
        <f t="shared" ca="1" si="221"/>
        <v>7274.51</v>
      </c>
      <c r="CG59" s="31">
        <f t="shared" ca="1" si="222"/>
        <v>36794.620000000003</v>
      </c>
      <c r="CH59" s="31">
        <f t="shared" ca="1" si="223"/>
        <v>798.97</v>
      </c>
      <c r="CI59" s="31">
        <f t="shared" ca="1" si="224"/>
        <v>4108.05</v>
      </c>
      <c r="CJ59" s="31">
        <f t="shared" ca="1" si="225"/>
        <v>4318.18</v>
      </c>
      <c r="CK59" s="32">
        <f t="shared" ca="1" si="67"/>
        <v>0</v>
      </c>
      <c r="CL59" s="32">
        <f t="shared" ca="1" si="68"/>
        <v>0</v>
      </c>
      <c r="CM59" s="32">
        <f t="shared" ca="1" si="69"/>
        <v>0</v>
      </c>
      <c r="CN59" s="32">
        <f t="shared" ca="1" si="70"/>
        <v>0</v>
      </c>
      <c r="CO59" s="32">
        <f t="shared" ca="1" si="71"/>
        <v>0</v>
      </c>
      <c r="CP59" s="32">
        <f t="shared" ca="1" si="72"/>
        <v>0</v>
      </c>
      <c r="CQ59" s="32">
        <f t="shared" ca="1" si="73"/>
        <v>75.7</v>
      </c>
      <c r="CR59" s="32">
        <f t="shared" ca="1" si="74"/>
        <v>342.33</v>
      </c>
      <c r="CS59" s="32">
        <f t="shared" ca="1" si="75"/>
        <v>1731.51</v>
      </c>
      <c r="CT59" s="32">
        <f t="shared" ca="1" si="76"/>
        <v>37.6</v>
      </c>
      <c r="CU59" s="32">
        <f t="shared" ca="1" si="77"/>
        <v>193.32</v>
      </c>
      <c r="CV59" s="32">
        <f t="shared" ca="1" si="78"/>
        <v>203.21</v>
      </c>
      <c r="CW59" s="31">
        <f t="shared" ca="1" si="202"/>
        <v>0</v>
      </c>
      <c r="CX59" s="31">
        <f t="shared" ca="1" si="203"/>
        <v>0</v>
      </c>
      <c r="CY59" s="31">
        <f t="shared" ca="1" si="204"/>
        <v>0</v>
      </c>
      <c r="CZ59" s="31">
        <f t="shared" ca="1" si="205"/>
        <v>0</v>
      </c>
      <c r="DA59" s="31">
        <f t="shared" ca="1" si="206"/>
        <v>0</v>
      </c>
      <c r="DB59" s="31">
        <f t="shared" ca="1" si="207"/>
        <v>0</v>
      </c>
      <c r="DC59" s="31">
        <f t="shared" ca="1" si="208"/>
        <v>362.71000000000004</v>
      </c>
      <c r="DD59" s="31">
        <f t="shared" ca="1" si="209"/>
        <v>1640.33</v>
      </c>
      <c r="DE59" s="31">
        <f t="shared" ca="1" si="210"/>
        <v>8296.8300000000054</v>
      </c>
      <c r="DF59" s="31">
        <f t="shared" ca="1" si="211"/>
        <v>198.96000000000009</v>
      </c>
      <c r="DG59" s="31">
        <f t="shared" ca="1" si="212"/>
        <v>1022.9899999999999</v>
      </c>
      <c r="DH59" s="31">
        <f t="shared" ca="1" si="213"/>
        <v>1075.3100000000004</v>
      </c>
      <c r="DI59" s="32">
        <f t="shared" ca="1" si="79"/>
        <v>0</v>
      </c>
      <c r="DJ59" s="32">
        <f t="shared" ca="1" si="80"/>
        <v>0</v>
      </c>
      <c r="DK59" s="32">
        <f t="shared" ca="1" si="81"/>
        <v>0</v>
      </c>
      <c r="DL59" s="32">
        <f t="shared" ca="1" si="82"/>
        <v>0</v>
      </c>
      <c r="DM59" s="32">
        <f t="shared" ca="1" si="83"/>
        <v>0</v>
      </c>
      <c r="DN59" s="32">
        <f t="shared" ca="1" si="84"/>
        <v>0</v>
      </c>
      <c r="DO59" s="32">
        <f t="shared" ca="1" si="85"/>
        <v>18.14</v>
      </c>
      <c r="DP59" s="32">
        <f t="shared" ca="1" si="86"/>
        <v>82.02</v>
      </c>
      <c r="DQ59" s="32">
        <f t="shared" ca="1" si="87"/>
        <v>414.84</v>
      </c>
      <c r="DR59" s="32">
        <f t="shared" ca="1" si="88"/>
        <v>9.9499999999999993</v>
      </c>
      <c r="DS59" s="32">
        <f t="shared" ca="1" si="89"/>
        <v>51.15</v>
      </c>
      <c r="DT59" s="32">
        <f t="shared" ca="1" si="90"/>
        <v>53.77</v>
      </c>
      <c r="DU59" s="31">
        <f t="shared" ca="1" si="91"/>
        <v>0</v>
      </c>
      <c r="DV59" s="31">
        <f t="shared" ca="1" si="92"/>
        <v>0</v>
      </c>
      <c r="DW59" s="31">
        <f t="shared" ca="1" si="93"/>
        <v>0</v>
      </c>
      <c r="DX59" s="31">
        <f t="shared" ca="1" si="94"/>
        <v>0</v>
      </c>
      <c r="DY59" s="31">
        <f t="shared" ca="1" si="95"/>
        <v>0</v>
      </c>
      <c r="DZ59" s="31">
        <f t="shared" ca="1" si="96"/>
        <v>0</v>
      </c>
      <c r="EA59" s="31">
        <f t="shared" ca="1" si="97"/>
        <v>112.74</v>
      </c>
      <c r="EB59" s="31">
        <f t="shared" ca="1" si="98"/>
        <v>507.07</v>
      </c>
      <c r="EC59" s="31">
        <f t="shared" ca="1" si="99"/>
        <v>2550.6999999999998</v>
      </c>
      <c r="ED59" s="31">
        <f t="shared" ca="1" si="100"/>
        <v>60.84</v>
      </c>
      <c r="EE59" s="31">
        <f t="shared" ca="1" si="101"/>
        <v>311.08</v>
      </c>
      <c r="EF59" s="31">
        <f t="shared" ca="1" si="102"/>
        <v>325.22000000000003</v>
      </c>
      <c r="EG59" s="32">
        <f t="shared" ca="1" si="103"/>
        <v>0</v>
      </c>
      <c r="EH59" s="32">
        <f t="shared" ca="1" si="104"/>
        <v>0</v>
      </c>
      <c r="EI59" s="32">
        <f t="shared" ca="1" si="105"/>
        <v>0</v>
      </c>
      <c r="EJ59" s="32">
        <f t="shared" ca="1" si="106"/>
        <v>0</v>
      </c>
      <c r="EK59" s="32">
        <f t="shared" ca="1" si="107"/>
        <v>0</v>
      </c>
      <c r="EL59" s="32">
        <f t="shared" ca="1" si="108"/>
        <v>0</v>
      </c>
      <c r="EM59" s="32">
        <f t="shared" ca="1" si="109"/>
        <v>493.59000000000003</v>
      </c>
      <c r="EN59" s="32">
        <f t="shared" ca="1" si="110"/>
        <v>2229.42</v>
      </c>
      <c r="EO59" s="32">
        <f t="shared" ca="1" si="111"/>
        <v>11262.370000000006</v>
      </c>
      <c r="EP59" s="32">
        <f t="shared" ca="1" si="112"/>
        <v>269.75000000000011</v>
      </c>
      <c r="EQ59" s="32">
        <f t="shared" ca="1" si="113"/>
        <v>1385.2199999999998</v>
      </c>
      <c r="ER59" s="32">
        <f t="shared" ca="1" si="114"/>
        <v>1454.3000000000004</v>
      </c>
    </row>
    <row r="60" spans="1:148">
      <c r="A60" t="s">
        <v>446</v>
      </c>
      <c r="B60" s="1" t="s">
        <v>60</v>
      </c>
      <c r="C60" t="str">
        <f t="shared" ca="1" si="227"/>
        <v>ENC2</v>
      </c>
      <c r="D60" t="str">
        <f t="shared" ca="1" si="228"/>
        <v>Clover Bar #2</v>
      </c>
      <c r="E60" s="51">
        <v>0</v>
      </c>
      <c r="F60" s="51">
        <v>0</v>
      </c>
      <c r="G60" s="51">
        <v>0</v>
      </c>
      <c r="H60" s="51">
        <v>0</v>
      </c>
      <c r="I60" s="51">
        <v>1211.9351999999999</v>
      </c>
      <c r="J60" s="51">
        <v>0</v>
      </c>
      <c r="Q60" s="32">
        <v>0</v>
      </c>
      <c r="R60" s="32">
        <v>0</v>
      </c>
      <c r="S60" s="32">
        <v>0</v>
      </c>
      <c r="T60" s="32">
        <v>0</v>
      </c>
      <c r="U60" s="32">
        <v>48856.55</v>
      </c>
      <c r="V60" s="32">
        <v>0</v>
      </c>
      <c r="W60" s="32"/>
      <c r="X60" s="32"/>
      <c r="Y60" s="32"/>
      <c r="Z60" s="32"/>
      <c r="AA60" s="32"/>
      <c r="AB60" s="32"/>
      <c r="AC60" s="2">
        <v>4.1900000000000004</v>
      </c>
      <c r="AD60" s="2">
        <v>4.1900000000000004</v>
      </c>
      <c r="AE60" s="2">
        <v>4.1900000000000004</v>
      </c>
      <c r="AF60" s="2">
        <v>4.1900000000000004</v>
      </c>
      <c r="AG60" s="2">
        <v>4.1900000000000004</v>
      </c>
      <c r="AH60" s="2">
        <v>4.1900000000000004</v>
      </c>
      <c r="AO60" s="33">
        <v>0</v>
      </c>
      <c r="AP60" s="33">
        <v>0</v>
      </c>
      <c r="AQ60" s="33">
        <v>0</v>
      </c>
      <c r="AR60" s="33">
        <v>0</v>
      </c>
      <c r="AS60" s="33">
        <v>2047.09</v>
      </c>
      <c r="AT60" s="33">
        <v>0</v>
      </c>
      <c r="AU60" s="33"/>
      <c r="AV60" s="33"/>
      <c r="AW60" s="33"/>
      <c r="AX60" s="33"/>
      <c r="AY60" s="33"/>
      <c r="AZ60" s="33"/>
      <c r="BA60" s="31">
        <f t="shared" si="55"/>
        <v>0</v>
      </c>
      <c r="BB60" s="31">
        <f t="shared" si="56"/>
        <v>0</v>
      </c>
      <c r="BC60" s="31">
        <f t="shared" si="57"/>
        <v>0</v>
      </c>
      <c r="BD60" s="31">
        <f t="shared" si="58"/>
        <v>0</v>
      </c>
      <c r="BE60" s="31">
        <f t="shared" si="59"/>
        <v>-19.54</v>
      </c>
      <c r="BF60" s="31">
        <f t="shared" si="60"/>
        <v>0</v>
      </c>
      <c r="BG60" s="31">
        <f t="shared" si="61"/>
        <v>0</v>
      </c>
      <c r="BH60" s="31">
        <f t="shared" si="62"/>
        <v>0</v>
      </c>
      <c r="BI60" s="31">
        <f t="shared" si="63"/>
        <v>0</v>
      </c>
      <c r="BJ60" s="31">
        <f t="shared" si="64"/>
        <v>0</v>
      </c>
      <c r="BK60" s="31">
        <f t="shared" si="65"/>
        <v>0</v>
      </c>
      <c r="BL60" s="31">
        <f t="shared" si="66"/>
        <v>0</v>
      </c>
      <c r="BM60" s="6">
        <f t="shared" ca="1" si="229"/>
        <v>5.0900000000000001E-2</v>
      </c>
      <c r="BN60" s="6">
        <f t="shared" ca="1" si="229"/>
        <v>5.0900000000000001E-2</v>
      </c>
      <c r="BO60" s="6">
        <f t="shared" ca="1" si="229"/>
        <v>5.0900000000000001E-2</v>
      </c>
      <c r="BP60" s="6">
        <f t="shared" ca="1" si="229"/>
        <v>5.0900000000000001E-2</v>
      </c>
      <c r="BQ60" s="6">
        <f t="shared" ca="1" si="229"/>
        <v>5.0900000000000001E-2</v>
      </c>
      <c r="BR60" s="6">
        <f t="shared" ca="1" si="229"/>
        <v>5.0900000000000001E-2</v>
      </c>
      <c r="BS60" s="6">
        <f t="shared" ca="1" si="229"/>
        <v>5.0900000000000001E-2</v>
      </c>
      <c r="BT60" s="6">
        <f t="shared" ca="1" si="229"/>
        <v>5.0900000000000001E-2</v>
      </c>
      <c r="BU60" s="6">
        <f t="shared" ca="1" si="229"/>
        <v>5.0900000000000001E-2</v>
      </c>
      <c r="BV60" s="6">
        <f t="shared" ca="1" si="229"/>
        <v>5.0900000000000001E-2</v>
      </c>
      <c r="BW60" s="6">
        <f t="shared" ca="1" si="229"/>
        <v>5.0900000000000001E-2</v>
      </c>
      <c r="BX60" s="6">
        <f t="shared" ca="1" si="229"/>
        <v>5.0900000000000001E-2</v>
      </c>
      <c r="BY60" s="31">
        <f t="shared" ca="1" si="214"/>
        <v>0</v>
      </c>
      <c r="BZ60" s="31">
        <f t="shared" ca="1" si="215"/>
        <v>0</v>
      </c>
      <c r="CA60" s="31">
        <f t="shared" ca="1" si="216"/>
        <v>0</v>
      </c>
      <c r="CB60" s="31">
        <f t="shared" ca="1" si="217"/>
        <v>0</v>
      </c>
      <c r="CC60" s="31">
        <f t="shared" ca="1" si="218"/>
        <v>2486.8000000000002</v>
      </c>
      <c r="CD60" s="31">
        <f t="shared" ca="1" si="219"/>
        <v>0</v>
      </c>
      <c r="CE60" s="31">
        <f t="shared" ca="1" si="220"/>
        <v>0</v>
      </c>
      <c r="CF60" s="31">
        <f t="shared" ca="1" si="221"/>
        <v>0</v>
      </c>
      <c r="CG60" s="31">
        <f t="shared" ca="1" si="222"/>
        <v>0</v>
      </c>
      <c r="CH60" s="31">
        <f t="shared" ca="1" si="223"/>
        <v>0</v>
      </c>
      <c r="CI60" s="31">
        <f t="shared" ca="1" si="224"/>
        <v>0</v>
      </c>
      <c r="CJ60" s="31">
        <f t="shared" ca="1" si="225"/>
        <v>0</v>
      </c>
      <c r="CK60" s="32">
        <f t="shared" ca="1" si="67"/>
        <v>0</v>
      </c>
      <c r="CL60" s="32">
        <f t="shared" ca="1" si="68"/>
        <v>0</v>
      </c>
      <c r="CM60" s="32">
        <f t="shared" ca="1" si="69"/>
        <v>0</v>
      </c>
      <c r="CN60" s="32">
        <f t="shared" ca="1" si="70"/>
        <v>0</v>
      </c>
      <c r="CO60" s="32">
        <f t="shared" ca="1" si="71"/>
        <v>117.26</v>
      </c>
      <c r="CP60" s="32">
        <f t="shared" ca="1" si="72"/>
        <v>0</v>
      </c>
      <c r="CQ60" s="32">
        <f t="shared" ca="1" si="73"/>
        <v>0</v>
      </c>
      <c r="CR60" s="32">
        <f t="shared" ca="1" si="74"/>
        <v>0</v>
      </c>
      <c r="CS60" s="32">
        <f t="shared" ca="1" si="75"/>
        <v>0</v>
      </c>
      <c r="CT60" s="32">
        <f t="shared" ca="1" si="76"/>
        <v>0</v>
      </c>
      <c r="CU60" s="32">
        <f t="shared" ca="1" si="77"/>
        <v>0</v>
      </c>
      <c r="CV60" s="32">
        <f t="shared" ca="1" si="78"/>
        <v>0</v>
      </c>
      <c r="CW60" s="31">
        <f t="shared" ca="1" si="202"/>
        <v>0</v>
      </c>
      <c r="CX60" s="31">
        <f t="shared" ca="1" si="203"/>
        <v>0</v>
      </c>
      <c r="CY60" s="31">
        <f t="shared" ca="1" si="204"/>
        <v>0</v>
      </c>
      <c r="CZ60" s="31">
        <f t="shared" ca="1" si="205"/>
        <v>0</v>
      </c>
      <c r="DA60" s="31">
        <f t="shared" ca="1" si="206"/>
        <v>576.51000000000045</v>
      </c>
      <c r="DB60" s="31">
        <f t="shared" ca="1" si="207"/>
        <v>0</v>
      </c>
      <c r="DC60" s="31">
        <f t="shared" ca="1" si="208"/>
        <v>0</v>
      </c>
      <c r="DD60" s="31">
        <f t="shared" ca="1" si="209"/>
        <v>0</v>
      </c>
      <c r="DE60" s="31">
        <f t="shared" ca="1" si="210"/>
        <v>0</v>
      </c>
      <c r="DF60" s="31">
        <f t="shared" ca="1" si="211"/>
        <v>0</v>
      </c>
      <c r="DG60" s="31">
        <f t="shared" ca="1" si="212"/>
        <v>0</v>
      </c>
      <c r="DH60" s="31">
        <f t="shared" ca="1" si="213"/>
        <v>0</v>
      </c>
      <c r="DI60" s="32">
        <f t="shared" ca="1" si="79"/>
        <v>0</v>
      </c>
      <c r="DJ60" s="32">
        <f t="shared" ca="1" si="80"/>
        <v>0</v>
      </c>
      <c r="DK60" s="32">
        <f t="shared" ca="1" si="81"/>
        <v>0</v>
      </c>
      <c r="DL60" s="32">
        <f t="shared" ca="1" si="82"/>
        <v>0</v>
      </c>
      <c r="DM60" s="32">
        <f t="shared" ca="1" si="83"/>
        <v>28.83</v>
      </c>
      <c r="DN60" s="32">
        <f t="shared" ca="1" si="84"/>
        <v>0</v>
      </c>
      <c r="DO60" s="32">
        <f t="shared" ca="1" si="85"/>
        <v>0</v>
      </c>
      <c r="DP60" s="32">
        <f t="shared" ca="1" si="86"/>
        <v>0</v>
      </c>
      <c r="DQ60" s="32">
        <f t="shared" ca="1" si="87"/>
        <v>0</v>
      </c>
      <c r="DR60" s="32">
        <f t="shared" ca="1" si="88"/>
        <v>0</v>
      </c>
      <c r="DS60" s="32">
        <f t="shared" ca="1" si="89"/>
        <v>0</v>
      </c>
      <c r="DT60" s="32">
        <f t="shared" ca="1" si="90"/>
        <v>0</v>
      </c>
      <c r="DU60" s="31">
        <f t="shared" ca="1" si="91"/>
        <v>0</v>
      </c>
      <c r="DV60" s="31">
        <f t="shared" ca="1" si="92"/>
        <v>0</v>
      </c>
      <c r="DW60" s="31">
        <f t="shared" ca="1" si="93"/>
        <v>0</v>
      </c>
      <c r="DX60" s="31">
        <f t="shared" ca="1" si="94"/>
        <v>0</v>
      </c>
      <c r="DY60" s="31">
        <f t="shared" ca="1" si="95"/>
        <v>181.12</v>
      </c>
      <c r="DZ60" s="31">
        <f t="shared" ca="1" si="96"/>
        <v>0</v>
      </c>
      <c r="EA60" s="31">
        <f t="shared" ca="1" si="97"/>
        <v>0</v>
      </c>
      <c r="EB60" s="31">
        <f t="shared" ca="1" si="98"/>
        <v>0</v>
      </c>
      <c r="EC60" s="31">
        <f t="shared" ca="1" si="99"/>
        <v>0</v>
      </c>
      <c r="ED60" s="31">
        <f t="shared" ca="1" si="100"/>
        <v>0</v>
      </c>
      <c r="EE60" s="31">
        <f t="shared" ca="1" si="101"/>
        <v>0</v>
      </c>
      <c r="EF60" s="31">
        <f t="shared" ca="1" si="102"/>
        <v>0</v>
      </c>
      <c r="EG60" s="32">
        <f t="shared" ca="1" si="103"/>
        <v>0</v>
      </c>
      <c r="EH60" s="32">
        <f t="shared" ca="1" si="104"/>
        <v>0</v>
      </c>
      <c r="EI60" s="32">
        <f t="shared" ca="1" si="105"/>
        <v>0</v>
      </c>
      <c r="EJ60" s="32">
        <f t="shared" ca="1" si="106"/>
        <v>0</v>
      </c>
      <c r="EK60" s="32">
        <f t="shared" ca="1" si="107"/>
        <v>786.46000000000049</v>
      </c>
      <c r="EL60" s="32">
        <f t="shared" ca="1" si="108"/>
        <v>0</v>
      </c>
      <c r="EM60" s="32">
        <f t="shared" ca="1" si="109"/>
        <v>0</v>
      </c>
      <c r="EN60" s="32">
        <f t="shared" ca="1" si="110"/>
        <v>0</v>
      </c>
      <c r="EO60" s="32">
        <f t="shared" ca="1" si="111"/>
        <v>0</v>
      </c>
      <c r="EP60" s="32">
        <f t="shared" ca="1" si="112"/>
        <v>0</v>
      </c>
      <c r="EQ60" s="32">
        <f t="shared" ca="1" si="113"/>
        <v>0</v>
      </c>
      <c r="ER60" s="32">
        <f t="shared" ca="1" si="114"/>
        <v>0</v>
      </c>
    </row>
    <row r="61" spans="1:148">
      <c r="A61" t="s">
        <v>485</v>
      </c>
      <c r="B61" s="1" t="s">
        <v>60</v>
      </c>
      <c r="C61" t="str">
        <f t="shared" ca="1" si="227"/>
        <v>ENC2</v>
      </c>
      <c r="D61" t="str">
        <f t="shared" ca="1" si="228"/>
        <v>Clover Bar #2</v>
      </c>
      <c r="K61" s="51">
        <v>345.1644</v>
      </c>
      <c r="L61" s="51">
        <v>8118.0050915000002</v>
      </c>
      <c r="M61" s="51">
        <v>10907.1379416</v>
      </c>
      <c r="N61" s="51">
        <v>3014.1390264000001</v>
      </c>
      <c r="O61" s="51">
        <v>2061.136708</v>
      </c>
      <c r="P61" s="51">
        <v>1996.3110406999999</v>
      </c>
      <c r="Q61" s="32"/>
      <c r="R61" s="32"/>
      <c r="S61" s="32"/>
      <c r="T61" s="32"/>
      <c r="U61" s="32"/>
      <c r="V61" s="32"/>
      <c r="W61" s="32">
        <v>16575.75</v>
      </c>
      <c r="X61" s="32">
        <v>323692.5</v>
      </c>
      <c r="Y61" s="32">
        <v>2512757.7400000002</v>
      </c>
      <c r="Z61" s="32">
        <v>165361.45000000001</v>
      </c>
      <c r="AA61" s="32">
        <v>110840.65</v>
      </c>
      <c r="AB61" s="32">
        <v>350074.56</v>
      </c>
      <c r="AI61" s="2">
        <v>4.1900000000000004</v>
      </c>
      <c r="AJ61" s="2">
        <v>4.1900000000000004</v>
      </c>
      <c r="AK61" s="2">
        <v>4.1900000000000004</v>
      </c>
      <c r="AL61" s="2">
        <v>4.1900000000000004</v>
      </c>
      <c r="AM61" s="2">
        <v>4.1900000000000004</v>
      </c>
      <c r="AN61" s="2">
        <v>4.1900000000000004</v>
      </c>
      <c r="AO61" s="33"/>
      <c r="AP61" s="33"/>
      <c r="AQ61" s="33"/>
      <c r="AR61" s="33"/>
      <c r="AS61" s="33"/>
      <c r="AT61" s="33"/>
      <c r="AU61" s="33">
        <v>694.52</v>
      </c>
      <c r="AV61" s="33">
        <v>13562.72</v>
      </c>
      <c r="AW61" s="33">
        <v>105284.55</v>
      </c>
      <c r="AX61" s="33">
        <v>6928.64</v>
      </c>
      <c r="AY61" s="33">
        <v>4644.22</v>
      </c>
      <c r="AZ61" s="33">
        <v>14668.12</v>
      </c>
      <c r="BA61" s="31">
        <f t="shared" si="55"/>
        <v>0</v>
      </c>
      <c r="BB61" s="31">
        <f t="shared" si="56"/>
        <v>0</v>
      </c>
      <c r="BC61" s="31">
        <f t="shared" si="57"/>
        <v>0</v>
      </c>
      <c r="BD61" s="31">
        <f t="shared" si="58"/>
        <v>0</v>
      </c>
      <c r="BE61" s="31">
        <f t="shared" si="59"/>
        <v>0</v>
      </c>
      <c r="BF61" s="31">
        <f t="shared" si="60"/>
        <v>0</v>
      </c>
      <c r="BG61" s="31">
        <f t="shared" si="61"/>
        <v>0</v>
      </c>
      <c r="BH61" s="31">
        <f t="shared" si="62"/>
        <v>0</v>
      </c>
      <c r="BI61" s="31">
        <f t="shared" si="63"/>
        <v>0</v>
      </c>
      <c r="BJ61" s="31">
        <f t="shared" si="64"/>
        <v>-198.43</v>
      </c>
      <c r="BK61" s="31">
        <f t="shared" si="65"/>
        <v>-133.01</v>
      </c>
      <c r="BL61" s="31">
        <f t="shared" si="66"/>
        <v>-420.09</v>
      </c>
      <c r="BM61" s="6">
        <f t="shared" ca="1" si="229"/>
        <v>5.0900000000000001E-2</v>
      </c>
      <c r="BN61" s="6">
        <f t="shared" ca="1" si="229"/>
        <v>5.0900000000000001E-2</v>
      </c>
      <c r="BO61" s="6">
        <f t="shared" ca="1" si="229"/>
        <v>5.0900000000000001E-2</v>
      </c>
      <c r="BP61" s="6">
        <f t="shared" ca="1" si="229"/>
        <v>5.0900000000000001E-2</v>
      </c>
      <c r="BQ61" s="6">
        <f t="shared" ca="1" si="229"/>
        <v>5.0900000000000001E-2</v>
      </c>
      <c r="BR61" s="6">
        <f t="shared" ca="1" si="229"/>
        <v>5.0900000000000001E-2</v>
      </c>
      <c r="BS61" s="6">
        <f t="shared" ca="1" si="229"/>
        <v>5.0900000000000001E-2</v>
      </c>
      <c r="BT61" s="6">
        <f t="shared" ca="1" si="229"/>
        <v>5.0900000000000001E-2</v>
      </c>
      <c r="BU61" s="6">
        <f t="shared" ca="1" si="229"/>
        <v>5.0900000000000001E-2</v>
      </c>
      <c r="BV61" s="6">
        <f t="shared" ca="1" si="229"/>
        <v>5.0900000000000001E-2</v>
      </c>
      <c r="BW61" s="6">
        <f t="shared" ca="1" si="229"/>
        <v>5.0900000000000001E-2</v>
      </c>
      <c r="BX61" s="6">
        <f t="shared" ca="1" si="229"/>
        <v>5.0900000000000001E-2</v>
      </c>
      <c r="BY61" s="31">
        <f t="shared" ca="1" si="214"/>
        <v>0</v>
      </c>
      <c r="BZ61" s="31">
        <f t="shared" ca="1" si="215"/>
        <v>0</v>
      </c>
      <c r="CA61" s="31">
        <f t="shared" ca="1" si="216"/>
        <v>0</v>
      </c>
      <c r="CB61" s="31">
        <f t="shared" ca="1" si="217"/>
        <v>0</v>
      </c>
      <c r="CC61" s="31">
        <f t="shared" ca="1" si="218"/>
        <v>0</v>
      </c>
      <c r="CD61" s="31">
        <f t="shared" ca="1" si="219"/>
        <v>0</v>
      </c>
      <c r="CE61" s="31">
        <f t="shared" ca="1" si="220"/>
        <v>843.71</v>
      </c>
      <c r="CF61" s="31">
        <f t="shared" ca="1" si="221"/>
        <v>16475.95</v>
      </c>
      <c r="CG61" s="31">
        <f t="shared" ca="1" si="222"/>
        <v>127899.37</v>
      </c>
      <c r="CH61" s="31">
        <f t="shared" ca="1" si="223"/>
        <v>8416.9</v>
      </c>
      <c r="CI61" s="31">
        <f t="shared" ca="1" si="224"/>
        <v>5641.79</v>
      </c>
      <c r="CJ61" s="31">
        <f t="shared" ca="1" si="225"/>
        <v>17818.8</v>
      </c>
      <c r="CK61" s="32">
        <f t="shared" ca="1" si="67"/>
        <v>0</v>
      </c>
      <c r="CL61" s="32">
        <f t="shared" ca="1" si="68"/>
        <v>0</v>
      </c>
      <c r="CM61" s="32">
        <f t="shared" ca="1" si="69"/>
        <v>0</v>
      </c>
      <c r="CN61" s="32">
        <f t="shared" ca="1" si="70"/>
        <v>0</v>
      </c>
      <c r="CO61" s="32">
        <f t="shared" ca="1" si="71"/>
        <v>0</v>
      </c>
      <c r="CP61" s="32">
        <f t="shared" ca="1" si="72"/>
        <v>0</v>
      </c>
      <c r="CQ61" s="32">
        <f t="shared" ca="1" si="73"/>
        <v>39.78</v>
      </c>
      <c r="CR61" s="32">
        <f t="shared" ca="1" si="74"/>
        <v>776.86</v>
      </c>
      <c r="CS61" s="32">
        <f t="shared" ca="1" si="75"/>
        <v>6030.62</v>
      </c>
      <c r="CT61" s="32">
        <f t="shared" ca="1" si="76"/>
        <v>396.87</v>
      </c>
      <c r="CU61" s="32">
        <f t="shared" ca="1" si="77"/>
        <v>266.02</v>
      </c>
      <c r="CV61" s="32">
        <f t="shared" ca="1" si="78"/>
        <v>840.18</v>
      </c>
      <c r="CW61" s="31">
        <f t="shared" ca="1" si="202"/>
        <v>0</v>
      </c>
      <c r="CX61" s="31">
        <f t="shared" ca="1" si="203"/>
        <v>0</v>
      </c>
      <c r="CY61" s="31">
        <f t="shared" ca="1" si="204"/>
        <v>0</v>
      </c>
      <c r="CZ61" s="31">
        <f t="shared" ca="1" si="205"/>
        <v>0</v>
      </c>
      <c r="DA61" s="31">
        <f t="shared" ca="1" si="206"/>
        <v>0</v>
      </c>
      <c r="DB61" s="31">
        <f t="shared" ca="1" si="207"/>
        <v>0</v>
      </c>
      <c r="DC61" s="31">
        <f t="shared" ca="1" si="208"/>
        <v>188.97000000000003</v>
      </c>
      <c r="DD61" s="31">
        <f t="shared" ca="1" si="209"/>
        <v>3690.090000000002</v>
      </c>
      <c r="DE61" s="31">
        <f t="shared" ca="1" si="210"/>
        <v>28645.439999999988</v>
      </c>
      <c r="DF61" s="31">
        <f t="shared" ca="1" si="211"/>
        <v>2083.56</v>
      </c>
      <c r="DG61" s="31">
        <f t="shared" ca="1" si="212"/>
        <v>1396.5999999999992</v>
      </c>
      <c r="DH61" s="31">
        <f t="shared" ca="1" si="213"/>
        <v>4410.9499999999989</v>
      </c>
      <c r="DI61" s="32">
        <f t="shared" ca="1" si="79"/>
        <v>0</v>
      </c>
      <c r="DJ61" s="32">
        <f t="shared" ca="1" si="80"/>
        <v>0</v>
      </c>
      <c r="DK61" s="32">
        <f t="shared" ca="1" si="81"/>
        <v>0</v>
      </c>
      <c r="DL61" s="32">
        <f t="shared" ca="1" si="82"/>
        <v>0</v>
      </c>
      <c r="DM61" s="32">
        <f t="shared" ca="1" si="83"/>
        <v>0</v>
      </c>
      <c r="DN61" s="32">
        <f t="shared" ca="1" si="84"/>
        <v>0</v>
      </c>
      <c r="DO61" s="32">
        <f t="shared" ca="1" si="85"/>
        <v>9.4499999999999993</v>
      </c>
      <c r="DP61" s="32">
        <f t="shared" ca="1" si="86"/>
        <v>184.5</v>
      </c>
      <c r="DQ61" s="32">
        <f t="shared" ca="1" si="87"/>
        <v>1432.27</v>
      </c>
      <c r="DR61" s="32">
        <f t="shared" ca="1" si="88"/>
        <v>104.18</v>
      </c>
      <c r="DS61" s="32">
        <f t="shared" ca="1" si="89"/>
        <v>69.83</v>
      </c>
      <c r="DT61" s="32">
        <f t="shared" ca="1" si="90"/>
        <v>220.55</v>
      </c>
      <c r="DU61" s="31">
        <f t="shared" ca="1" si="91"/>
        <v>0</v>
      </c>
      <c r="DV61" s="31">
        <f t="shared" ca="1" si="92"/>
        <v>0</v>
      </c>
      <c r="DW61" s="31">
        <f t="shared" ca="1" si="93"/>
        <v>0</v>
      </c>
      <c r="DX61" s="31">
        <f t="shared" ca="1" si="94"/>
        <v>0</v>
      </c>
      <c r="DY61" s="31">
        <f t="shared" ca="1" si="95"/>
        <v>0</v>
      </c>
      <c r="DZ61" s="31">
        <f t="shared" ca="1" si="96"/>
        <v>0</v>
      </c>
      <c r="EA61" s="31">
        <f t="shared" ca="1" si="97"/>
        <v>58.74</v>
      </c>
      <c r="EB61" s="31">
        <f t="shared" ca="1" si="98"/>
        <v>1140.71</v>
      </c>
      <c r="EC61" s="31">
        <f t="shared" ca="1" si="99"/>
        <v>8806.48</v>
      </c>
      <c r="ED61" s="31">
        <f t="shared" ca="1" si="100"/>
        <v>637.12</v>
      </c>
      <c r="EE61" s="31">
        <f t="shared" ca="1" si="101"/>
        <v>424.69</v>
      </c>
      <c r="EF61" s="31">
        <f t="shared" ca="1" si="102"/>
        <v>1334.07</v>
      </c>
      <c r="EG61" s="32">
        <f t="shared" ca="1" si="103"/>
        <v>0</v>
      </c>
      <c r="EH61" s="32">
        <f t="shared" ca="1" si="104"/>
        <v>0</v>
      </c>
      <c r="EI61" s="32">
        <f t="shared" ca="1" si="105"/>
        <v>0</v>
      </c>
      <c r="EJ61" s="32">
        <f t="shared" ca="1" si="106"/>
        <v>0</v>
      </c>
      <c r="EK61" s="32">
        <f t="shared" ca="1" si="107"/>
        <v>0</v>
      </c>
      <c r="EL61" s="32">
        <f t="shared" ca="1" si="108"/>
        <v>0</v>
      </c>
      <c r="EM61" s="32">
        <f t="shared" ca="1" si="109"/>
        <v>257.16000000000003</v>
      </c>
      <c r="EN61" s="32">
        <f t="shared" ca="1" si="110"/>
        <v>5015.300000000002</v>
      </c>
      <c r="EO61" s="32">
        <f t="shared" ca="1" si="111"/>
        <v>38884.189999999988</v>
      </c>
      <c r="EP61" s="32">
        <f t="shared" ca="1" si="112"/>
        <v>2824.8599999999997</v>
      </c>
      <c r="EQ61" s="32">
        <f t="shared" ca="1" si="113"/>
        <v>1891.1199999999992</v>
      </c>
      <c r="ER61" s="32">
        <f t="shared" ca="1" si="114"/>
        <v>5965.5699999999988</v>
      </c>
    </row>
    <row r="62" spans="1:148">
      <c r="A62" t="s">
        <v>485</v>
      </c>
      <c r="B62" s="1" t="s">
        <v>61</v>
      </c>
      <c r="C62" t="str">
        <f t="shared" ca="1" si="227"/>
        <v>ENC3</v>
      </c>
      <c r="D62" t="str">
        <f t="shared" ca="1" si="228"/>
        <v>Clover Bar #3</v>
      </c>
      <c r="N62" s="51">
        <v>0</v>
      </c>
      <c r="O62" s="51">
        <v>6762.4826290000001</v>
      </c>
      <c r="P62" s="51">
        <v>954.12965380000003</v>
      </c>
      <c r="Q62" s="32"/>
      <c r="R62" s="32"/>
      <c r="S62" s="32"/>
      <c r="T62" s="32"/>
      <c r="U62" s="32"/>
      <c r="V62" s="32"/>
      <c r="W62" s="32"/>
      <c r="X62" s="32"/>
      <c r="Y62" s="32"/>
      <c r="Z62" s="32">
        <v>0</v>
      </c>
      <c r="AA62" s="32">
        <v>406158.37</v>
      </c>
      <c r="AB62" s="32">
        <v>114674.09</v>
      </c>
      <c r="AL62" s="2">
        <v>4.3600000000000003</v>
      </c>
      <c r="AM62" s="2">
        <v>4.3600000000000003</v>
      </c>
      <c r="AN62" s="2">
        <v>4.3600000000000003</v>
      </c>
      <c r="AO62" s="33"/>
      <c r="AP62" s="33"/>
      <c r="AQ62" s="33"/>
      <c r="AR62" s="33"/>
      <c r="AS62" s="33"/>
      <c r="AT62" s="33"/>
      <c r="AU62" s="33"/>
      <c r="AV62" s="33"/>
      <c r="AW62" s="33"/>
      <c r="AX62" s="33">
        <v>0</v>
      </c>
      <c r="AY62" s="33">
        <v>17708.5</v>
      </c>
      <c r="AZ62" s="33">
        <v>4999.79</v>
      </c>
      <c r="BA62" s="31">
        <f t="shared" si="55"/>
        <v>0</v>
      </c>
      <c r="BB62" s="31">
        <f t="shared" si="56"/>
        <v>0</v>
      </c>
      <c r="BC62" s="31">
        <f t="shared" si="57"/>
        <v>0</v>
      </c>
      <c r="BD62" s="31">
        <f t="shared" si="58"/>
        <v>0</v>
      </c>
      <c r="BE62" s="31">
        <f t="shared" si="59"/>
        <v>0</v>
      </c>
      <c r="BF62" s="31">
        <f t="shared" si="60"/>
        <v>0</v>
      </c>
      <c r="BG62" s="31">
        <f t="shared" si="61"/>
        <v>0</v>
      </c>
      <c r="BH62" s="31">
        <f t="shared" si="62"/>
        <v>0</v>
      </c>
      <c r="BI62" s="31">
        <f t="shared" si="63"/>
        <v>0</v>
      </c>
      <c r="BJ62" s="31">
        <f t="shared" si="64"/>
        <v>0</v>
      </c>
      <c r="BK62" s="31">
        <f t="shared" si="65"/>
        <v>-487.39</v>
      </c>
      <c r="BL62" s="31">
        <f t="shared" si="66"/>
        <v>-137.61000000000001</v>
      </c>
      <c r="BM62" s="6">
        <f t="shared" ca="1" si="229"/>
        <v>3.8699999999999998E-2</v>
      </c>
      <c r="BN62" s="6">
        <f t="shared" ca="1" si="229"/>
        <v>3.8699999999999998E-2</v>
      </c>
      <c r="BO62" s="6">
        <f t="shared" ca="1" si="229"/>
        <v>3.8699999999999998E-2</v>
      </c>
      <c r="BP62" s="6">
        <f t="shared" ca="1" si="229"/>
        <v>3.8699999999999998E-2</v>
      </c>
      <c r="BQ62" s="6">
        <f t="shared" ca="1" si="229"/>
        <v>3.8699999999999998E-2</v>
      </c>
      <c r="BR62" s="6">
        <f t="shared" ca="1" si="229"/>
        <v>3.8699999999999998E-2</v>
      </c>
      <c r="BS62" s="6">
        <f t="shared" ca="1" si="229"/>
        <v>3.8699999999999998E-2</v>
      </c>
      <c r="BT62" s="6">
        <f t="shared" ca="1" si="229"/>
        <v>3.8699999999999998E-2</v>
      </c>
      <c r="BU62" s="6">
        <f t="shared" ca="1" si="229"/>
        <v>3.8699999999999998E-2</v>
      </c>
      <c r="BV62" s="6">
        <f t="shared" ca="1" si="229"/>
        <v>3.8699999999999998E-2</v>
      </c>
      <c r="BW62" s="6">
        <f t="shared" ca="1" si="229"/>
        <v>3.8699999999999998E-2</v>
      </c>
      <c r="BX62" s="6">
        <f t="shared" ca="1" si="229"/>
        <v>3.8699999999999998E-2</v>
      </c>
      <c r="BY62" s="31">
        <f t="shared" ca="1" si="214"/>
        <v>0</v>
      </c>
      <c r="BZ62" s="31">
        <f t="shared" ca="1" si="215"/>
        <v>0</v>
      </c>
      <c r="CA62" s="31">
        <f t="shared" ca="1" si="216"/>
        <v>0</v>
      </c>
      <c r="CB62" s="31">
        <f t="shared" ca="1" si="217"/>
        <v>0</v>
      </c>
      <c r="CC62" s="31">
        <f t="shared" ca="1" si="218"/>
        <v>0</v>
      </c>
      <c r="CD62" s="31">
        <f t="shared" ca="1" si="219"/>
        <v>0</v>
      </c>
      <c r="CE62" s="31">
        <f t="shared" ca="1" si="220"/>
        <v>0</v>
      </c>
      <c r="CF62" s="31">
        <f t="shared" ca="1" si="221"/>
        <v>0</v>
      </c>
      <c r="CG62" s="31">
        <f t="shared" ca="1" si="222"/>
        <v>0</v>
      </c>
      <c r="CH62" s="31">
        <f t="shared" ca="1" si="223"/>
        <v>0</v>
      </c>
      <c r="CI62" s="31">
        <f t="shared" ca="1" si="224"/>
        <v>15718.33</v>
      </c>
      <c r="CJ62" s="31">
        <f t="shared" ca="1" si="225"/>
        <v>4437.8900000000003</v>
      </c>
      <c r="CK62" s="32">
        <f t="shared" ca="1" si="67"/>
        <v>0</v>
      </c>
      <c r="CL62" s="32">
        <f t="shared" ca="1" si="68"/>
        <v>0</v>
      </c>
      <c r="CM62" s="32">
        <f t="shared" ca="1" si="69"/>
        <v>0</v>
      </c>
      <c r="CN62" s="32">
        <f t="shared" ca="1" si="70"/>
        <v>0</v>
      </c>
      <c r="CO62" s="32">
        <f t="shared" ca="1" si="71"/>
        <v>0</v>
      </c>
      <c r="CP62" s="32">
        <f t="shared" ca="1" si="72"/>
        <v>0</v>
      </c>
      <c r="CQ62" s="32">
        <f t="shared" ca="1" si="73"/>
        <v>0</v>
      </c>
      <c r="CR62" s="32">
        <f t="shared" ca="1" si="74"/>
        <v>0</v>
      </c>
      <c r="CS62" s="32">
        <f t="shared" ca="1" si="75"/>
        <v>0</v>
      </c>
      <c r="CT62" s="32">
        <f t="shared" ca="1" si="76"/>
        <v>0</v>
      </c>
      <c r="CU62" s="32">
        <f t="shared" ca="1" si="77"/>
        <v>974.78</v>
      </c>
      <c r="CV62" s="32">
        <f t="shared" ca="1" si="78"/>
        <v>275.22000000000003</v>
      </c>
      <c r="CW62" s="31">
        <f t="shared" ca="1" si="202"/>
        <v>0</v>
      </c>
      <c r="CX62" s="31">
        <f t="shared" ca="1" si="203"/>
        <v>0</v>
      </c>
      <c r="CY62" s="31">
        <f t="shared" ca="1" si="204"/>
        <v>0</v>
      </c>
      <c r="CZ62" s="31">
        <f t="shared" ca="1" si="205"/>
        <v>0</v>
      </c>
      <c r="DA62" s="31">
        <f t="shared" ca="1" si="206"/>
        <v>0</v>
      </c>
      <c r="DB62" s="31">
        <f t="shared" ca="1" si="207"/>
        <v>0</v>
      </c>
      <c r="DC62" s="31">
        <f t="shared" ca="1" si="208"/>
        <v>0</v>
      </c>
      <c r="DD62" s="31">
        <f t="shared" ca="1" si="209"/>
        <v>0</v>
      </c>
      <c r="DE62" s="31">
        <f t="shared" ca="1" si="210"/>
        <v>0</v>
      </c>
      <c r="DF62" s="31">
        <f t="shared" ca="1" si="211"/>
        <v>0</v>
      </c>
      <c r="DG62" s="31">
        <f t="shared" ca="1" si="212"/>
        <v>-527.99999999999943</v>
      </c>
      <c r="DH62" s="31">
        <f t="shared" ca="1" si="213"/>
        <v>-149.06999999999937</v>
      </c>
      <c r="DI62" s="32">
        <f t="shared" ca="1" si="79"/>
        <v>0</v>
      </c>
      <c r="DJ62" s="32">
        <f t="shared" ca="1" si="80"/>
        <v>0</v>
      </c>
      <c r="DK62" s="32">
        <f t="shared" ca="1" si="81"/>
        <v>0</v>
      </c>
      <c r="DL62" s="32">
        <f t="shared" ca="1" si="82"/>
        <v>0</v>
      </c>
      <c r="DM62" s="32">
        <f t="shared" ca="1" si="83"/>
        <v>0</v>
      </c>
      <c r="DN62" s="32">
        <f t="shared" ca="1" si="84"/>
        <v>0</v>
      </c>
      <c r="DO62" s="32">
        <f t="shared" ca="1" si="85"/>
        <v>0</v>
      </c>
      <c r="DP62" s="32">
        <f t="shared" ca="1" si="86"/>
        <v>0</v>
      </c>
      <c r="DQ62" s="32">
        <f t="shared" ca="1" si="87"/>
        <v>0</v>
      </c>
      <c r="DR62" s="32">
        <f t="shared" ca="1" si="88"/>
        <v>0</v>
      </c>
      <c r="DS62" s="32">
        <f t="shared" ca="1" si="89"/>
        <v>-26.4</v>
      </c>
      <c r="DT62" s="32">
        <f t="shared" ca="1" si="90"/>
        <v>-7.45</v>
      </c>
      <c r="DU62" s="31">
        <f t="shared" ca="1" si="91"/>
        <v>0</v>
      </c>
      <c r="DV62" s="31">
        <f t="shared" ca="1" si="92"/>
        <v>0</v>
      </c>
      <c r="DW62" s="31">
        <f t="shared" ca="1" si="93"/>
        <v>0</v>
      </c>
      <c r="DX62" s="31">
        <f t="shared" ca="1" si="94"/>
        <v>0</v>
      </c>
      <c r="DY62" s="31">
        <f t="shared" ca="1" si="95"/>
        <v>0</v>
      </c>
      <c r="DZ62" s="31">
        <f t="shared" ca="1" si="96"/>
        <v>0</v>
      </c>
      <c r="EA62" s="31">
        <f t="shared" ca="1" si="97"/>
        <v>0</v>
      </c>
      <c r="EB62" s="31">
        <f t="shared" ca="1" si="98"/>
        <v>0</v>
      </c>
      <c r="EC62" s="31">
        <f t="shared" ca="1" si="99"/>
        <v>0</v>
      </c>
      <c r="ED62" s="31">
        <f t="shared" ca="1" si="100"/>
        <v>0</v>
      </c>
      <c r="EE62" s="31">
        <f t="shared" ca="1" si="101"/>
        <v>-160.56</v>
      </c>
      <c r="EF62" s="31">
        <f t="shared" ca="1" si="102"/>
        <v>-45.09</v>
      </c>
      <c r="EG62" s="32">
        <f t="shared" ca="1" si="103"/>
        <v>0</v>
      </c>
      <c r="EH62" s="32">
        <f t="shared" ca="1" si="104"/>
        <v>0</v>
      </c>
      <c r="EI62" s="32">
        <f t="shared" ca="1" si="105"/>
        <v>0</v>
      </c>
      <c r="EJ62" s="32">
        <f t="shared" ca="1" si="106"/>
        <v>0</v>
      </c>
      <c r="EK62" s="32">
        <f t="shared" ca="1" si="107"/>
        <v>0</v>
      </c>
      <c r="EL62" s="32">
        <f t="shared" ca="1" si="108"/>
        <v>0</v>
      </c>
      <c r="EM62" s="32">
        <f t="shared" ca="1" si="109"/>
        <v>0</v>
      </c>
      <c r="EN62" s="32">
        <f t="shared" ca="1" si="110"/>
        <v>0</v>
      </c>
      <c r="EO62" s="32">
        <f t="shared" ca="1" si="111"/>
        <v>0</v>
      </c>
      <c r="EP62" s="32">
        <f t="shared" ca="1" si="112"/>
        <v>0</v>
      </c>
      <c r="EQ62" s="32">
        <f t="shared" ca="1" si="113"/>
        <v>-714.95999999999935</v>
      </c>
      <c r="ER62" s="32">
        <f t="shared" ca="1" si="114"/>
        <v>-201.60999999999936</v>
      </c>
    </row>
    <row r="63" spans="1:148">
      <c r="A63" t="s">
        <v>448</v>
      </c>
      <c r="B63" s="1" t="s">
        <v>135</v>
      </c>
      <c r="C63" t="str">
        <f t="shared" ca="1" si="227"/>
        <v>BCHIMP</v>
      </c>
      <c r="D63" t="str">
        <f t="shared" ca="1" si="228"/>
        <v>Alberta-BC Intertie - Import</v>
      </c>
      <c r="G63" s="51">
        <v>4117</v>
      </c>
      <c r="H63" s="51">
        <v>1044</v>
      </c>
      <c r="I63" s="51">
        <v>6421</v>
      </c>
      <c r="J63" s="51">
        <v>6819</v>
      </c>
      <c r="K63" s="51">
        <v>5804</v>
      </c>
      <c r="L63" s="51">
        <v>711</v>
      </c>
      <c r="M63" s="51">
        <v>820</v>
      </c>
      <c r="N63" s="51">
        <v>993</v>
      </c>
      <c r="O63" s="51">
        <v>5152</v>
      </c>
      <c r="P63" s="51">
        <v>4346</v>
      </c>
      <c r="Q63" s="32"/>
      <c r="R63" s="32"/>
      <c r="S63" s="32">
        <v>238326.49</v>
      </c>
      <c r="T63" s="32">
        <v>40323.839999999997</v>
      </c>
      <c r="U63" s="32">
        <v>278343.71999999997</v>
      </c>
      <c r="V63" s="32">
        <v>346714.67</v>
      </c>
      <c r="W63" s="32">
        <v>424028.71</v>
      </c>
      <c r="X63" s="32">
        <v>72629.23</v>
      </c>
      <c r="Y63" s="32">
        <v>256770.51</v>
      </c>
      <c r="Z63" s="32">
        <v>51807.24</v>
      </c>
      <c r="AA63" s="32">
        <v>572808</v>
      </c>
      <c r="AB63" s="32">
        <v>464761.03</v>
      </c>
      <c r="AE63" s="2">
        <v>0.16</v>
      </c>
      <c r="AF63" s="2">
        <v>0.16</v>
      </c>
      <c r="AG63" s="2">
        <v>0.16</v>
      </c>
      <c r="AH63" s="2">
        <v>0.16</v>
      </c>
      <c r="AI63" s="2">
        <v>0.16</v>
      </c>
      <c r="AJ63" s="2">
        <v>0.16</v>
      </c>
      <c r="AK63" s="2">
        <v>0.16</v>
      </c>
      <c r="AL63" s="2">
        <v>0.16</v>
      </c>
      <c r="AM63" s="2">
        <v>0.16</v>
      </c>
      <c r="AN63" s="2">
        <v>0.16</v>
      </c>
      <c r="AO63" s="33"/>
      <c r="AP63" s="33"/>
      <c r="AQ63" s="33">
        <v>381.32</v>
      </c>
      <c r="AR63" s="33">
        <v>64.52</v>
      </c>
      <c r="AS63" s="33">
        <v>445.35</v>
      </c>
      <c r="AT63" s="33">
        <v>554.74</v>
      </c>
      <c r="AU63" s="33">
        <v>678.45</v>
      </c>
      <c r="AV63" s="33">
        <v>116.21</v>
      </c>
      <c r="AW63" s="33">
        <v>410.83</v>
      </c>
      <c r="AX63" s="33">
        <v>82.89</v>
      </c>
      <c r="AY63" s="33">
        <v>916.49</v>
      </c>
      <c r="AZ63" s="33">
        <v>743.62</v>
      </c>
      <c r="BA63" s="31">
        <f t="shared" si="55"/>
        <v>0</v>
      </c>
      <c r="BB63" s="31">
        <f t="shared" si="56"/>
        <v>0</v>
      </c>
      <c r="BC63" s="31">
        <f t="shared" si="57"/>
        <v>-71.5</v>
      </c>
      <c r="BD63" s="31">
        <f t="shared" si="58"/>
        <v>-16.13</v>
      </c>
      <c r="BE63" s="31">
        <f t="shared" si="59"/>
        <v>-111.34</v>
      </c>
      <c r="BF63" s="31">
        <f t="shared" si="60"/>
        <v>-138.69</v>
      </c>
      <c r="BG63" s="31">
        <f t="shared" si="61"/>
        <v>0</v>
      </c>
      <c r="BH63" s="31">
        <f t="shared" si="62"/>
        <v>0</v>
      </c>
      <c r="BI63" s="31">
        <f t="shared" si="63"/>
        <v>0</v>
      </c>
      <c r="BJ63" s="31">
        <f t="shared" si="64"/>
        <v>-62.17</v>
      </c>
      <c r="BK63" s="31">
        <f t="shared" si="65"/>
        <v>-687.37</v>
      </c>
      <c r="BL63" s="31">
        <f t="shared" si="66"/>
        <v>-557.71</v>
      </c>
      <c r="BM63" s="6">
        <f t="shared" ca="1" si="229"/>
        <v>-1.6E-2</v>
      </c>
      <c r="BN63" s="6">
        <f t="shared" ca="1" si="229"/>
        <v>-1.6E-2</v>
      </c>
      <c r="BO63" s="6">
        <f t="shared" ca="1" si="229"/>
        <v>-1.6E-2</v>
      </c>
      <c r="BP63" s="6">
        <f t="shared" ca="1" si="229"/>
        <v>-1.6E-2</v>
      </c>
      <c r="BQ63" s="6">
        <f t="shared" ca="1" si="229"/>
        <v>-1.6E-2</v>
      </c>
      <c r="BR63" s="6">
        <f t="shared" ca="1" si="229"/>
        <v>-1.6E-2</v>
      </c>
      <c r="BS63" s="6">
        <f t="shared" ca="1" si="229"/>
        <v>-1.6E-2</v>
      </c>
      <c r="BT63" s="6">
        <f t="shared" ca="1" si="229"/>
        <v>-1.6E-2</v>
      </c>
      <c r="BU63" s="6">
        <f t="shared" ca="1" si="229"/>
        <v>-1.6E-2</v>
      </c>
      <c r="BV63" s="6">
        <f t="shared" ca="1" si="229"/>
        <v>-1.6E-2</v>
      </c>
      <c r="BW63" s="6">
        <f t="shared" ca="1" si="229"/>
        <v>-1.6E-2</v>
      </c>
      <c r="BX63" s="6">
        <f t="shared" ca="1" si="229"/>
        <v>-1.6E-2</v>
      </c>
      <c r="BY63" s="31">
        <f t="shared" ca="1" si="214"/>
        <v>0</v>
      </c>
      <c r="BZ63" s="31">
        <f t="shared" ca="1" si="215"/>
        <v>0</v>
      </c>
      <c r="CA63" s="31">
        <f t="shared" ca="1" si="216"/>
        <v>-3813.22</v>
      </c>
      <c r="CB63" s="31">
        <f t="shared" ca="1" si="217"/>
        <v>-645.17999999999995</v>
      </c>
      <c r="CC63" s="31">
        <f t="shared" ca="1" si="218"/>
        <v>-4453.5</v>
      </c>
      <c r="CD63" s="31">
        <f t="shared" ca="1" si="219"/>
        <v>-5547.43</v>
      </c>
      <c r="CE63" s="31">
        <f t="shared" ca="1" si="220"/>
        <v>-6784.46</v>
      </c>
      <c r="CF63" s="31">
        <f t="shared" ca="1" si="221"/>
        <v>-1162.07</v>
      </c>
      <c r="CG63" s="31">
        <f t="shared" ca="1" si="222"/>
        <v>-4108.33</v>
      </c>
      <c r="CH63" s="31">
        <f t="shared" ca="1" si="223"/>
        <v>-828.92</v>
      </c>
      <c r="CI63" s="31">
        <f t="shared" ca="1" si="224"/>
        <v>-9164.93</v>
      </c>
      <c r="CJ63" s="31">
        <f t="shared" ca="1" si="225"/>
        <v>-7436.18</v>
      </c>
      <c r="CK63" s="32">
        <f t="shared" ca="1" si="67"/>
        <v>0</v>
      </c>
      <c r="CL63" s="32">
        <f t="shared" ca="1" si="68"/>
        <v>0</v>
      </c>
      <c r="CM63" s="32">
        <f t="shared" ca="1" si="69"/>
        <v>571.98</v>
      </c>
      <c r="CN63" s="32">
        <f t="shared" ca="1" si="70"/>
        <v>96.78</v>
      </c>
      <c r="CO63" s="32">
        <f t="shared" ca="1" si="71"/>
        <v>668.02</v>
      </c>
      <c r="CP63" s="32">
        <f t="shared" ca="1" si="72"/>
        <v>832.12</v>
      </c>
      <c r="CQ63" s="32">
        <f t="shared" ca="1" si="73"/>
        <v>1017.67</v>
      </c>
      <c r="CR63" s="32">
        <f t="shared" ca="1" si="74"/>
        <v>174.31</v>
      </c>
      <c r="CS63" s="32">
        <f t="shared" ca="1" si="75"/>
        <v>616.25</v>
      </c>
      <c r="CT63" s="32">
        <f t="shared" ca="1" si="76"/>
        <v>124.34</v>
      </c>
      <c r="CU63" s="32">
        <f t="shared" ca="1" si="77"/>
        <v>1374.74</v>
      </c>
      <c r="CV63" s="32">
        <f t="shared" ca="1" si="78"/>
        <v>1115.43</v>
      </c>
      <c r="CW63" s="31">
        <f t="shared" ca="1" si="202"/>
        <v>0</v>
      </c>
      <c r="CX63" s="31">
        <f t="shared" ca="1" si="203"/>
        <v>0</v>
      </c>
      <c r="CY63" s="31">
        <f t="shared" ca="1" si="204"/>
        <v>-3551.06</v>
      </c>
      <c r="CZ63" s="31">
        <f t="shared" ca="1" si="205"/>
        <v>-596.79</v>
      </c>
      <c r="DA63" s="31">
        <f t="shared" ca="1" si="206"/>
        <v>-4119.49</v>
      </c>
      <c r="DB63" s="31">
        <f t="shared" ca="1" si="207"/>
        <v>-5131.3600000000006</v>
      </c>
      <c r="DC63" s="31">
        <f t="shared" ca="1" si="208"/>
        <v>-6445.24</v>
      </c>
      <c r="DD63" s="31">
        <f t="shared" ca="1" si="209"/>
        <v>-1103.97</v>
      </c>
      <c r="DE63" s="31">
        <f t="shared" ca="1" si="210"/>
        <v>-3902.91</v>
      </c>
      <c r="DF63" s="31">
        <f t="shared" ca="1" si="211"/>
        <v>-725.3</v>
      </c>
      <c r="DG63" s="31">
        <f t="shared" ca="1" si="212"/>
        <v>-8019.31</v>
      </c>
      <c r="DH63" s="31">
        <f t="shared" ca="1" si="213"/>
        <v>-6506.66</v>
      </c>
      <c r="DI63" s="32">
        <f t="shared" ca="1" si="79"/>
        <v>0</v>
      </c>
      <c r="DJ63" s="32">
        <f t="shared" ca="1" si="80"/>
        <v>0</v>
      </c>
      <c r="DK63" s="32">
        <f t="shared" ca="1" si="81"/>
        <v>-177.55</v>
      </c>
      <c r="DL63" s="32">
        <f t="shared" ca="1" si="82"/>
        <v>-29.84</v>
      </c>
      <c r="DM63" s="32">
        <f t="shared" ca="1" si="83"/>
        <v>-205.97</v>
      </c>
      <c r="DN63" s="32">
        <f t="shared" ca="1" si="84"/>
        <v>-256.57</v>
      </c>
      <c r="DO63" s="32">
        <f t="shared" ca="1" si="85"/>
        <v>-322.26</v>
      </c>
      <c r="DP63" s="32">
        <f t="shared" ca="1" si="86"/>
        <v>-55.2</v>
      </c>
      <c r="DQ63" s="32">
        <f t="shared" ca="1" si="87"/>
        <v>-195.15</v>
      </c>
      <c r="DR63" s="32">
        <f t="shared" ca="1" si="88"/>
        <v>-36.270000000000003</v>
      </c>
      <c r="DS63" s="32">
        <f t="shared" ca="1" si="89"/>
        <v>-400.97</v>
      </c>
      <c r="DT63" s="32">
        <f t="shared" ca="1" si="90"/>
        <v>-325.33</v>
      </c>
      <c r="DU63" s="31">
        <f t="shared" ca="1" si="91"/>
        <v>0</v>
      </c>
      <c r="DV63" s="31">
        <f t="shared" ca="1" si="92"/>
        <v>0</v>
      </c>
      <c r="DW63" s="31">
        <f t="shared" ca="1" si="93"/>
        <v>-1128.26</v>
      </c>
      <c r="DX63" s="31">
        <f t="shared" ca="1" si="94"/>
        <v>-188.47</v>
      </c>
      <c r="DY63" s="31">
        <f t="shared" ca="1" si="95"/>
        <v>-1294.22</v>
      </c>
      <c r="DZ63" s="31">
        <f t="shared" ca="1" si="96"/>
        <v>-1603.4</v>
      </c>
      <c r="EA63" s="31">
        <f t="shared" ca="1" si="97"/>
        <v>-2003.36</v>
      </c>
      <c r="EB63" s="31">
        <f t="shared" ca="1" si="98"/>
        <v>-341.27</v>
      </c>
      <c r="EC63" s="31">
        <f t="shared" ca="1" si="99"/>
        <v>-1199.8699999999999</v>
      </c>
      <c r="ED63" s="31">
        <f t="shared" ca="1" si="100"/>
        <v>-221.79</v>
      </c>
      <c r="EE63" s="31">
        <f t="shared" ca="1" si="101"/>
        <v>-2438.58</v>
      </c>
      <c r="EF63" s="31">
        <f t="shared" ca="1" si="102"/>
        <v>-1967.9</v>
      </c>
      <c r="EG63" s="32">
        <f t="shared" ca="1" si="103"/>
        <v>0</v>
      </c>
      <c r="EH63" s="32">
        <f t="shared" ca="1" si="104"/>
        <v>0</v>
      </c>
      <c r="EI63" s="32">
        <f t="shared" ca="1" si="105"/>
        <v>-4856.87</v>
      </c>
      <c r="EJ63" s="32">
        <f t="shared" ca="1" si="106"/>
        <v>-815.1</v>
      </c>
      <c r="EK63" s="32">
        <f t="shared" ca="1" si="107"/>
        <v>-5619.68</v>
      </c>
      <c r="EL63" s="32">
        <f t="shared" ca="1" si="108"/>
        <v>-6991.33</v>
      </c>
      <c r="EM63" s="32">
        <f t="shared" ca="1" si="109"/>
        <v>-8770.86</v>
      </c>
      <c r="EN63" s="32">
        <f t="shared" ca="1" si="110"/>
        <v>-1500.44</v>
      </c>
      <c r="EO63" s="32">
        <f t="shared" ca="1" si="111"/>
        <v>-5297.9299999999994</v>
      </c>
      <c r="EP63" s="32">
        <f t="shared" ca="1" si="112"/>
        <v>-983.3599999999999</v>
      </c>
      <c r="EQ63" s="32">
        <f t="shared" ca="1" si="113"/>
        <v>-10858.86</v>
      </c>
      <c r="ER63" s="32">
        <f t="shared" ca="1" si="114"/>
        <v>-8799.89</v>
      </c>
    </row>
    <row r="64" spans="1:148">
      <c r="A64" t="s">
        <v>448</v>
      </c>
      <c r="B64" s="1" t="s">
        <v>137</v>
      </c>
      <c r="C64" t="str">
        <f t="shared" ca="1" si="227"/>
        <v>BCHEXP</v>
      </c>
      <c r="D64" t="str">
        <f t="shared" ca="1" si="228"/>
        <v>Alberta-BC Intertie - Export</v>
      </c>
      <c r="G64" s="51">
        <v>3114</v>
      </c>
      <c r="H64" s="51">
        <v>2201.5</v>
      </c>
      <c r="I64" s="51">
        <v>2097.25</v>
      </c>
      <c r="J64" s="51">
        <v>342.25</v>
      </c>
      <c r="K64" s="51">
        <v>500</v>
      </c>
      <c r="L64" s="51">
        <v>947.5</v>
      </c>
      <c r="M64" s="51">
        <v>628.25</v>
      </c>
      <c r="N64" s="51">
        <v>1229</v>
      </c>
      <c r="O64" s="51">
        <v>164</v>
      </c>
      <c r="P64" s="51">
        <v>387</v>
      </c>
      <c r="Q64" s="32"/>
      <c r="R64" s="32"/>
      <c r="S64" s="32">
        <v>96937.39</v>
      </c>
      <c r="T64" s="32">
        <v>43721.88</v>
      </c>
      <c r="U64" s="32">
        <v>46617.66</v>
      </c>
      <c r="V64" s="32">
        <v>6764.74</v>
      </c>
      <c r="W64" s="32">
        <v>10102</v>
      </c>
      <c r="X64" s="32">
        <v>23087.7</v>
      </c>
      <c r="Y64" s="32">
        <v>14328.82</v>
      </c>
      <c r="Z64" s="32">
        <v>36341.46</v>
      </c>
      <c r="AA64" s="32">
        <v>4503.08</v>
      </c>
      <c r="AB64" s="32">
        <v>12237.39</v>
      </c>
      <c r="AE64" s="2">
        <v>1.05</v>
      </c>
      <c r="AF64" s="2">
        <v>1.05</v>
      </c>
      <c r="AG64" s="2">
        <v>1.05</v>
      </c>
      <c r="AH64" s="2">
        <v>1.05</v>
      </c>
      <c r="AI64" s="2">
        <v>1.05</v>
      </c>
      <c r="AJ64" s="2">
        <v>1.05</v>
      </c>
      <c r="AK64" s="2">
        <v>1.05</v>
      </c>
      <c r="AL64" s="2">
        <v>1.05</v>
      </c>
      <c r="AM64" s="2">
        <v>1.05</v>
      </c>
      <c r="AN64" s="2">
        <v>1.05</v>
      </c>
      <c r="AO64" s="33"/>
      <c r="AP64" s="33"/>
      <c r="AQ64" s="33">
        <v>1017.84</v>
      </c>
      <c r="AR64" s="33">
        <v>459.08</v>
      </c>
      <c r="AS64" s="33">
        <v>489.49</v>
      </c>
      <c r="AT64" s="33">
        <v>71.03</v>
      </c>
      <c r="AU64" s="33">
        <v>106.07</v>
      </c>
      <c r="AV64" s="33">
        <v>242.42</v>
      </c>
      <c r="AW64" s="33">
        <v>150.44999999999999</v>
      </c>
      <c r="AX64" s="33">
        <v>381.59</v>
      </c>
      <c r="AY64" s="33">
        <v>47.28</v>
      </c>
      <c r="AZ64" s="33">
        <v>128.49</v>
      </c>
      <c r="BA64" s="31">
        <f t="shared" si="55"/>
        <v>0</v>
      </c>
      <c r="BB64" s="31">
        <f t="shared" si="56"/>
        <v>0</v>
      </c>
      <c r="BC64" s="31">
        <f t="shared" si="57"/>
        <v>-29.08</v>
      </c>
      <c r="BD64" s="31">
        <f t="shared" si="58"/>
        <v>-17.489999999999998</v>
      </c>
      <c r="BE64" s="31">
        <f t="shared" si="59"/>
        <v>-18.649999999999999</v>
      </c>
      <c r="BF64" s="31">
        <f t="shared" si="60"/>
        <v>-2.71</v>
      </c>
      <c r="BG64" s="31">
        <f t="shared" si="61"/>
        <v>0</v>
      </c>
      <c r="BH64" s="31">
        <f t="shared" si="62"/>
        <v>0</v>
      </c>
      <c r="BI64" s="31">
        <f t="shared" si="63"/>
        <v>0</v>
      </c>
      <c r="BJ64" s="31">
        <f t="shared" si="64"/>
        <v>-43.61</v>
      </c>
      <c r="BK64" s="31">
        <f t="shared" si="65"/>
        <v>-5.4</v>
      </c>
      <c r="BL64" s="31">
        <f t="shared" si="66"/>
        <v>-14.68</v>
      </c>
      <c r="BM64" s="6">
        <f t="shared" ca="1" si="229"/>
        <v>8.3999999999999995E-3</v>
      </c>
      <c r="BN64" s="6">
        <f t="shared" ca="1" si="229"/>
        <v>8.3999999999999995E-3</v>
      </c>
      <c r="BO64" s="6">
        <f t="shared" ca="1" si="229"/>
        <v>8.3999999999999995E-3</v>
      </c>
      <c r="BP64" s="6">
        <f t="shared" ca="1" si="229"/>
        <v>8.3999999999999995E-3</v>
      </c>
      <c r="BQ64" s="6">
        <f t="shared" ca="1" si="229"/>
        <v>8.3999999999999995E-3</v>
      </c>
      <c r="BR64" s="6">
        <f t="shared" ca="1" si="229"/>
        <v>8.3999999999999995E-3</v>
      </c>
      <c r="BS64" s="6">
        <f t="shared" ca="1" si="229"/>
        <v>8.3999999999999995E-3</v>
      </c>
      <c r="BT64" s="6">
        <f t="shared" ca="1" si="229"/>
        <v>8.3999999999999995E-3</v>
      </c>
      <c r="BU64" s="6">
        <f t="shared" ca="1" si="229"/>
        <v>8.3999999999999995E-3</v>
      </c>
      <c r="BV64" s="6">
        <f t="shared" ca="1" si="229"/>
        <v>8.3999999999999995E-3</v>
      </c>
      <c r="BW64" s="6">
        <f t="shared" ca="1" si="229"/>
        <v>8.3999999999999995E-3</v>
      </c>
      <c r="BX64" s="6">
        <f t="shared" ca="1" si="229"/>
        <v>8.3999999999999995E-3</v>
      </c>
      <c r="BY64" s="31">
        <f t="shared" ca="1" si="214"/>
        <v>0</v>
      </c>
      <c r="BZ64" s="31">
        <f t="shared" ca="1" si="215"/>
        <v>0</v>
      </c>
      <c r="CA64" s="31">
        <f t="shared" ca="1" si="216"/>
        <v>814.27</v>
      </c>
      <c r="CB64" s="31">
        <f t="shared" ca="1" si="217"/>
        <v>367.26</v>
      </c>
      <c r="CC64" s="31">
        <f t="shared" ca="1" si="218"/>
        <v>391.59</v>
      </c>
      <c r="CD64" s="31">
        <f t="shared" ca="1" si="219"/>
        <v>56.82</v>
      </c>
      <c r="CE64" s="31">
        <f t="shared" ca="1" si="220"/>
        <v>84.86</v>
      </c>
      <c r="CF64" s="31">
        <f t="shared" ca="1" si="221"/>
        <v>193.94</v>
      </c>
      <c r="CG64" s="31">
        <f t="shared" ca="1" si="222"/>
        <v>120.36</v>
      </c>
      <c r="CH64" s="31">
        <f t="shared" ca="1" si="223"/>
        <v>305.27</v>
      </c>
      <c r="CI64" s="31">
        <f t="shared" ca="1" si="224"/>
        <v>37.83</v>
      </c>
      <c r="CJ64" s="31">
        <f t="shared" ca="1" si="225"/>
        <v>102.79</v>
      </c>
      <c r="CK64" s="32">
        <f t="shared" ca="1" si="67"/>
        <v>0</v>
      </c>
      <c r="CL64" s="32">
        <f t="shared" ca="1" si="68"/>
        <v>0</v>
      </c>
      <c r="CM64" s="32">
        <f t="shared" ca="1" si="69"/>
        <v>232.65</v>
      </c>
      <c r="CN64" s="32">
        <f t="shared" ca="1" si="70"/>
        <v>104.93</v>
      </c>
      <c r="CO64" s="32">
        <f t="shared" ca="1" si="71"/>
        <v>111.88</v>
      </c>
      <c r="CP64" s="32">
        <f t="shared" ca="1" si="72"/>
        <v>16.239999999999998</v>
      </c>
      <c r="CQ64" s="32">
        <f t="shared" ca="1" si="73"/>
        <v>24.24</v>
      </c>
      <c r="CR64" s="32">
        <f t="shared" ca="1" si="74"/>
        <v>55.41</v>
      </c>
      <c r="CS64" s="32">
        <f t="shared" ca="1" si="75"/>
        <v>34.39</v>
      </c>
      <c r="CT64" s="32">
        <f t="shared" ca="1" si="76"/>
        <v>87.22</v>
      </c>
      <c r="CU64" s="32">
        <f t="shared" ca="1" si="77"/>
        <v>10.81</v>
      </c>
      <c r="CV64" s="32">
        <f t="shared" ca="1" si="78"/>
        <v>29.37</v>
      </c>
      <c r="CW64" s="31">
        <f t="shared" ca="1" si="202"/>
        <v>0</v>
      </c>
      <c r="CX64" s="31">
        <f t="shared" ca="1" si="203"/>
        <v>0</v>
      </c>
      <c r="CY64" s="31">
        <f t="shared" ca="1" si="204"/>
        <v>58.160000000000039</v>
      </c>
      <c r="CZ64" s="31">
        <f t="shared" ca="1" si="205"/>
        <v>30.600000000000012</v>
      </c>
      <c r="DA64" s="31">
        <f t="shared" ca="1" si="206"/>
        <v>32.62999999999996</v>
      </c>
      <c r="DB64" s="31">
        <f t="shared" ca="1" si="207"/>
        <v>4.7400000000000011</v>
      </c>
      <c r="DC64" s="31">
        <f t="shared" ca="1" si="208"/>
        <v>3.0300000000000011</v>
      </c>
      <c r="DD64" s="31">
        <f t="shared" ca="1" si="209"/>
        <v>6.9300000000000068</v>
      </c>
      <c r="DE64" s="31">
        <f t="shared" ca="1" si="210"/>
        <v>4.3000000000000114</v>
      </c>
      <c r="DF64" s="31">
        <f t="shared" ca="1" si="211"/>
        <v>54.510000000000034</v>
      </c>
      <c r="DG64" s="31">
        <f t="shared" ca="1" si="212"/>
        <v>6.76</v>
      </c>
      <c r="DH64" s="31">
        <f t="shared" ca="1" si="213"/>
        <v>18.349999999999987</v>
      </c>
      <c r="DI64" s="32">
        <f t="shared" ca="1" si="79"/>
        <v>0</v>
      </c>
      <c r="DJ64" s="32">
        <f t="shared" ca="1" si="80"/>
        <v>0</v>
      </c>
      <c r="DK64" s="32">
        <f t="shared" ca="1" si="81"/>
        <v>2.91</v>
      </c>
      <c r="DL64" s="32">
        <f t="shared" ca="1" si="82"/>
        <v>1.53</v>
      </c>
      <c r="DM64" s="32">
        <f t="shared" ca="1" si="83"/>
        <v>1.63</v>
      </c>
      <c r="DN64" s="32">
        <f t="shared" ca="1" si="84"/>
        <v>0.24</v>
      </c>
      <c r="DO64" s="32">
        <f t="shared" ca="1" si="85"/>
        <v>0.15</v>
      </c>
      <c r="DP64" s="32">
        <f t="shared" ca="1" si="86"/>
        <v>0.35</v>
      </c>
      <c r="DQ64" s="32">
        <f t="shared" ca="1" si="87"/>
        <v>0.22</v>
      </c>
      <c r="DR64" s="32">
        <f t="shared" ca="1" si="88"/>
        <v>2.73</v>
      </c>
      <c r="DS64" s="32">
        <f t="shared" ca="1" si="89"/>
        <v>0.34</v>
      </c>
      <c r="DT64" s="32">
        <f t="shared" ca="1" si="90"/>
        <v>0.92</v>
      </c>
      <c r="DU64" s="31">
        <f t="shared" ca="1" si="91"/>
        <v>0</v>
      </c>
      <c r="DV64" s="31">
        <f t="shared" ca="1" si="92"/>
        <v>0</v>
      </c>
      <c r="DW64" s="31">
        <f t="shared" ca="1" si="93"/>
        <v>18.48</v>
      </c>
      <c r="DX64" s="31">
        <f t="shared" ca="1" si="94"/>
        <v>9.66</v>
      </c>
      <c r="DY64" s="31">
        <f t="shared" ca="1" si="95"/>
        <v>10.25</v>
      </c>
      <c r="DZ64" s="31">
        <f t="shared" ca="1" si="96"/>
        <v>1.48</v>
      </c>
      <c r="EA64" s="31">
        <f t="shared" ca="1" si="97"/>
        <v>0.94</v>
      </c>
      <c r="EB64" s="31">
        <f t="shared" ca="1" si="98"/>
        <v>2.14</v>
      </c>
      <c r="EC64" s="31">
        <f t="shared" ca="1" si="99"/>
        <v>1.32</v>
      </c>
      <c r="ED64" s="31">
        <f t="shared" ca="1" si="100"/>
        <v>16.670000000000002</v>
      </c>
      <c r="EE64" s="31">
        <f t="shared" ca="1" si="101"/>
        <v>2.06</v>
      </c>
      <c r="EF64" s="31">
        <f t="shared" ca="1" si="102"/>
        <v>5.55</v>
      </c>
      <c r="EG64" s="32">
        <f t="shared" ca="1" si="103"/>
        <v>0</v>
      </c>
      <c r="EH64" s="32">
        <f t="shared" ca="1" si="104"/>
        <v>0</v>
      </c>
      <c r="EI64" s="32">
        <f t="shared" ca="1" si="105"/>
        <v>79.55000000000004</v>
      </c>
      <c r="EJ64" s="32">
        <f t="shared" ca="1" si="106"/>
        <v>41.790000000000006</v>
      </c>
      <c r="EK64" s="32">
        <f t="shared" ca="1" si="107"/>
        <v>44.509999999999962</v>
      </c>
      <c r="EL64" s="32">
        <f t="shared" ca="1" si="108"/>
        <v>6.4600000000000009</v>
      </c>
      <c r="EM64" s="32">
        <f t="shared" ca="1" si="109"/>
        <v>4.120000000000001</v>
      </c>
      <c r="EN64" s="32">
        <f t="shared" ca="1" si="110"/>
        <v>9.420000000000007</v>
      </c>
      <c r="EO64" s="32">
        <f t="shared" ca="1" si="111"/>
        <v>5.8400000000000114</v>
      </c>
      <c r="EP64" s="32">
        <f t="shared" ca="1" si="112"/>
        <v>73.910000000000025</v>
      </c>
      <c r="EQ64" s="32">
        <f t="shared" ca="1" si="113"/>
        <v>9.16</v>
      </c>
      <c r="ER64" s="32">
        <f t="shared" ca="1" si="114"/>
        <v>24.81999999999999</v>
      </c>
    </row>
    <row r="65" spans="1:148">
      <c r="A65" t="s">
        <v>449</v>
      </c>
      <c r="B65" s="1" t="s">
        <v>106</v>
      </c>
      <c r="C65" t="str">
        <f t="shared" ca="1" si="227"/>
        <v>FNG1</v>
      </c>
      <c r="D65" t="str">
        <f t="shared" ca="1" si="228"/>
        <v>Fort Nelson</v>
      </c>
      <c r="E65" s="51">
        <v>13496.8807</v>
      </c>
      <c r="F65" s="51">
        <v>10856.058000000001</v>
      </c>
      <c r="G65" s="51">
        <v>12112.0028</v>
      </c>
      <c r="H65" s="51">
        <v>13435.8946</v>
      </c>
      <c r="I65" s="51">
        <v>5421.4260999999997</v>
      </c>
      <c r="J65" s="51">
        <v>12845.6623</v>
      </c>
      <c r="K65" s="51">
        <v>12813.437599999999</v>
      </c>
      <c r="L65" s="51">
        <v>14468.07984</v>
      </c>
      <c r="M65" s="51">
        <v>11274.74928</v>
      </c>
      <c r="N65" s="51">
        <v>12554.352000000001</v>
      </c>
      <c r="O65" s="51">
        <v>9230.0899200000003</v>
      </c>
      <c r="P65" s="51">
        <v>8974.6526400000002</v>
      </c>
      <c r="Q65" s="32">
        <v>1502005.89</v>
      </c>
      <c r="R65" s="32">
        <v>578331.04</v>
      </c>
      <c r="S65" s="32">
        <v>538424.36</v>
      </c>
      <c r="T65" s="32">
        <v>426429.33</v>
      </c>
      <c r="U65" s="32">
        <v>150159.41</v>
      </c>
      <c r="V65" s="32">
        <v>429258.43</v>
      </c>
      <c r="W65" s="32">
        <v>515949.35</v>
      </c>
      <c r="X65" s="32">
        <v>479827.79</v>
      </c>
      <c r="Y65" s="32">
        <v>667616.77</v>
      </c>
      <c r="Z65" s="32">
        <v>430020.3</v>
      </c>
      <c r="AA65" s="32">
        <v>451070.08</v>
      </c>
      <c r="AB65" s="32">
        <v>514268.51</v>
      </c>
      <c r="AC65" s="2">
        <v>7.54</v>
      </c>
      <c r="AD65" s="2">
        <v>7.54</v>
      </c>
      <c r="AE65" s="2">
        <v>7.54</v>
      </c>
      <c r="AF65" s="2">
        <v>7.54</v>
      </c>
      <c r="AG65" s="2">
        <v>7.54</v>
      </c>
      <c r="AH65" s="2">
        <v>7.54</v>
      </c>
      <c r="AI65" s="2">
        <v>7.54</v>
      </c>
      <c r="AJ65" s="2">
        <v>0</v>
      </c>
      <c r="AK65" s="2">
        <v>7.54</v>
      </c>
      <c r="AL65" s="2">
        <v>7.27</v>
      </c>
      <c r="AM65" s="2">
        <v>7.27</v>
      </c>
      <c r="AN65" s="2">
        <v>7.27</v>
      </c>
      <c r="AO65" s="33">
        <v>113251.24</v>
      </c>
      <c r="AP65" s="33">
        <v>43606.16</v>
      </c>
      <c r="AQ65" s="33">
        <v>40597.199999999997</v>
      </c>
      <c r="AR65" s="33">
        <v>32152.77</v>
      </c>
      <c r="AS65" s="33">
        <v>11322.02</v>
      </c>
      <c r="AT65" s="33">
        <v>32366.09</v>
      </c>
      <c r="AU65" s="33">
        <v>38902.58</v>
      </c>
      <c r="AV65" s="33">
        <v>0</v>
      </c>
      <c r="AW65" s="33">
        <v>50338.3</v>
      </c>
      <c r="AX65" s="33">
        <v>31262.48</v>
      </c>
      <c r="AY65" s="33">
        <v>32792.800000000003</v>
      </c>
      <c r="AZ65" s="33">
        <v>37387.32</v>
      </c>
      <c r="BA65" s="31">
        <f t="shared" si="55"/>
        <v>-450.6</v>
      </c>
      <c r="BB65" s="31">
        <f t="shared" si="56"/>
        <v>-173.5</v>
      </c>
      <c r="BC65" s="31">
        <f t="shared" si="57"/>
        <v>-161.53</v>
      </c>
      <c r="BD65" s="31">
        <f t="shared" si="58"/>
        <v>-170.57</v>
      </c>
      <c r="BE65" s="31">
        <f t="shared" si="59"/>
        <v>-60.06</v>
      </c>
      <c r="BF65" s="31">
        <f t="shared" si="60"/>
        <v>-171.7</v>
      </c>
      <c r="BG65" s="31">
        <f t="shared" si="61"/>
        <v>0</v>
      </c>
      <c r="BH65" s="31">
        <f t="shared" si="62"/>
        <v>0</v>
      </c>
      <c r="BI65" s="31">
        <f t="shared" si="63"/>
        <v>0</v>
      </c>
      <c r="BJ65" s="31">
        <f t="shared" si="64"/>
        <v>-516.02</v>
      </c>
      <c r="BK65" s="31">
        <f t="shared" si="65"/>
        <v>-541.28</v>
      </c>
      <c r="BL65" s="31">
        <f t="shared" si="66"/>
        <v>-617.12</v>
      </c>
      <c r="BM65" s="6">
        <f t="shared" ca="1" si="229"/>
        <v>-0.12</v>
      </c>
      <c r="BN65" s="6">
        <f t="shared" ca="1" si="229"/>
        <v>-0.12</v>
      </c>
      <c r="BO65" s="6">
        <f t="shared" ca="1" si="229"/>
        <v>-0.12</v>
      </c>
      <c r="BP65" s="6">
        <f t="shared" ca="1" si="229"/>
        <v>-0.12</v>
      </c>
      <c r="BQ65" s="6">
        <f t="shared" ca="1" si="229"/>
        <v>-0.12</v>
      </c>
      <c r="BR65" s="6">
        <f t="shared" ca="1" si="229"/>
        <v>-0.12</v>
      </c>
      <c r="BS65" s="6">
        <f t="shared" ca="1" si="229"/>
        <v>-0.12</v>
      </c>
      <c r="BT65" s="6">
        <f t="shared" ca="1" si="229"/>
        <v>-0.12</v>
      </c>
      <c r="BU65" s="6">
        <f t="shared" ca="1" si="229"/>
        <v>-0.12</v>
      </c>
      <c r="BV65" s="6">
        <f t="shared" ca="1" si="229"/>
        <v>-0.12</v>
      </c>
      <c r="BW65" s="6">
        <f t="shared" ca="1" si="229"/>
        <v>-0.12</v>
      </c>
      <c r="BX65" s="6">
        <f t="shared" ca="1" si="229"/>
        <v>-0.12</v>
      </c>
      <c r="BY65" s="31">
        <f t="shared" ca="1" si="214"/>
        <v>-180240.71</v>
      </c>
      <c r="BZ65" s="31">
        <f t="shared" ca="1" si="215"/>
        <v>-69399.72</v>
      </c>
      <c r="CA65" s="31">
        <f t="shared" ca="1" si="216"/>
        <v>-64610.92</v>
      </c>
      <c r="CB65" s="31">
        <f t="shared" ca="1" si="217"/>
        <v>-51171.519999999997</v>
      </c>
      <c r="CC65" s="31">
        <f t="shared" ca="1" si="218"/>
        <v>-18019.13</v>
      </c>
      <c r="CD65" s="31">
        <f t="shared" ca="1" si="219"/>
        <v>-51511.01</v>
      </c>
      <c r="CE65" s="31">
        <f t="shared" ca="1" si="220"/>
        <v>-61913.919999999998</v>
      </c>
      <c r="CF65" s="31">
        <f t="shared" ca="1" si="221"/>
        <v>-57579.33</v>
      </c>
      <c r="CG65" s="31">
        <f t="shared" ca="1" si="222"/>
        <v>-80114.009999999995</v>
      </c>
      <c r="CH65" s="31">
        <f t="shared" ca="1" si="223"/>
        <v>-51602.44</v>
      </c>
      <c r="CI65" s="31">
        <f t="shared" ca="1" si="224"/>
        <v>-54128.41</v>
      </c>
      <c r="CJ65" s="31">
        <f t="shared" ca="1" si="225"/>
        <v>-61712.22</v>
      </c>
      <c r="CK65" s="32">
        <f t="shared" ca="1" si="67"/>
        <v>3604.81</v>
      </c>
      <c r="CL65" s="32">
        <f t="shared" ca="1" si="68"/>
        <v>1387.99</v>
      </c>
      <c r="CM65" s="32">
        <f t="shared" ca="1" si="69"/>
        <v>1292.22</v>
      </c>
      <c r="CN65" s="32">
        <f t="shared" ca="1" si="70"/>
        <v>1023.43</v>
      </c>
      <c r="CO65" s="32">
        <f t="shared" ca="1" si="71"/>
        <v>360.38</v>
      </c>
      <c r="CP65" s="32">
        <f t="shared" ca="1" si="72"/>
        <v>1030.22</v>
      </c>
      <c r="CQ65" s="32">
        <f t="shared" ca="1" si="73"/>
        <v>1238.28</v>
      </c>
      <c r="CR65" s="32">
        <f t="shared" ca="1" si="74"/>
        <v>1151.5899999999999</v>
      </c>
      <c r="CS65" s="32">
        <f t="shared" ca="1" si="75"/>
        <v>1602.28</v>
      </c>
      <c r="CT65" s="32">
        <f t="shared" ca="1" si="76"/>
        <v>1032.05</v>
      </c>
      <c r="CU65" s="32">
        <f t="shared" ca="1" si="77"/>
        <v>1082.57</v>
      </c>
      <c r="CV65" s="32">
        <f t="shared" ca="1" si="78"/>
        <v>1234.24</v>
      </c>
      <c r="CW65" s="31">
        <f t="shared" ca="1" si="202"/>
        <v>-289436.54000000004</v>
      </c>
      <c r="CX65" s="31">
        <f t="shared" ca="1" si="203"/>
        <v>-111444.39</v>
      </c>
      <c r="CY65" s="31">
        <f t="shared" ca="1" si="204"/>
        <v>-103754.37</v>
      </c>
      <c r="CZ65" s="31">
        <f t="shared" ca="1" si="205"/>
        <v>-82130.289999999994</v>
      </c>
      <c r="DA65" s="31">
        <f t="shared" ca="1" si="206"/>
        <v>-28920.71</v>
      </c>
      <c r="DB65" s="31">
        <f t="shared" ca="1" si="207"/>
        <v>-82675.180000000008</v>
      </c>
      <c r="DC65" s="31">
        <f t="shared" ca="1" si="208"/>
        <v>-99578.22</v>
      </c>
      <c r="DD65" s="31">
        <f t="shared" ca="1" si="209"/>
        <v>-56427.740000000005</v>
      </c>
      <c r="DE65" s="31">
        <f t="shared" ca="1" si="210"/>
        <v>-128850.03</v>
      </c>
      <c r="DF65" s="31">
        <f t="shared" ca="1" si="211"/>
        <v>-81316.849999999991</v>
      </c>
      <c r="DG65" s="31">
        <f t="shared" ca="1" si="212"/>
        <v>-85297.360000000015</v>
      </c>
      <c r="DH65" s="31">
        <f t="shared" ca="1" si="213"/>
        <v>-97248.180000000008</v>
      </c>
      <c r="DI65" s="32">
        <f t="shared" ca="1" si="79"/>
        <v>-14471.83</v>
      </c>
      <c r="DJ65" s="32">
        <f t="shared" ca="1" si="80"/>
        <v>-5572.22</v>
      </c>
      <c r="DK65" s="32">
        <f t="shared" ca="1" si="81"/>
        <v>-5187.72</v>
      </c>
      <c r="DL65" s="32">
        <f t="shared" ca="1" si="82"/>
        <v>-4106.51</v>
      </c>
      <c r="DM65" s="32">
        <f t="shared" ca="1" si="83"/>
        <v>-1446.04</v>
      </c>
      <c r="DN65" s="32">
        <f t="shared" ca="1" si="84"/>
        <v>-4133.76</v>
      </c>
      <c r="DO65" s="32">
        <f t="shared" ca="1" si="85"/>
        <v>-4978.91</v>
      </c>
      <c r="DP65" s="32">
        <f t="shared" ca="1" si="86"/>
        <v>-2821.39</v>
      </c>
      <c r="DQ65" s="32">
        <f t="shared" ca="1" si="87"/>
        <v>-6442.5</v>
      </c>
      <c r="DR65" s="32">
        <f t="shared" ca="1" si="88"/>
        <v>-4065.84</v>
      </c>
      <c r="DS65" s="32">
        <f t="shared" ca="1" si="89"/>
        <v>-4264.87</v>
      </c>
      <c r="DT65" s="32">
        <f t="shared" ca="1" si="90"/>
        <v>-4862.41</v>
      </c>
      <c r="DU65" s="31">
        <f t="shared" ca="1" si="91"/>
        <v>-93247.82</v>
      </c>
      <c r="DV65" s="31">
        <f t="shared" ca="1" si="92"/>
        <v>-35643.769999999997</v>
      </c>
      <c r="DW65" s="31">
        <f t="shared" ca="1" si="93"/>
        <v>-32965.360000000001</v>
      </c>
      <c r="DX65" s="31">
        <f t="shared" ca="1" si="94"/>
        <v>-25937.9</v>
      </c>
      <c r="DY65" s="31">
        <f t="shared" ca="1" si="95"/>
        <v>-9086.02</v>
      </c>
      <c r="DZ65" s="31">
        <f t="shared" ca="1" si="96"/>
        <v>-25833.64</v>
      </c>
      <c r="EA65" s="31">
        <f t="shared" ca="1" si="97"/>
        <v>-30951.67</v>
      </c>
      <c r="EB65" s="31">
        <f t="shared" ca="1" si="98"/>
        <v>-17443.46</v>
      </c>
      <c r="EC65" s="31">
        <f t="shared" ca="1" si="99"/>
        <v>-39612.42</v>
      </c>
      <c r="ED65" s="31">
        <f t="shared" ca="1" si="100"/>
        <v>-24865.599999999999</v>
      </c>
      <c r="EE65" s="31">
        <f t="shared" ca="1" si="101"/>
        <v>-25937.9</v>
      </c>
      <c r="EF65" s="31">
        <f t="shared" ca="1" si="102"/>
        <v>-29412.14</v>
      </c>
      <c r="EG65" s="32">
        <f t="shared" ca="1" si="103"/>
        <v>-397156.19000000006</v>
      </c>
      <c r="EH65" s="32">
        <f t="shared" ca="1" si="104"/>
        <v>-152660.38</v>
      </c>
      <c r="EI65" s="32">
        <f t="shared" ca="1" si="105"/>
        <v>-141907.45000000001</v>
      </c>
      <c r="EJ65" s="32">
        <f t="shared" ca="1" si="106"/>
        <v>-112174.69999999998</v>
      </c>
      <c r="EK65" s="32">
        <f t="shared" ca="1" si="107"/>
        <v>-39452.770000000004</v>
      </c>
      <c r="EL65" s="32">
        <f t="shared" ca="1" si="108"/>
        <v>-112642.58</v>
      </c>
      <c r="EM65" s="32">
        <f t="shared" ca="1" si="109"/>
        <v>-135508.79999999999</v>
      </c>
      <c r="EN65" s="32">
        <f t="shared" ca="1" si="110"/>
        <v>-76692.59</v>
      </c>
      <c r="EO65" s="32">
        <f t="shared" ca="1" si="111"/>
        <v>-174904.95</v>
      </c>
      <c r="EP65" s="32">
        <f t="shared" ca="1" si="112"/>
        <v>-110248.28999999998</v>
      </c>
      <c r="EQ65" s="32">
        <f t="shared" ca="1" si="113"/>
        <v>-115500.13</v>
      </c>
      <c r="ER65" s="32">
        <f t="shared" ca="1" si="114"/>
        <v>-131522.73000000001</v>
      </c>
    </row>
    <row r="66" spans="1:148">
      <c r="A66" t="s">
        <v>436</v>
      </c>
      <c r="B66" s="1" t="s">
        <v>127</v>
      </c>
      <c r="C66" t="str">
        <f t="shared" ca="1" si="227"/>
        <v>GHO</v>
      </c>
      <c r="D66" t="str">
        <f t="shared" ca="1" si="228"/>
        <v>Ghost Hydro Facility</v>
      </c>
      <c r="E66" s="51">
        <v>11811.5286</v>
      </c>
      <c r="F66" s="51">
        <v>9599.4637000000002</v>
      </c>
      <c r="G66" s="51">
        <v>10187.3249</v>
      </c>
      <c r="H66" s="51">
        <v>7822.0252</v>
      </c>
      <c r="I66" s="51">
        <v>8771.4986000000008</v>
      </c>
      <c r="J66" s="51">
        <v>23259.309600000001</v>
      </c>
      <c r="K66" s="51">
        <v>20072.651399999999</v>
      </c>
      <c r="L66" s="51">
        <v>17673.164167999999</v>
      </c>
      <c r="M66" s="51">
        <v>12838.366955400001</v>
      </c>
      <c r="N66" s="51">
        <v>9905.1492223999994</v>
      </c>
      <c r="O66" s="51">
        <v>9645.7467226000008</v>
      </c>
      <c r="P66" s="51">
        <v>9629.9381383</v>
      </c>
      <c r="Q66" s="32">
        <v>1425697.52</v>
      </c>
      <c r="R66" s="32">
        <v>552486.80000000005</v>
      </c>
      <c r="S66" s="32">
        <v>493052.22</v>
      </c>
      <c r="T66" s="32">
        <v>305795.20000000001</v>
      </c>
      <c r="U66" s="32">
        <v>335460.65000000002</v>
      </c>
      <c r="V66" s="32">
        <v>885772.37</v>
      </c>
      <c r="W66" s="32">
        <v>972135.19</v>
      </c>
      <c r="X66" s="32">
        <v>716353</v>
      </c>
      <c r="Y66" s="32">
        <v>1455318.51</v>
      </c>
      <c r="Z66" s="32">
        <v>395476.55</v>
      </c>
      <c r="AA66" s="32">
        <v>613014.74</v>
      </c>
      <c r="AB66" s="32">
        <v>639795.18999999994</v>
      </c>
      <c r="AC66" s="2">
        <v>-1.53</v>
      </c>
      <c r="AD66" s="2">
        <v>-1.53</v>
      </c>
      <c r="AE66" s="2">
        <v>-1.53</v>
      </c>
      <c r="AF66" s="2">
        <v>-1.53</v>
      </c>
      <c r="AG66" s="2">
        <v>-1.53</v>
      </c>
      <c r="AH66" s="2">
        <v>-1.53</v>
      </c>
      <c r="AI66" s="2">
        <v>-1.53</v>
      </c>
      <c r="AJ66" s="2">
        <v>-1.53</v>
      </c>
      <c r="AK66" s="2">
        <v>-1.53</v>
      </c>
      <c r="AL66" s="2">
        <v>-1.53</v>
      </c>
      <c r="AM66" s="2">
        <v>-1.53</v>
      </c>
      <c r="AN66" s="2">
        <v>-1.53</v>
      </c>
      <c r="AO66" s="33">
        <v>-21813.17</v>
      </c>
      <c r="AP66" s="33">
        <v>-8453.0499999999993</v>
      </c>
      <c r="AQ66" s="33">
        <v>-7543.7</v>
      </c>
      <c r="AR66" s="33">
        <v>-4678.67</v>
      </c>
      <c r="AS66" s="33">
        <v>-5132.55</v>
      </c>
      <c r="AT66" s="33">
        <v>-13552.32</v>
      </c>
      <c r="AU66" s="33">
        <v>-14873.67</v>
      </c>
      <c r="AV66" s="33">
        <v>-10960.2</v>
      </c>
      <c r="AW66" s="33">
        <v>-22266.37</v>
      </c>
      <c r="AX66" s="33">
        <v>-6050.79</v>
      </c>
      <c r="AY66" s="33">
        <v>-9379.1299999999992</v>
      </c>
      <c r="AZ66" s="33">
        <v>-9788.8700000000008</v>
      </c>
      <c r="BA66" s="31">
        <f t="shared" si="55"/>
        <v>-427.71</v>
      </c>
      <c r="BB66" s="31">
        <f t="shared" si="56"/>
        <v>-165.75</v>
      </c>
      <c r="BC66" s="31">
        <f t="shared" si="57"/>
        <v>-147.91999999999999</v>
      </c>
      <c r="BD66" s="31">
        <f t="shared" si="58"/>
        <v>-122.32</v>
      </c>
      <c r="BE66" s="31">
        <f t="shared" si="59"/>
        <v>-134.18</v>
      </c>
      <c r="BF66" s="31">
        <f t="shared" si="60"/>
        <v>-354.31</v>
      </c>
      <c r="BG66" s="31">
        <f t="shared" si="61"/>
        <v>0</v>
      </c>
      <c r="BH66" s="31">
        <f t="shared" si="62"/>
        <v>0</v>
      </c>
      <c r="BI66" s="31">
        <f t="shared" si="63"/>
        <v>0</v>
      </c>
      <c r="BJ66" s="31">
        <f t="shared" si="64"/>
        <v>-474.57</v>
      </c>
      <c r="BK66" s="31">
        <f t="shared" si="65"/>
        <v>-735.62</v>
      </c>
      <c r="BL66" s="31">
        <f t="shared" si="66"/>
        <v>-767.75</v>
      </c>
      <c r="BM66" s="6">
        <f t="shared" ca="1" si="229"/>
        <v>-5.5100000000000003E-2</v>
      </c>
      <c r="BN66" s="6">
        <f t="shared" ca="1" si="229"/>
        <v>-5.5100000000000003E-2</v>
      </c>
      <c r="BO66" s="6">
        <f t="shared" ca="1" si="229"/>
        <v>-5.5100000000000003E-2</v>
      </c>
      <c r="BP66" s="6">
        <f t="shared" ca="1" si="229"/>
        <v>-5.5100000000000003E-2</v>
      </c>
      <c r="BQ66" s="6">
        <f t="shared" ca="1" si="229"/>
        <v>-5.5100000000000003E-2</v>
      </c>
      <c r="BR66" s="6">
        <f t="shared" ca="1" si="229"/>
        <v>-5.5100000000000003E-2</v>
      </c>
      <c r="BS66" s="6">
        <f t="shared" ca="1" si="229"/>
        <v>-5.5100000000000003E-2</v>
      </c>
      <c r="BT66" s="6">
        <f t="shared" ca="1" si="229"/>
        <v>-5.5100000000000003E-2</v>
      </c>
      <c r="BU66" s="6">
        <f t="shared" ca="1" si="229"/>
        <v>-5.5100000000000003E-2</v>
      </c>
      <c r="BV66" s="6">
        <f t="shared" ca="1" si="229"/>
        <v>-5.5100000000000003E-2</v>
      </c>
      <c r="BW66" s="6">
        <f t="shared" ca="1" si="229"/>
        <v>-5.5100000000000003E-2</v>
      </c>
      <c r="BX66" s="6">
        <f t="shared" ca="1" si="229"/>
        <v>-5.5100000000000003E-2</v>
      </c>
      <c r="BY66" s="31">
        <f t="shared" ca="1" si="214"/>
        <v>-78555.929999999993</v>
      </c>
      <c r="BZ66" s="31">
        <f t="shared" ca="1" si="215"/>
        <v>-30442.02</v>
      </c>
      <c r="CA66" s="31">
        <f t="shared" ca="1" si="216"/>
        <v>-27167.18</v>
      </c>
      <c r="CB66" s="31">
        <f t="shared" ca="1" si="217"/>
        <v>-16849.32</v>
      </c>
      <c r="CC66" s="31">
        <f t="shared" ca="1" si="218"/>
        <v>-18483.88</v>
      </c>
      <c r="CD66" s="31">
        <f t="shared" ca="1" si="219"/>
        <v>-48806.06</v>
      </c>
      <c r="CE66" s="31">
        <f t="shared" ca="1" si="220"/>
        <v>-53564.65</v>
      </c>
      <c r="CF66" s="31">
        <f t="shared" ca="1" si="221"/>
        <v>-39471.050000000003</v>
      </c>
      <c r="CG66" s="31">
        <f t="shared" ca="1" si="222"/>
        <v>-80188.05</v>
      </c>
      <c r="CH66" s="31">
        <f t="shared" ca="1" si="223"/>
        <v>-21790.76</v>
      </c>
      <c r="CI66" s="31">
        <f t="shared" ca="1" si="224"/>
        <v>-33777.11</v>
      </c>
      <c r="CJ66" s="31">
        <f t="shared" ca="1" si="225"/>
        <v>-35252.71</v>
      </c>
      <c r="CK66" s="32">
        <f t="shared" ca="1" si="67"/>
        <v>3421.67</v>
      </c>
      <c r="CL66" s="32">
        <f t="shared" ca="1" si="68"/>
        <v>1325.97</v>
      </c>
      <c r="CM66" s="32">
        <f t="shared" ca="1" si="69"/>
        <v>1183.33</v>
      </c>
      <c r="CN66" s="32">
        <f t="shared" ca="1" si="70"/>
        <v>733.91</v>
      </c>
      <c r="CO66" s="32">
        <f t="shared" ca="1" si="71"/>
        <v>805.11</v>
      </c>
      <c r="CP66" s="32">
        <f t="shared" ca="1" si="72"/>
        <v>2125.85</v>
      </c>
      <c r="CQ66" s="32">
        <f t="shared" ca="1" si="73"/>
        <v>2333.12</v>
      </c>
      <c r="CR66" s="32">
        <f t="shared" ca="1" si="74"/>
        <v>1719.25</v>
      </c>
      <c r="CS66" s="32">
        <f t="shared" ca="1" si="75"/>
        <v>3492.76</v>
      </c>
      <c r="CT66" s="32">
        <f t="shared" ca="1" si="76"/>
        <v>949.14</v>
      </c>
      <c r="CU66" s="32">
        <f t="shared" ca="1" si="77"/>
        <v>1471.24</v>
      </c>
      <c r="CV66" s="32">
        <f t="shared" ca="1" si="78"/>
        <v>1535.51</v>
      </c>
      <c r="CW66" s="31">
        <f t="shared" ca="1" si="202"/>
        <v>-52893.38</v>
      </c>
      <c r="CX66" s="31">
        <f t="shared" ca="1" si="203"/>
        <v>-20497.25</v>
      </c>
      <c r="CY66" s="31">
        <f t="shared" ca="1" si="204"/>
        <v>-18292.23</v>
      </c>
      <c r="CZ66" s="31">
        <f t="shared" ca="1" si="205"/>
        <v>-11314.42</v>
      </c>
      <c r="DA66" s="31">
        <f t="shared" ca="1" si="206"/>
        <v>-12412.04</v>
      </c>
      <c r="DB66" s="31">
        <f t="shared" ca="1" si="207"/>
        <v>-32773.58</v>
      </c>
      <c r="DC66" s="31">
        <f t="shared" ca="1" si="208"/>
        <v>-36357.86</v>
      </c>
      <c r="DD66" s="31">
        <f t="shared" ca="1" si="209"/>
        <v>-26791.600000000002</v>
      </c>
      <c r="DE66" s="31">
        <f t="shared" ca="1" si="210"/>
        <v>-54428.920000000013</v>
      </c>
      <c r="DF66" s="31">
        <f t="shared" ca="1" si="211"/>
        <v>-14316.259999999998</v>
      </c>
      <c r="DG66" s="31">
        <f t="shared" ca="1" si="212"/>
        <v>-22191.119999999999</v>
      </c>
      <c r="DH66" s="31">
        <f t="shared" ca="1" si="213"/>
        <v>-23160.579999999994</v>
      </c>
      <c r="DI66" s="32">
        <f t="shared" ca="1" si="79"/>
        <v>-2644.67</v>
      </c>
      <c r="DJ66" s="32">
        <f t="shared" ca="1" si="80"/>
        <v>-1024.8599999999999</v>
      </c>
      <c r="DK66" s="32">
        <f t="shared" ca="1" si="81"/>
        <v>-914.61</v>
      </c>
      <c r="DL66" s="32">
        <f t="shared" ca="1" si="82"/>
        <v>-565.72</v>
      </c>
      <c r="DM66" s="32">
        <f t="shared" ca="1" si="83"/>
        <v>-620.6</v>
      </c>
      <c r="DN66" s="32">
        <f t="shared" ca="1" si="84"/>
        <v>-1638.68</v>
      </c>
      <c r="DO66" s="32">
        <f t="shared" ca="1" si="85"/>
        <v>-1817.89</v>
      </c>
      <c r="DP66" s="32">
        <f t="shared" ca="1" si="86"/>
        <v>-1339.58</v>
      </c>
      <c r="DQ66" s="32">
        <f t="shared" ca="1" si="87"/>
        <v>-2721.45</v>
      </c>
      <c r="DR66" s="32">
        <f t="shared" ca="1" si="88"/>
        <v>-715.81</v>
      </c>
      <c r="DS66" s="32">
        <f t="shared" ca="1" si="89"/>
        <v>-1109.56</v>
      </c>
      <c r="DT66" s="32">
        <f t="shared" ca="1" si="90"/>
        <v>-1158.03</v>
      </c>
      <c r="DU66" s="31">
        <f t="shared" ca="1" si="91"/>
        <v>-17040.669999999998</v>
      </c>
      <c r="DV66" s="31">
        <f t="shared" ca="1" si="92"/>
        <v>-6555.73</v>
      </c>
      <c r="DW66" s="31">
        <f t="shared" ca="1" si="93"/>
        <v>-5811.9</v>
      </c>
      <c r="DX66" s="31">
        <f t="shared" ca="1" si="94"/>
        <v>-3573.25</v>
      </c>
      <c r="DY66" s="31">
        <f t="shared" ca="1" si="95"/>
        <v>-3899.49</v>
      </c>
      <c r="DZ66" s="31">
        <f t="shared" ca="1" si="96"/>
        <v>-10240.81</v>
      </c>
      <c r="EA66" s="31">
        <f t="shared" ca="1" si="97"/>
        <v>-11301.03</v>
      </c>
      <c r="EB66" s="31">
        <f t="shared" ca="1" si="98"/>
        <v>-8282.06</v>
      </c>
      <c r="EC66" s="31">
        <f t="shared" ca="1" si="99"/>
        <v>-16733.11</v>
      </c>
      <c r="ED66" s="31">
        <f t="shared" ca="1" si="100"/>
        <v>-4377.72</v>
      </c>
      <c r="EE66" s="31">
        <f t="shared" ca="1" si="101"/>
        <v>-6748.05</v>
      </c>
      <c r="EF66" s="31">
        <f t="shared" ca="1" si="102"/>
        <v>-7004.78</v>
      </c>
      <c r="EG66" s="32">
        <f t="shared" ca="1" si="103"/>
        <v>-72578.720000000001</v>
      </c>
      <c r="EH66" s="32">
        <f t="shared" ca="1" si="104"/>
        <v>-28077.84</v>
      </c>
      <c r="EI66" s="32">
        <f t="shared" ca="1" si="105"/>
        <v>-25018.739999999998</v>
      </c>
      <c r="EJ66" s="32">
        <f t="shared" ca="1" si="106"/>
        <v>-15453.39</v>
      </c>
      <c r="EK66" s="32">
        <f t="shared" ca="1" si="107"/>
        <v>-16932.13</v>
      </c>
      <c r="EL66" s="32">
        <f t="shared" ca="1" si="108"/>
        <v>-44653.07</v>
      </c>
      <c r="EM66" s="32">
        <f t="shared" ca="1" si="109"/>
        <v>-49476.78</v>
      </c>
      <c r="EN66" s="32">
        <f t="shared" ca="1" si="110"/>
        <v>-36413.24</v>
      </c>
      <c r="EO66" s="32">
        <f t="shared" ca="1" si="111"/>
        <v>-73883.48000000001</v>
      </c>
      <c r="EP66" s="32">
        <f t="shared" ca="1" si="112"/>
        <v>-19409.789999999997</v>
      </c>
      <c r="EQ66" s="32">
        <f t="shared" ca="1" si="113"/>
        <v>-30048.73</v>
      </c>
      <c r="ER66" s="32">
        <f t="shared" ca="1" si="114"/>
        <v>-31323.389999999992</v>
      </c>
    </row>
    <row r="67" spans="1:148">
      <c r="A67" t="s">
        <v>450</v>
      </c>
      <c r="B67" s="1" t="s">
        <v>46</v>
      </c>
      <c r="C67" t="str">
        <f t="shared" ca="1" si="227"/>
        <v>GN1</v>
      </c>
      <c r="D67" t="str">
        <f t="shared" ca="1" si="228"/>
        <v>Genesee #1</v>
      </c>
      <c r="M67" s="51">
        <v>272422.7916</v>
      </c>
      <c r="N67" s="51">
        <v>265901.7622</v>
      </c>
      <c r="O67" s="51">
        <v>96644.176718999996</v>
      </c>
      <c r="P67" s="51">
        <v>255196.96586349999</v>
      </c>
      <c r="Q67" s="32"/>
      <c r="R67" s="32"/>
      <c r="S67" s="32"/>
      <c r="T67" s="32"/>
      <c r="U67" s="32"/>
      <c r="V67" s="32"/>
      <c r="W67" s="32"/>
      <c r="X67" s="32"/>
      <c r="Y67" s="32">
        <v>20022811.84</v>
      </c>
      <c r="Z67" s="32">
        <v>9271054.8300000001</v>
      </c>
      <c r="AA67" s="32">
        <v>3818072.45</v>
      </c>
      <c r="AB67" s="32">
        <v>13963860.470000001</v>
      </c>
      <c r="AK67" s="2">
        <v>5.72</v>
      </c>
      <c r="AL67" s="2">
        <v>5.72</v>
      </c>
      <c r="AM67" s="2">
        <v>5.72</v>
      </c>
      <c r="AN67" s="2">
        <v>5.72</v>
      </c>
      <c r="AO67" s="33"/>
      <c r="AP67" s="33"/>
      <c r="AQ67" s="33"/>
      <c r="AR67" s="33"/>
      <c r="AS67" s="33"/>
      <c r="AT67" s="33"/>
      <c r="AU67" s="33"/>
      <c r="AV67" s="33"/>
      <c r="AW67" s="33">
        <v>1145304.8400000001</v>
      </c>
      <c r="AX67" s="33">
        <v>530304.34</v>
      </c>
      <c r="AY67" s="33">
        <v>218393.74</v>
      </c>
      <c r="AZ67" s="33">
        <v>798732.82</v>
      </c>
      <c r="BA67" s="31">
        <f t="shared" si="55"/>
        <v>0</v>
      </c>
      <c r="BB67" s="31">
        <f t="shared" si="56"/>
        <v>0</v>
      </c>
      <c r="BC67" s="31">
        <f t="shared" si="57"/>
        <v>0</v>
      </c>
      <c r="BD67" s="31">
        <f t="shared" si="58"/>
        <v>0</v>
      </c>
      <c r="BE67" s="31">
        <f t="shared" si="59"/>
        <v>0</v>
      </c>
      <c r="BF67" s="31">
        <f t="shared" si="60"/>
        <v>0</v>
      </c>
      <c r="BG67" s="31">
        <f t="shared" si="61"/>
        <v>0</v>
      </c>
      <c r="BH67" s="31">
        <f t="shared" si="62"/>
        <v>0</v>
      </c>
      <c r="BI67" s="31">
        <f t="shared" si="63"/>
        <v>0</v>
      </c>
      <c r="BJ67" s="31">
        <f t="shared" si="64"/>
        <v>-11125.27</v>
      </c>
      <c r="BK67" s="31">
        <f t="shared" si="65"/>
        <v>-4581.6899999999996</v>
      </c>
      <c r="BL67" s="31">
        <f t="shared" si="66"/>
        <v>-16756.63</v>
      </c>
      <c r="BM67" s="6">
        <f t="shared" ca="1" si="229"/>
        <v>6.6199999999999995E-2</v>
      </c>
      <c r="BN67" s="6">
        <f t="shared" ca="1" si="229"/>
        <v>6.6199999999999995E-2</v>
      </c>
      <c r="BO67" s="6">
        <f t="shared" ca="1" si="229"/>
        <v>6.6199999999999995E-2</v>
      </c>
      <c r="BP67" s="6">
        <f t="shared" ca="1" si="229"/>
        <v>6.6199999999999995E-2</v>
      </c>
      <c r="BQ67" s="6">
        <f t="shared" ca="1" si="229"/>
        <v>6.6199999999999995E-2</v>
      </c>
      <c r="BR67" s="6">
        <f t="shared" ca="1" si="229"/>
        <v>6.6199999999999995E-2</v>
      </c>
      <c r="BS67" s="6">
        <f t="shared" ca="1" si="229"/>
        <v>6.6199999999999995E-2</v>
      </c>
      <c r="BT67" s="6">
        <f t="shared" ca="1" si="229"/>
        <v>6.6199999999999995E-2</v>
      </c>
      <c r="BU67" s="6">
        <f t="shared" ca="1" si="229"/>
        <v>6.6199999999999995E-2</v>
      </c>
      <c r="BV67" s="6">
        <f t="shared" ca="1" si="229"/>
        <v>6.6199999999999995E-2</v>
      </c>
      <c r="BW67" s="6">
        <f t="shared" ca="1" si="229"/>
        <v>6.6199999999999995E-2</v>
      </c>
      <c r="BX67" s="6">
        <f t="shared" ca="1" si="229"/>
        <v>6.6199999999999995E-2</v>
      </c>
      <c r="BY67" s="31">
        <f t="shared" ca="1" si="214"/>
        <v>0</v>
      </c>
      <c r="BZ67" s="31">
        <f t="shared" ca="1" si="215"/>
        <v>0</v>
      </c>
      <c r="CA67" s="31">
        <f t="shared" ca="1" si="216"/>
        <v>0</v>
      </c>
      <c r="CB67" s="31">
        <f t="shared" ca="1" si="217"/>
        <v>0</v>
      </c>
      <c r="CC67" s="31">
        <f t="shared" ca="1" si="218"/>
        <v>0</v>
      </c>
      <c r="CD67" s="31">
        <f t="shared" ca="1" si="219"/>
        <v>0</v>
      </c>
      <c r="CE67" s="31">
        <f t="shared" ca="1" si="220"/>
        <v>0</v>
      </c>
      <c r="CF67" s="31">
        <f t="shared" ca="1" si="221"/>
        <v>0</v>
      </c>
      <c r="CG67" s="31">
        <f t="shared" ca="1" si="222"/>
        <v>1325510.1399999999</v>
      </c>
      <c r="CH67" s="31">
        <f t="shared" ca="1" si="223"/>
        <v>613743.82999999996</v>
      </c>
      <c r="CI67" s="31">
        <f t="shared" ca="1" si="224"/>
        <v>252756.4</v>
      </c>
      <c r="CJ67" s="31">
        <f t="shared" ca="1" si="225"/>
        <v>924407.56</v>
      </c>
      <c r="CK67" s="32">
        <f t="shared" ca="1" si="67"/>
        <v>0</v>
      </c>
      <c r="CL67" s="32">
        <f t="shared" ca="1" si="68"/>
        <v>0</v>
      </c>
      <c r="CM67" s="32">
        <f t="shared" ca="1" si="69"/>
        <v>0</v>
      </c>
      <c r="CN67" s="32">
        <f t="shared" ca="1" si="70"/>
        <v>0</v>
      </c>
      <c r="CO67" s="32">
        <f t="shared" ca="1" si="71"/>
        <v>0</v>
      </c>
      <c r="CP67" s="32">
        <f t="shared" ca="1" si="72"/>
        <v>0</v>
      </c>
      <c r="CQ67" s="32">
        <f t="shared" ca="1" si="73"/>
        <v>0</v>
      </c>
      <c r="CR67" s="32">
        <f t="shared" ca="1" si="74"/>
        <v>0</v>
      </c>
      <c r="CS67" s="32">
        <f t="shared" ca="1" si="75"/>
        <v>48054.75</v>
      </c>
      <c r="CT67" s="32">
        <f t="shared" ca="1" si="76"/>
        <v>22250.53</v>
      </c>
      <c r="CU67" s="32">
        <f t="shared" ca="1" si="77"/>
        <v>9163.3700000000008</v>
      </c>
      <c r="CV67" s="32">
        <f t="shared" ca="1" si="78"/>
        <v>33513.269999999997</v>
      </c>
      <c r="CW67" s="31">
        <f t="shared" ca="1" si="202"/>
        <v>0</v>
      </c>
      <c r="CX67" s="31">
        <f t="shared" ca="1" si="203"/>
        <v>0</v>
      </c>
      <c r="CY67" s="31">
        <f t="shared" ca="1" si="204"/>
        <v>0</v>
      </c>
      <c r="CZ67" s="31">
        <f t="shared" ca="1" si="205"/>
        <v>0</v>
      </c>
      <c r="DA67" s="31">
        <f t="shared" ca="1" si="206"/>
        <v>0</v>
      </c>
      <c r="DB67" s="31">
        <f t="shared" ca="1" si="207"/>
        <v>0</v>
      </c>
      <c r="DC67" s="31">
        <f t="shared" ca="1" si="208"/>
        <v>0</v>
      </c>
      <c r="DD67" s="31">
        <f t="shared" ca="1" si="209"/>
        <v>0</v>
      </c>
      <c r="DE67" s="31">
        <f t="shared" ca="1" si="210"/>
        <v>228260.04999999981</v>
      </c>
      <c r="DF67" s="31">
        <f t="shared" ca="1" si="211"/>
        <v>116815.29000000002</v>
      </c>
      <c r="DG67" s="31">
        <f t="shared" ca="1" si="212"/>
        <v>48107.72</v>
      </c>
      <c r="DH67" s="31">
        <f t="shared" ca="1" si="213"/>
        <v>175944.64000000013</v>
      </c>
      <c r="DI67" s="32">
        <f t="shared" ca="1" si="79"/>
        <v>0</v>
      </c>
      <c r="DJ67" s="32">
        <f t="shared" ca="1" si="80"/>
        <v>0</v>
      </c>
      <c r="DK67" s="32">
        <f t="shared" ca="1" si="81"/>
        <v>0</v>
      </c>
      <c r="DL67" s="32">
        <f t="shared" ca="1" si="82"/>
        <v>0</v>
      </c>
      <c r="DM67" s="32">
        <f t="shared" ca="1" si="83"/>
        <v>0</v>
      </c>
      <c r="DN67" s="32">
        <f t="shared" ca="1" si="84"/>
        <v>0</v>
      </c>
      <c r="DO67" s="32">
        <f t="shared" ca="1" si="85"/>
        <v>0</v>
      </c>
      <c r="DP67" s="32">
        <f t="shared" ca="1" si="86"/>
        <v>0</v>
      </c>
      <c r="DQ67" s="32">
        <f t="shared" ca="1" si="87"/>
        <v>11413</v>
      </c>
      <c r="DR67" s="32">
        <f t="shared" ca="1" si="88"/>
        <v>5840.76</v>
      </c>
      <c r="DS67" s="32">
        <f t="shared" ca="1" si="89"/>
        <v>2405.39</v>
      </c>
      <c r="DT67" s="32">
        <f t="shared" ca="1" si="90"/>
        <v>8797.23</v>
      </c>
      <c r="DU67" s="31">
        <f t="shared" ca="1" si="91"/>
        <v>0</v>
      </c>
      <c r="DV67" s="31">
        <f t="shared" ca="1" si="92"/>
        <v>0</v>
      </c>
      <c r="DW67" s="31">
        <f t="shared" ca="1" si="93"/>
        <v>0</v>
      </c>
      <c r="DX67" s="31">
        <f t="shared" ca="1" si="94"/>
        <v>0</v>
      </c>
      <c r="DY67" s="31">
        <f t="shared" ca="1" si="95"/>
        <v>0</v>
      </c>
      <c r="DZ67" s="31">
        <f t="shared" ca="1" si="96"/>
        <v>0</v>
      </c>
      <c r="EA67" s="31">
        <f t="shared" ca="1" si="97"/>
        <v>0</v>
      </c>
      <c r="EB67" s="31">
        <f t="shared" ca="1" si="98"/>
        <v>0</v>
      </c>
      <c r="EC67" s="31">
        <f t="shared" ca="1" si="99"/>
        <v>70174.09</v>
      </c>
      <c r="ED67" s="31">
        <f t="shared" ca="1" si="100"/>
        <v>35720.550000000003</v>
      </c>
      <c r="EE67" s="31">
        <f t="shared" ca="1" si="101"/>
        <v>14628.98</v>
      </c>
      <c r="EF67" s="31">
        <f t="shared" ca="1" si="102"/>
        <v>53213.43</v>
      </c>
      <c r="EG67" s="32">
        <f t="shared" ca="1" si="103"/>
        <v>0</v>
      </c>
      <c r="EH67" s="32">
        <f t="shared" ca="1" si="104"/>
        <v>0</v>
      </c>
      <c r="EI67" s="32">
        <f t="shared" ca="1" si="105"/>
        <v>0</v>
      </c>
      <c r="EJ67" s="32">
        <f t="shared" ca="1" si="106"/>
        <v>0</v>
      </c>
      <c r="EK67" s="32">
        <f t="shared" ca="1" si="107"/>
        <v>0</v>
      </c>
      <c r="EL67" s="32">
        <f t="shared" ca="1" si="108"/>
        <v>0</v>
      </c>
      <c r="EM67" s="32">
        <f t="shared" ca="1" si="109"/>
        <v>0</v>
      </c>
      <c r="EN67" s="32">
        <f t="shared" ca="1" si="110"/>
        <v>0</v>
      </c>
      <c r="EO67" s="32">
        <f t="shared" ca="1" si="111"/>
        <v>309847.13999999978</v>
      </c>
      <c r="EP67" s="32">
        <f t="shared" ca="1" si="112"/>
        <v>158376.60000000003</v>
      </c>
      <c r="EQ67" s="32">
        <f t="shared" ca="1" si="113"/>
        <v>65142.09</v>
      </c>
      <c r="ER67" s="32">
        <f t="shared" ca="1" si="114"/>
        <v>237955.30000000013</v>
      </c>
    </row>
    <row r="68" spans="1:148">
      <c r="A68" t="s">
        <v>546</v>
      </c>
      <c r="B68" s="1" t="s">
        <v>46</v>
      </c>
      <c r="C68" t="str">
        <f t="shared" ca="1" si="227"/>
        <v>GN1</v>
      </c>
      <c r="D68" t="str">
        <f t="shared" ca="1" si="228"/>
        <v>Genesee #1</v>
      </c>
      <c r="E68" s="51">
        <v>276927.89640000003</v>
      </c>
      <c r="F68" s="51">
        <v>252364.8248</v>
      </c>
      <c r="G68" s="51">
        <v>277891.37729999999</v>
      </c>
      <c r="H68" s="51">
        <v>252445.28090000001</v>
      </c>
      <c r="I68" s="51">
        <v>277751.0845</v>
      </c>
      <c r="J68" s="51">
        <v>271996.56530000002</v>
      </c>
      <c r="K68" s="51">
        <v>282493.94900000002</v>
      </c>
      <c r="L68" s="51">
        <v>282040.33620000002</v>
      </c>
      <c r="Q68" s="32">
        <v>25248585.460000001</v>
      </c>
      <c r="R68" s="32">
        <v>13376386.42</v>
      </c>
      <c r="S68" s="32">
        <v>12046351.99</v>
      </c>
      <c r="T68" s="32">
        <v>7853901.6900000004</v>
      </c>
      <c r="U68" s="32">
        <v>8865713.4100000001</v>
      </c>
      <c r="V68" s="32">
        <v>9201533.4299999997</v>
      </c>
      <c r="W68" s="32">
        <v>11701216.890000001</v>
      </c>
      <c r="X68" s="32">
        <v>9735451</v>
      </c>
      <c r="Y68" s="32"/>
      <c r="Z68" s="32"/>
      <c r="AA68" s="32"/>
      <c r="AB68" s="32"/>
      <c r="AC68" s="2">
        <v>5.72</v>
      </c>
      <c r="AD68" s="2">
        <v>5.72</v>
      </c>
      <c r="AE68" s="2">
        <v>5.72</v>
      </c>
      <c r="AF68" s="2">
        <v>5.72</v>
      </c>
      <c r="AG68" s="2">
        <v>5.72</v>
      </c>
      <c r="AH68" s="2">
        <v>5.72</v>
      </c>
      <c r="AI68" s="2">
        <v>5.72</v>
      </c>
      <c r="AJ68" s="2">
        <v>5.72</v>
      </c>
      <c r="AO68" s="33">
        <v>1444219.09</v>
      </c>
      <c r="AP68" s="33">
        <v>765129.3</v>
      </c>
      <c r="AQ68" s="33">
        <v>689051.33</v>
      </c>
      <c r="AR68" s="33">
        <v>449243.18</v>
      </c>
      <c r="AS68" s="33">
        <v>507118.81</v>
      </c>
      <c r="AT68" s="33">
        <v>526327.71</v>
      </c>
      <c r="AU68" s="33">
        <v>669309.61</v>
      </c>
      <c r="AV68" s="33">
        <v>556867.80000000005</v>
      </c>
      <c r="AW68" s="33"/>
      <c r="AX68" s="33"/>
      <c r="AY68" s="33"/>
      <c r="AZ68" s="33"/>
      <c r="BA68" s="31">
        <f t="shared" si="55"/>
        <v>-7574.58</v>
      </c>
      <c r="BB68" s="31">
        <f t="shared" si="56"/>
        <v>-4012.92</v>
      </c>
      <c r="BC68" s="31">
        <f t="shared" si="57"/>
        <v>-3613.91</v>
      </c>
      <c r="BD68" s="31">
        <f t="shared" si="58"/>
        <v>-3141.56</v>
      </c>
      <c r="BE68" s="31">
        <f t="shared" si="59"/>
        <v>-3546.29</v>
      </c>
      <c r="BF68" s="31">
        <f t="shared" si="60"/>
        <v>-3680.61</v>
      </c>
      <c r="BG68" s="31">
        <f t="shared" si="61"/>
        <v>0</v>
      </c>
      <c r="BH68" s="31">
        <f t="shared" si="62"/>
        <v>0</v>
      </c>
      <c r="BI68" s="31">
        <f t="shared" si="63"/>
        <v>0</v>
      </c>
      <c r="BJ68" s="31">
        <f t="shared" si="64"/>
        <v>0</v>
      </c>
      <c r="BK68" s="31">
        <f t="shared" si="65"/>
        <v>0</v>
      </c>
      <c r="BL68" s="31">
        <f t="shared" si="66"/>
        <v>0</v>
      </c>
      <c r="BM68" s="6">
        <f t="shared" ca="1" si="229"/>
        <v>6.6199999999999995E-2</v>
      </c>
      <c r="BN68" s="6">
        <f t="shared" ca="1" si="229"/>
        <v>6.6199999999999995E-2</v>
      </c>
      <c r="BO68" s="6">
        <f t="shared" ca="1" si="229"/>
        <v>6.6199999999999995E-2</v>
      </c>
      <c r="BP68" s="6">
        <f t="shared" ca="1" si="229"/>
        <v>6.6199999999999995E-2</v>
      </c>
      <c r="BQ68" s="6">
        <f t="shared" ca="1" si="229"/>
        <v>6.6199999999999995E-2</v>
      </c>
      <c r="BR68" s="6">
        <f t="shared" ca="1" si="229"/>
        <v>6.6199999999999995E-2</v>
      </c>
      <c r="BS68" s="6">
        <f t="shared" ca="1" si="229"/>
        <v>6.6199999999999995E-2</v>
      </c>
      <c r="BT68" s="6">
        <f t="shared" ca="1" si="229"/>
        <v>6.6199999999999995E-2</v>
      </c>
      <c r="BU68" s="6">
        <f t="shared" ca="1" si="229"/>
        <v>6.6199999999999995E-2</v>
      </c>
      <c r="BV68" s="6">
        <f t="shared" ca="1" si="229"/>
        <v>6.6199999999999995E-2</v>
      </c>
      <c r="BW68" s="6">
        <f t="shared" ca="1" si="229"/>
        <v>6.6199999999999995E-2</v>
      </c>
      <c r="BX68" s="6">
        <f t="shared" ca="1" si="229"/>
        <v>6.6199999999999995E-2</v>
      </c>
      <c r="BY68" s="31">
        <f t="shared" ca="1" si="214"/>
        <v>1671456.36</v>
      </c>
      <c r="BZ68" s="31">
        <f t="shared" ca="1" si="215"/>
        <v>885516.78</v>
      </c>
      <c r="CA68" s="31">
        <f t="shared" ca="1" si="216"/>
        <v>797468.5</v>
      </c>
      <c r="CB68" s="31">
        <f t="shared" ca="1" si="217"/>
        <v>519928.29</v>
      </c>
      <c r="CC68" s="31">
        <f t="shared" ca="1" si="218"/>
        <v>586910.23</v>
      </c>
      <c r="CD68" s="31">
        <f t="shared" ca="1" si="219"/>
        <v>609141.51</v>
      </c>
      <c r="CE68" s="31">
        <f t="shared" ca="1" si="220"/>
        <v>774620.56</v>
      </c>
      <c r="CF68" s="31">
        <f t="shared" ca="1" si="221"/>
        <v>644486.86</v>
      </c>
      <c r="CG68" s="31">
        <f t="shared" ca="1" si="222"/>
        <v>0</v>
      </c>
      <c r="CH68" s="31">
        <f t="shared" ca="1" si="223"/>
        <v>0</v>
      </c>
      <c r="CI68" s="31">
        <f t="shared" ca="1" si="224"/>
        <v>0</v>
      </c>
      <c r="CJ68" s="31">
        <f t="shared" ca="1" si="225"/>
        <v>0</v>
      </c>
      <c r="CK68" s="32">
        <f t="shared" ca="1" si="67"/>
        <v>60596.61</v>
      </c>
      <c r="CL68" s="32">
        <f t="shared" ca="1" si="68"/>
        <v>32103.33</v>
      </c>
      <c r="CM68" s="32">
        <f t="shared" ca="1" si="69"/>
        <v>28911.24</v>
      </c>
      <c r="CN68" s="32">
        <f t="shared" ca="1" si="70"/>
        <v>18849.36</v>
      </c>
      <c r="CO68" s="32">
        <f t="shared" ca="1" si="71"/>
        <v>21277.71</v>
      </c>
      <c r="CP68" s="32">
        <f t="shared" ca="1" si="72"/>
        <v>22083.68</v>
      </c>
      <c r="CQ68" s="32">
        <f t="shared" ca="1" si="73"/>
        <v>28082.92</v>
      </c>
      <c r="CR68" s="32">
        <f t="shared" ca="1" si="74"/>
        <v>23365.08</v>
      </c>
      <c r="CS68" s="32">
        <f t="shared" ca="1" si="75"/>
        <v>0</v>
      </c>
      <c r="CT68" s="32">
        <f t="shared" ca="1" si="76"/>
        <v>0</v>
      </c>
      <c r="CU68" s="32">
        <f t="shared" ca="1" si="77"/>
        <v>0</v>
      </c>
      <c r="CV68" s="32">
        <f t="shared" ca="1" si="78"/>
        <v>0</v>
      </c>
      <c r="CW68" s="31">
        <f t="shared" ca="1" si="202"/>
        <v>295408.46000000014</v>
      </c>
      <c r="CX68" s="31">
        <f t="shared" ca="1" si="203"/>
        <v>156503.72999999995</v>
      </c>
      <c r="CY68" s="31">
        <f t="shared" ca="1" si="204"/>
        <v>140942.32000000004</v>
      </c>
      <c r="CZ68" s="31">
        <f t="shared" ca="1" si="205"/>
        <v>92676.030000000028</v>
      </c>
      <c r="DA68" s="31">
        <f t="shared" ca="1" si="206"/>
        <v>104615.41999999994</v>
      </c>
      <c r="DB68" s="31">
        <f t="shared" ca="1" si="207"/>
        <v>108578.0900000001</v>
      </c>
      <c r="DC68" s="31">
        <f t="shared" ca="1" si="208"/>
        <v>133393.87000000011</v>
      </c>
      <c r="DD68" s="31">
        <f t="shared" ca="1" si="209"/>
        <v>110984.1399999999</v>
      </c>
      <c r="DE68" s="31">
        <f t="shared" ca="1" si="210"/>
        <v>0</v>
      </c>
      <c r="DF68" s="31">
        <f t="shared" ca="1" si="211"/>
        <v>0</v>
      </c>
      <c r="DG68" s="31">
        <f t="shared" ca="1" si="212"/>
        <v>0</v>
      </c>
      <c r="DH68" s="31">
        <f t="shared" ca="1" si="213"/>
        <v>0</v>
      </c>
      <c r="DI68" s="32">
        <f t="shared" ca="1" si="79"/>
        <v>14770.42</v>
      </c>
      <c r="DJ68" s="32">
        <f t="shared" ca="1" si="80"/>
        <v>7825.19</v>
      </c>
      <c r="DK68" s="32">
        <f t="shared" ca="1" si="81"/>
        <v>7047.12</v>
      </c>
      <c r="DL68" s="32">
        <f t="shared" ca="1" si="82"/>
        <v>4633.8</v>
      </c>
      <c r="DM68" s="32">
        <f t="shared" ca="1" si="83"/>
        <v>5230.7700000000004</v>
      </c>
      <c r="DN68" s="32">
        <f t="shared" ca="1" si="84"/>
        <v>5428.9</v>
      </c>
      <c r="DO68" s="32">
        <f t="shared" ca="1" si="85"/>
        <v>6669.69</v>
      </c>
      <c r="DP68" s="32">
        <f t="shared" ca="1" si="86"/>
        <v>5549.21</v>
      </c>
      <c r="DQ68" s="32">
        <f t="shared" ca="1" si="87"/>
        <v>0</v>
      </c>
      <c r="DR68" s="32">
        <f t="shared" ca="1" si="88"/>
        <v>0</v>
      </c>
      <c r="DS68" s="32">
        <f t="shared" ca="1" si="89"/>
        <v>0</v>
      </c>
      <c r="DT68" s="32">
        <f t="shared" ca="1" si="90"/>
        <v>0</v>
      </c>
      <c r="DU68" s="31">
        <f t="shared" ca="1" si="91"/>
        <v>95171.8</v>
      </c>
      <c r="DV68" s="31">
        <f t="shared" ca="1" si="92"/>
        <v>50055.3</v>
      </c>
      <c r="DW68" s="31">
        <f t="shared" ca="1" si="93"/>
        <v>44780.9</v>
      </c>
      <c r="DX68" s="31">
        <f t="shared" ca="1" si="94"/>
        <v>29268.39</v>
      </c>
      <c r="DY68" s="31">
        <f t="shared" ca="1" si="95"/>
        <v>32867.050000000003</v>
      </c>
      <c r="DZ68" s="31">
        <f t="shared" ca="1" si="96"/>
        <v>33927.56</v>
      </c>
      <c r="EA68" s="31">
        <f t="shared" ca="1" si="97"/>
        <v>41462.51</v>
      </c>
      <c r="EB68" s="31">
        <f t="shared" ca="1" si="98"/>
        <v>34308.43</v>
      </c>
      <c r="EC68" s="31">
        <f t="shared" ca="1" si="99"/>
        <v>0</v>
      </c>
      <c r="ED68" s="31">
        <f t="shared" ca="1" si="100"/>
        <v>0</v>
      </c>
      <c r="EE68" s="31">
        <f t="shared" ca="1" si="101"/>
        <v>0</v>
      </c>
      <c r="EF68" s="31">
        <f t="shared" ca="1" si="102"/>
        <v>0</v>
      </c>
      <c r="EG68" s="32">
        <f t="shared" ca="1" si="103"/>
        <v>405350.68000000011</v>
      </c>
      <c r="EH68" s="32">
        <f t="shared" ca="1" si="104"/>
        <v>214384.21999999997</v>
      </c>
      <c r="EI68" s="32">
        <f t="shared" ca="1" si="105"/>
        <v>192770.34000000003</v>
      </c>
      <c r="EJ68" s="32">
        <f t="shared" ca="1" si="106"/>
        <v>126578.22000000003</v>
      </c>
      <c r="EK68" s="32">
        <f t="shared" ca="1" si="107"/>
        <v>142713.23999999993</v>
      </c>
      <c r="EL68" s="32">
        <f t="shared" ca="1" si="108"/>
        <v>147934.5500000001</v>
      </c>
      <c r="EM68" s="32">
        <f t="shared" ca="1" si="109"/>
        <v>181526.07000000012</v>
      </c>
      <c r="EN68" s="32">
        <f t="shared" ca="1" si="110"/>
        <v>150841.77999999991</v>
      </c>
      <c r="EO68" s="32">
        <f t="shared" ca="1" si="111"/>
        <v>0</v>
      </c>
      <c r="EP68" s="32">
        <f t="shared" ca="1" si="112"/>
        <v>0</v>
      </c>
      <c r="EQ68" s="32">
        <f t="shared" ca="1" si="113"/>
        <v>0</v>
      </c>
      <c r="ER68" s="32">
        <f t="shared" ca="1" si="114"/>
        <v>0</v>
      </c>
    </row>
    <row r="69" spans="1:148">
      <c r="A69" t="s">
        <v>450</v>
      </c>
      <c r="B69" s="1" t="s">
        <v>47</v>
      </c>
      <c r="C69" t="str">
        <f t="shared" ca="1" si="227"/>
        <v>GN2</v>
      </c>
      <c r="D69" t="str">
        <f t="shared" ca="1" si="228"/>
        <v>Genesee #2</v>
      </c>
      <c r="M69" s="51">
        <v>252516.51190000001</v>
      </c>
      <c r="N69" s="51">
        <v>284958.46870000003</v>
      </c>
      <c r="O69" s="51">
        <v>256273.813681</v>
      </c>
      <c r="P69" s="51">
        <v>275547.65733650001</v>
      </c>
      <c r="Q69" s="32"/>
      <c r="R69" s="32"/>
      <c r="S69" s="32"/>
      <c r="T69" s="32"/>
      <c r="U69" s="32"/>
      <c r="V69" s="32"/>
      <c r="W69" s="32"/>
      <c r="X69" s="32"/>
      <c r="Y69" s="32">
        <v>16588910.82</v>
      </c>
      <c r="Z69" s="32">
        <v>9964098.8000000007</v>
      </c>
      <c r="AA69" s="32">
        <v>12330766.84</v>
      </c>
      <c r="AB69" s="32">
        <v>14618584.220000001</v>
      </c>
      <c r="AK69" s="2">
        <v>5.72</v>
      </c>
      <c r="AL69" s="2">
        <v>5.72</v>
      </c>
      <c r="AM69" s="2">
        <v>5.72</v>
      </c>
      <c r="AN69" s="2">
        <v>5.72</v>
      </c>
      <c r="AO69" s="33"/>
      <c r="AP69" s="33"/>
      <c r="AQ69" s="33"/>
      <c r="AR69" s="33"/>
      <c r="AS69" s="33"/>
      <c r="AT69" s="33"/>
      <c r="AU69" s="33"/>
      <c r="AV69" s="33"/>
      <c r="AW69" s="33">
        <v>948885.7</v>
      </c>
      <c r="AX69" s="33">
        <v>569946.44999999995</v>
      </c>
      <c r="AY69" s="33">
        <v>705319.86</v>
      </c>
      <c r="AZ69" s="33">
        <v>836183.02</v>
      </c>
      <c r="BA69" s="31">
        <f t="shared" si="55"/>
        <v>0</v>
      </c>
      <c r="BB69" s="31">
        <f t="shared" si="56"/>
        <v>0</v>
      </c>
      <c r="BC69" s="31">
        <f t="shared" si="57"/>
        <v>0</v>
      </c>
      <c r="BD69" s="31">
        <f t="shared" si="58"/>
        <v>0</v>
      </c>
      <c r="BE69" s="31">
        <f t="shared" si="59"/>
        <v>0</v>
      </c>
      <c r="BF69" s="31">
        <f t="shared" si="60"/>
        <v>0</v>
      </c>
      <c r="BG69" s="31">
        <f t="shared" si="61"/>
        <v>0</v>
      </c>
      <c r="BH69" s="31">
        <f t="shared" si="62"/>
        <v>0</v>
      </c>
      <c r="BI69" s="31">
        <f t="shared" si="63"/>
        <v>0</v>
      </c>
      <c r="BJ69" s="31">
        <f t="shared" si="64"/>
        <v>-11956.92</v>
      </c>
      <c r="BK69" s="31">
        <f t="shared" si="65"/>
        <v>-14796.92</v>
      </c>
      <c r="BL69" s="31">
        <f t="shared" si="66"/>
        <v>-17542.3</v>
      </c>
      <c r="BM69" s="6">
        <f t="shared" ca="1" si="229"/>
        <v>6.54E-2</v>
      </c>
      <c r="BN69" s="6">
        <f t="shared" ca="1" si="229"/>
        <v>6.54E-2</v>
      </c>
      <c r="BO69" s="6">
        <f t="shared" ca="1" si="229"/>
        <v>6.54E-2</v>
      </c>
      <c r="BP69" s="6">
        <f t="shared" ca="1" si="229"/>
        <v>6.54E-2</v>
      </c>
      <c r="BQ69" s="6">
        <f t="shared" ca="1" si="229"/>
        <v>6.54E-2</v>
      </c>
      <c r="BR69" s="6">
        <f t="shared" ca="1" si="229"/>
        <v>6.54E-2</v>
      </c>
      <c r="BS69" s="6">
        <f t="shared" ca="1" si="229"/>
        <v>6.54E-2</v>
      </c>
      <c r="BT69" s="6">
        <f t="shared" ca="1" si="229"/>
        <v>6.54E-2</v>
      </c>
      <c r="BU69" s="6">
        <f t="shared" ca="1" si="229"/>
        <v>6.54E-2</v>
      </c>
      <c r="BV69" s="6">
        <f t="shared" ca="1" si="229"/>
        <v>6.54E-2</v>
      </c>
      <c r="BW69" s="6">
        <f t="shared" ca="1" si="229"/>
        <v>6.54E-2</v>
      </c>
      <c r="BX69" s="6">
        <f t="shared" ca="1" si="229"/>
        <v>6.54E-2</v>
      </c>
      <c r="BY69" s="31">
        <f t="shared" ref="BY69:BY100" ca="1" si="230">IFERROR(VLOOKUP($C69,DOSDetail,CELL("col",BY$4)+58,FALSE),ROUND(Q69*BM69,2))</f>
        <v>0</v>
      </c>
      <c r="BZ69" s="31">
        <f t="shared" ref="BZ69:BZ100" ca="1" si="231">IFERROR(VLOOKUP($C69,DOSDetail,CELL("col",BZ$4)+58,FALSE),ROUND(R69*BN69,2))</f>
        <v>0</v>
      </c>
      <c r="CA69" s="31">
        <f t="shared" ref="CA69:CA100" ca="1" si="232">IFERROR(VLOOKUP($C69,DOSDetail,CELL("col",CA$4)+58,FALSE),ROUND(S69*BO69,2))</f>
        <v>0</v>
      </c>
      <c r="CB69" s="31">
        <f t="shared" ref="CB69:CB100" ca="1" si="233">IFERROR(VLOOKUP($C69,DOSDetail,CELL("col",CB$4)+58,FALSE),ROUND(T69*BP69,2))</f>
        <v>0</v>
      </c>
      <c r="CC69" s="31">
        <f t="shared" ref="CC69:CC100" ca="1" si="234">IFERROR(VLOOKUP($C69,DOSDetail,CELL("col",CC$4)+58,FALSE),ROUND(U69*BQ69,2))</f>
        <v>0</v>
      </c>
      <c r="CD69" s="31">
        <f t="shared" ref="CD69:CD100" ca="1" si="235">IFERROR(VLOOKUP($C69,DOSDetail,CELL("col",CD$4)+58,FALSE),ROUND(V69*BR69,2))</f>
        <v>0</v>
      </c>
      <c r="CE69" s="31">
        <f t="shared" ref="CE69:CE100" ca="1" si="236">IFERROR(VLOOKUP($C69,DOSDetail,CELL("col",CE$4)+58,FALSE),ROUND(W69*BS69,2))</f>
        <v>0</v>
      </c>
      <c r="CF69" s="31">
        <f t="shared" ref="CF69:CF100" ca="1" si="237">IFERROR(VLOOKUP($C69,DOSDetail,CELL("col",CF$4)+58,FALSE),ROUND(X69*BT69,2))</f>
        <v>0</v>
      </c>
      <c r="CG69" s="31">
        <f t="shared" ref="CG69:CG100" ca="1" si="238">IFERROR(VLOOKUP($C69,DOSDetail,CELL("col",CG$4)+58,FALSE),ROUND(Y69*BU69,2))</f>
        <v>1084914.77</v>
      </c>
      <c r="CH69" s="31">
        <f t="shared" ref="CH69:CH100" ca="1" si="239">IFERROR(VLOOKUP($C69,DOSDetail,CELL("col",CH$4)+58,FALSE),ROUND(Z69*BV69,2))</f>
        <v>651652.06000000006</v>
      </c>
      <c r="CI69" s="31">
        <f t="shared" ref="CI69:CI100" ca="1" si="240">IFERROR(VLOOKUP($C69,DOSDetail,CELL("col",CI$4)+58,FALSE),ROUND(AA69*BW69,2))</f>
        <v>806432.15</v>
      </c>
      <c r="CJ69" s="31">
        <f t="shared" ref="CJ69:CJ100" ca="1" si="241">IFERROR(VLOOKUP($C69,DOSDetail,CELL("col",CJ$4)+58,FALSE),ROUND(AB69*BX69,2))</f>
        <v>956055.41</v>
      </c>
      <c r="CK69" s="32">
        <f t="shared" ca="1" si="67"/>
        <v>0</v>
      </c>
      <c r="CL69" s="32">
        <f t="shared" ca="1" si="68"/>
        <v>0</v>
      </c>
      <c r="CM69" s="32">
        <f t="shared" ca="1" si="69"/>
        <v>0</v>
      </c>
      <c r="CN69" s="32">
        <f t="shared" ca="1" si="70"/>
        <v>0</v>
      </c>
      <c r="CO69" s="32">
        <f t="shared" ca="1" si="71"/>
        <v>0</v>
      </c>
      <c r="CP69" s="32">
        <f t="shared" ca="1" si="72"/>
        <v>0</v>
      </c>
      <c r="CQ69" s="32">
        <f t="shared" ca="1" si="73"/>
        <v>0</v>
      </c>
      <c r="CR69" s="32">
        <f t="shared" ca="1" si="74"/>
        <v>0</v>
      </c>
      <c r="CS69" s="32">
        <f t="shared" ca="1" si="75"/>
        <v>39813.39</v>
      </c>
      <c r="CT69" s="32">
        <f t="shared" ca="1" si="76"/>
        <v>23913.84</v>
      </c>
      <c r="CU69" s="32">
        <f t="shared" ca="1" si="77"/>
        <v>29593.84</v>
      </c>
      <c r="CV69" s="32">
        <f t="shared" ca="1" si="78"/>
        <v>35084.6</v>
      </c>
      <c r="CW69" s="31">
        <f t="shared" ca="1" si="202"/>
        <v>0</v>
      </c>
      <c r="CX69" s="31">
        <f t="shared" ca="1" si="203"/>
        <v>0</v>
      </c>
      <c r="CY69" s="31">
        <f t="shared" ca="1" si="204"/>
        <v>0</v>
      </c>
      <c r="CZ69" s="31">
        <f t="shared" ca="1" si="205"/>
        <v>0</v>
      </c>
      <c r="DA69" s="31">
        <f t="shared" ca="1" si="206"/>
        <v>0</v>
      </c>
      <c r="DB69" s="31">
        <f t="shared" ca="1" si="207"/>
        <v>0</v>
      </c>
      <c r="DC69" s="31">
        <f t="shared" ca="1" si="208"/>
        <v>0</v>
      </c>
      <c r="DD69" s="31">
        <f t="shared" ca="1" si="209"/>
        <v>0</v>
      </c>
      <c r="DE69" s="31">
        <f t="shared" ca="1" si="210"/>
        <v>175842.45999999996</v>
      </c>
      <c r="DF69" s="31">
        <f t="shared" ca="1" si="211"/>
        <v>117576.37000000007</v>
      </c>
      <c r="DG69" s="31">
        <f t="shared" ca="1" si="212"/>
        <v>145503.05000000002</v>
      </c>
      <c r="DH69" s="31">
        <f t="shared" ca="1" si="213"/>
        <v>172499.28999999998</v>
      </c>
      <c r="DI69" s="32">
        <f t="shared" ca="1" si="79"/>
        <v>0</v>
      </c>
      <c r="DJ69" s="32">
        <f t="shared" ca="1" si="80"/>
        <v>0</v>
      </c>
      <c r="DK69" s="32">
        <f t="shared" ca="1" si="81"/>
        <v>0</v>
      </c>
      <c r="DL69" s="32">
        <f t="shared" ca="1" si="82"/>
        <v>0</v>
      </c>
      <c r="DM69" s="32">
        <f t="shared" ca="1" si="83"/>
        <v>0</v>
      </c>
      <c r="DN69" s="32">
        <f t="shared" ca="1" si="84"/>
        <v>0</v>
      </c>
      <c r="DO69" s="32">
        <f t="shared" ca="1" si="85"/>
        <v>0</v>
      </c>
      <c r="DP69" s="32">
        <f t="shared" ca="1" si="86"/>
        <v>0</v>
      </c>
      <c r="DQ69" s="32">
        <f t="shared" ca="1" si="87"/>
        <v>8792.1200000000008</v>
      </c>
      <c r="DR69" s="32">
        <f t="shared" ca="1" si="88"/>
        <v>5878.82</v>
      </c>
      <c r="DS69" s="32">
        <f t="shared" ca="1" si="89"/>
        <v>7275.15</v>
      </c>
      <c r="DT69" s="32">
        <f t="shared" ca="1" si="90"/>
        <v>8624.9599999999991</v>
      </c>
      <c r="DU69" s="31">
        <f t="shared" ca="1" si="91"/>
        <v>0</v>
      </c>
      <c r="DV69" s="31">
        <f t="shared" ca="1" si="92"/>
        <v>0</v>
      </c>
      <c r="DW69" s="31">
        <f t="shared" ca="1" si="93"/>
        <v>0</v>
      </c>
      <c r="DX69" s="31">
        <f t="shared" ca="1" si="94"/>
        <v>0</v>
      </c>
      <c r="DY69" s="31">
        <f t="shared" ca="1" si="95"/>
        <v>0</v>
      </c>
      <c r="DZ69" s="31">
        <f t="shared" ca="1" si="96"/>
        <v>0</v>
      </c>
      <c r="EA69" s="31">
        <f t="shared" ca="1" si="97"/>
        <v>0</v>
      </c>
      <c r="EB69" s="31">
        <f t="shared" ca="1" si="98"/>
        <v>0</v>
      </c>
      <c r="EC69" s="31">
        <f t="shared" ca="1" si="99"/>
        <v>54059.33</v>
      </c>
      <c r="ED69" s="31">
        <f t="shared" ca="1" si="100"/>
        <v>35953.279999999999</v>
      </c>
      <c r="EE69" s="31">
        <f t="shared" ca="1" si="101"/>
        <v>44245.73</v>
      </c>
      <c r="EF69" s="31">
        <f t="shared" ca="1" si="102"/>
        <v>52171.4</v>
      </c>
      <c r="EG69" s="32">
        <f t="shared" ca="1" si="103"/>
        <v>0</v>
      </c>
      <c r="EH69" s="32">
        <f t="shared" ca="1" si="104"/>
        <v>0</v>
      </c>
      <c r="EI69" s="32">
        <f t="shared" ca="1" si="105"/>
        <v>0</v>
      </c>
      <c r="EJ69" s="32">
        <f t="shared" ca="1" si="106"/>
        <v>0</v>
      </c>
      <c r="EK69" s="32">
        <f t="shared" ca="1" si="107"/>
        <v>0</v>
      </c>
      <c r="EL69" s="32">
        <f t="shared" ca="1" si="108"/>
        <v>0</v>
      </c>
      <c r="EM69" s="32">
        <f t="shared" ca="1" si="109"/>
        <v>0</v>
      </c>
      <c r="EN69" s="32">
        <f t="shared" ca="1" si="110"/>
        <v>0</v>
      </c>
      <c r="EO69" s="32">
        <f t="shared" ca="1" si="111"/>
        <v>238693.90999999997</v>
      </c>
      <c r="EP69" s="32">
        <f t="shared" ca="1" si="112"/>
        <v>159408.47000000006</v>
      </c>
      <c r="EQ69" s="32">
        <f t="shared" ca="1" si="113"/>
        <v>197023.93000000002</v>
      </c>
      <c r="ER69" s="32">
        <f t="shared" ca="1" si="114"/>
        <v>233295.64999999997</v>
      </c>
    </row>
    <row r="70" spans="1:148">
      <c r="A70" t="s">
        <v>546</v>
      </c>
      <c r="B70" s="1" t="s">
        <v>47</v>
      </c>
      <c r="C70" t="str">
        <f t="shared" ca="1" si="227"/>
        <v>GN2</v>
      </c>
      <c r="D70" t="str">
        <f t="shared" ca="1" si="228"/>
        <v>Genesee #2</v>
      </c>
      <c r="E70" s="51">
        <v>280943.05579999997</v>
      </c>
      <c r="F70" s="51">
        <v>257736.00880000001</v>
      </c>
      <c r="G70" s="51">
        <v>282279.57150000002</v>
      </c>
      <c r="H70" s="51">
        <v>269650.36410000001</v>
      </c>
      <c r="I70" s="51">
        <v>278069.89179999998</v>
      </c>
      <c r="J70" s="51">
        <v>272706.19689999998</v>
      </c>
      <c r="K70" s="51">
        <v>261338.85380000001</v>
      </c>
      <c r="L70" s="51">
        <v>287579.60649999999</v>
      </c>
      <c r="Q70" s="32">
        <v>24958171.329999998</v>
      </c>
      <c r="R70" s="32">
        <v>13629091.640000001</v>
      </c>
      <c r="S70" s="32">
        <v>12244437.66</v>
      </c>
      <c r="T70" s="32">
        <v>8468643.3399999999</v>
      </c>
      <c r="U70" s="32">
        <v>8895596.25</v>
      </c>
      <c r="V70" s="32">
        <v>9254758.8900000006</v>
      </c>
      <c r="W70" s="32">
        <v>10614424.050000001</v>
      </c>
      <c r="X70" s="32">
        <v>9993981.25</v>
      </c>
      <c r="Y70" s="32"/>
      <c r="Z70" s="32"/>
      <c r="AA70" s="32"/>
      <c r="AB70" s="32"/>
      <c r="AC70" s="2">
        <v>5.72</v>
      </c>
      <c r="AD70" s="2">
        <v>5.72</v>
      </c>
      <c r="AE70" s="2">
        <v>5.72</v>
      </c>
      <c r="AF70" s="2">
        <v>5.72</v>
      </c>
      <c r="AG70" s="2">
        <v>5.72</v>
      </c>
      <c r="AH70" s="2">
        <v>5.72</v>
      </c>
      <c r="AI70" s="2">
        <v>5.72</v>
      </c>
      <c r="AJ70" s="2">
        <v>5.72</v>
      </c>
      <c r="AO70" s="33">
        <v>1427607.4</v>
      </c>
      <c r="AP70" s="33">
        <v>779584.04</v>
      </c>
      <c r="AQ70" s="33">
        <v>700381.83</v>
      </c>
      <c r="AR70" s="33">
        <v>484406.4</v>
      </c>
      <c r="AS70" s="33">
        <v>508828.11</v>
      </c>
      <c r="AT70" s="33">
        <v>529372.21</v>
      </c>
      <c r="AU70" s="33">
        <v>607145.06000000006</v>
      </c>
      <c r="AV70" s="33">
        <v>571655.73</v>
      </c>
      <c r="AW70" s="33"/>
      <c r="AX70" s="33"/>
      <c r="AY70" s="33"/>
      <c r="AZ70" s="33"/>
      <c r="BA70" s="31">
        <f t="shared" si="55"/>
        <v>-7487.45</v>
      </c>
      <c r="BB70" s="31">
        <f t="shared" si="56"/>
        <v>-4088.73</v>
      </c>
      <c r="BC70" s="31">
        <f t="shared" si="57"/>
        <v>-3673.33</v>
      </c>
      <c r="BD70" s="31">
        <f t="shared" si="58"/>
        <v>-3387.46</v>
      </c>
      <c r="BE70" s="31">
        <f t="shared" si="59"/>
        <v>-3558.24</v>
      </c>
      <c r="BF70" s="31">
        <f t="shared" si="60"/>
        <v>-3701.9</v>
      </c>
      <c r="BG70" s="31">
        <f t="shared" si="61"/>
        <v>0</v>
      </c>
      <c r="BH70" s="31">
        <f t="shared" si="62"/>
        <v>0</v>
      </c>
      <c r="BI70" s="31">
        <f t="shared" si="63"/>
        <v>0</v>
      </c>
      <c r="BJ70" s="31">
        <f t="shared" si="64"/>
        <v>0</v>
      </c>
      <c r="BK70" s="31">
        <f t="shared" si="65"/>
        <v>0</v>
      </c>
      <c r="BL70" s="31">
        <f t="shared" si="66"/>
        <v>0</v>
      </c>
      <c r="BM70" s="6">
        <f t="shared" ca="1" si="229"/>
        <v>6.54E-2</v>
      </c>
      <c r="BN70" s="6">
        <f t="shared" ca="1" si="229"/>
        <v>6.54E-2</v>
      </c>
      <c r="BO70" s="6">
        <f t="shared" ca="1" si="229"/>
        <v>6.54E-2</v>
      </c>
      <c r="BP70" s="6">
        <f t="shared" ca="1" si="229"/>
        <v>6.54E-2</v>
      </c>
      <c r="BQ70" s="6">
        <f t="shared" ca="1" si="229"/>
        <v>6.54E-2</v>
      </c>
      <c r="BR70" s="6">
        <f t="shared" ca="1" si="229"/>
        <v>6.54E-2</v>
      </c>
      <c r="BS70" s="6">
        <f t="shared" ca="1" si="229"/>
        <v>6.54E-2</v>
      </c>
      <c r="BT70" s="6">
        <f t="shared" ca="1" si="229"/>
        <v>6.54E-2</v>
      </c>
      <c r="BU70" s="6">
        <f t="shared" ca="1" si="229"/>
        <v>6.54E-2</v>
      </c>
      <c r="BV70" s="6">
        <f t="shared" ca="1" si="229"/>
        <v>6.54E-2</v>
      </c>
      <c r="BW70" s="6">
        <f t="shared" ca="1" si="229"/>
        <v>6.54E-2</v>
      </c>
      <c r="BX70" s="6">
        <f t="shared" ca="1" si="229"/>
        <v>6.54E-2</v>
      </c>
      <c r="BY70" s="31">
        <f t="shared" ca="1" si="230"/>
        <v>1632264.4</v>
      </c>
      <c r="BZ70" s="31">
        <f t="shared" ca="1" si="231"/>
        <v>891342.59</v>
      </c>
      <c r="CA70" s="31">
        <f t="shared" ca="1" si="232"/>
        <v>800786.22</v>
      </c>
      <c r="CB70" s="31">
        <f t="shared" ca="1" si="233"/>
        <v>553849.27</v>
      </c>
      <c r="CC70" s="31">
        <f t="shared" ca="1" si="234"/>
        <v>581771.99</v>
      </c>
      <c r="CD70" s="31">
        <f t="shared" ca="1" si="235"/>
        <v>605261.23</v>
      </c>
      <c r="CE70" s="31">
        <f t="shared" ca="1" si="236"/>
        <v>694183.33</v>
      </c>
      <c r="CF70" s="31">
        <f t="shared" ca="1" si="237"/>
        <v>653606.37</v>
      </c>
      <c r="CG70" s="31">
        <f t="shared" ca="1" si="238"/>
        <v>0</v>
      </c>
      <c r="CH70" s="31">
        <f t="shared" ca="1" si="239"/>
        <v>0</v>
      </c>
      <c r="CI70" s="31">
        <f t="shared" ca="1" si="240"/>
        <v>0</v>
      </c>
      <c r="CJ70" s="31">
        <f t="shared" ca="1" si="241"/>
        <v>0</v>
      </c>
      <c r="CK70" s="32">
        <f t="shared" ca="1" si="67"/>
        <v>59899.61</v>
      </c>
      <c r="CL70" s="32">
        <f t="shared" ca="1" si="68"/>
        <v>32709.82</v>
      </c>
      <c r="CM70" s="32">
        <f t="shared" ca="1" si="69"/>
        <v>29386.65</v>
      </c>
      <c r="CN70" s="32">
        <f t="shared" ca="1" si="70"/>
        <v>20324.740000000002</v>
      </c>
      <c r="CO70" s="32">
        <f t="shared" ca="1" si="71"/>
        <v>21349.43</v>
      </c>
      <c r="CP70" s="32">
        <f t="shared" ca="1" si="72"/>
        <v>22211.42</v>
      </c>
      <c r="CQ70" s="32">
        <f t="shared" ca="1" si="73"/>
        <v>25474.62</v>
      </c>
      <c r="CR70" s="32">
        <f t="shared" ca="1" si="74"/>
        <v>23985.56</v>
      </c>
      <c r="CS70" s="32">
        <f t="shared" ca="1" si="75"/>
        <v>0</v>
      </c>
      <c r="CT70" s="32">
        <f t="shared" ca="1" si="76"/>
        <v>0</v>
      </c>
      <c r="CU70" s="32">
        <f t="shared" ca="1" si="77"/>
        <v>0</v>
      </c>
      <c r="CV70" s="32">
        <f t="shared" ca="1" si="78"/>
        <v>0</v>
      </c>
      <c r="CW70" s="31">
        <f t="shared" ca="1" si="202"/>
        <v>272044.06000000011</v>
      </c>
      <c r="CX70" s="31">
        <f t="shared" ca="1" si="203"/>
        <v>148557.09999999989</v>
      </c>
      <c r="CY70" s="31">
        <f t="shared" ca="1" si="204"/>
        <v>133464.37000000002</v>
      </c>
      <c r="CZ70" s="31">
        <f t="shared" ca="1" si="205"/>
        <v>93155.069999999992</v>
      </c>
      <c r="DA70" s="31">
        <f t="shared" ca="1" si="206"/>
        <v>97851.550000000061</v>
      </c>
      <c r="DB70" s="31">
        <f t="shared" ca="1" si="207"/>
        <v>101802.34000000005</v>
      </c>
      <c r="DC70" s="31">
        <f t="shared" ca="1" si="208"/>
        <v>112512.8899999999</v>
      </c>
      <c r="DD70" s="31">
        <f t="shared" ca="1" si="209"/>
        <v>105936.20000000007</v>
      </c>
      <c r="DE70" s="31">
        <f t="shared" ca="1" si="210"/>
        <v>0</v>
      </c>
      <c r="DF70" s="31">
        <f t="shared" ca="1" si="211"/>
        <v>0</v>
      </c>
      <c r="DG70" s="31">
        <f t="shared" ca="1" si="212"/>
        <v>0</v>
      </c>
      <c r="DH70" s="31">
        <f t="shared" ca="1" si="213"/>
        <v>0</v>
      </c>
      <c r="DI70" s="32">
        <f t="shared" ref="DI70:DI115" ca="1" si="242">ROUND(CW70*5%,2)</f>
        <v>13602.2</v>
      </c>
      <c r="DJ70" s="32">
        <f t="shared" ref="DJ70:DJ115" ca="1" si="243">ROUND(CX70*5%,2)</f>
        <v>7427.86</v>
      </c>
      <c r="DK70" s="32">
        <f t="shared" ref="DK70:DK115" ca="1" si="244">ROUND(CY70*5%,2)</f>
        <v>6673.22</v>
      </c>
      <c r="DL70" s="32">
        <f t="shared" ref="DL70:DL115" ca="1" si="245">ROUND(CZ70*5%,2)</f>
        <v>4657.75</v>
      </c>
      <c r="DM70" s="32">
        <f t="shared" ref="DM70:DM115" ca="1" si="246">ROUND(DA70*5%,2)</f>
        <v>4892.58</v>
      </c>
      <c r="DN70" s="32">
        <f t="shared" ref="DN70:DN115" ca="1" si="247">ROUND(DB70*5%,2)</f>
        <v>5090.12</v>
      </c>
      <c r="DO70" s="32">
        <f t="shared" ref="DO70:DO115" ca="1" si="248">ROUND(DC70*5%,2)</f>
        <v>5625.64</v>
      </c>
      <c r="DP70" s="32">
        <f t="shared" ref="DP70:DP115" ca="1" si="249">ROUND(DD70*5%,2)</f>
        <v>5296.81</v>
      </c>
      <c r="DQ70" s="32">
        <f t="shared" ref="DQ70:DQ115" ca="1" si="250">ROUND(DE70*5%,2)</f>
        <v>0</v>
      </c>
      <c r="DR70" s="32">
        <f t="shared" ref="DR70:DR115" ca="1" si="251">ROUND(DF70*5%,2)</f>
        <v>0</v>
      </c>
      <c r="DS70" s="32">
        <f t="shared" ref="DS70:DS115" ca="1" si="252">ROUND(DG70*5%,2)</f>
        <v>0</v>
      </c>
      <c r="DT70" s="32">
        <f t="shared" ref="DT70:DT115" ca="1" si="253">ROUND(DH70*5%,2)</f>
        <v>0</v>
      </c>
      <c r="DU70" s="31">
        <f t="shared" ref="DU70:DU115" ca="1" si="254">ROUND(CW70*DU$3,2)</f>
        <v>87644.49</v>
      </c>
      <c r="DV70" s="31">
        <f t="shared" ref="DV70:DV115" ca="1" si="255">ROUND(CX70*DV$3,2)</f>
        <v>47513.7</v>
      </c>
      <c r="DW70" s="31">
        <f t="shared" ref="DW70:DW115" ca="1" si="256">ROUND(CY70*DW$3,2)</f>
        <v>42404.959999999999</v>
      </c>
      <c r="DX70" s="31">
        <f t="shared" ref="DX70:DX115" ca="1" si="257">ROUND(CZ70*DX$3,2)</f>
        <v>29419.68</v>
      </c>
      <c r="DY70" s="31">
        <f t="shared" ref="DY70:DY115" ca="1" si="258">ROUND(DA70*DY$3,2)</f>
        <v>30742.04</v>
      </c>
      <c r="DZ70" s="31">
        <f t="shared" ref="DZ70:DZ115" ca="1" si="259">ROUND(DB70*DZ$3,2)</f>
        <v>31810.34</v>
      </c>
      <c r="EA70" s="31">
        <f t="shared" ref="EA70:EA115" ca="1" si="260">ROUND(DC70*EA$3,2)</f>
        <v>34972.120000000003</v>
      </c>
      <c r="EB70" s="31">
        <f t="shared" ref="EB70:EB115" ca="1" si="261">ROUND(DD70*EB$3,2)</f>
        <v>32747.96</v>
      </c>
      <c r="EC70" s="31">
        <f t="shared" ref="EC70:EC115" ca="1" si="262">ROUND(DE70*EC$3,2)</f>
        <v>0</v>
      </c>
      <c r="ED70" s="31">
        <f t="shared" ref="ED70:ED115" ca="1" si="263">ROUND(DF70*ED$3,2)</f>
        <v>0</v>
      </c>
      <c r="EE70" s="31">
        <f t="shared" ref="EE70:EE115" ca="1" si="264">ROUND(DG70*EE$3,2)</f>
        <v>0</v>
      </c>
      <c r="EF70" s="31">
        <f t="shared" ref="EF70:EF115" ca="1" si="265">ROUND(DH70*EF$3,2)</f>
        <v>0</v>
      </c>
      <c r="EG70" s="32">
        <f t="shared" ref="EG70:EG115" ca="1" si="266">CW70+DI70+DU70</f>
        <v>373290.75000000012</v>
      </c>
      <c r="EH70" s="32">
        <f t="shared" ref="EH70:EH115" ca="1" si="267">CX70+DJ70+DV70</f>
        <v>203498.65999999986</v>
      </c>
      <c r="EI70" s="32">
        <f t="shared" ref="EI70:EI115" ca="1" si="268">CY70+DK70+DW70</f>
        <v>182542.55000000002</v>
      </c>
      <c r="EJ70" s="32">
        <f t="shared" ref="EJ70:EJ115" ca="1" si="269">CZ70+DL70+DX70</f>
        <v>127232.5</v>
      </c>
      <c r="EK70" s="32">
        <f t="shared" ref="EK70:EK115" ca="1" si="270">DA70+DM70+DY70</f>
        <v>133486.17000000007</v>
      </c>
      <c r="EL70" s="32">
        <f t="shared" ref="EL70:EL115" ca="1" si="271">DB70+DN70+DZ70</f>
        <v>138702.80000000005</v>
      </c>
      <c r="EM70" s="32">
        <f t="shared" ref="EM70:EM115" ca="1" si="272">DC70+DO70+EA70</f>
        <v>153110.64999999991</v>
      </c>
      <c r="EN70" s="32">
        <f t="shared" ref="EN70:EN115" ca="1" si="273">DD70+DP70+EB70</f>
        <v>143980.97000000006</v>
      </c>
      <c r="EO70" s="32">
        <f t="shared" ref="EO70:EO115" ca="1" si="274">DE70+DQ70+EC70</f>
        <v>0</v>
      </c>
      <c r="EP70" s="32">
        <f t="shared" ref="EP70:EP115" ca="1" si="275">DF70+DR70+ED70</f>
        <v>0</v>
      </c>
      <c r="EQ70" s="32">
        <f t="shared" ref="EQ70:EQ115" ca="1" si="276">DG70+DS70+EE70</f>
        <v>0</v>
      </c>
      <c r="ER70" s="32">
        <f t="shared" ref="ER70:ER115" ca="1" si="277">DH70+DT70+EF70</f>
        <v>0</v>
      </c>
    </row>
    <row r="71" spans="1:148">
      <c r="A71" t="s">
        <v>546</v>
      </c>
      <c r="B71" s="1" t="s">
        <v>79</v>
      </c>
      <c r="C71" t="str">
        <f t="shared" ca="1" si="227"/>
        <v>GN3</v>
      </c>
      <c r="D71" t="str">
        <f t="shared" ca="1" si="228"/>
        <v>Genesee #3</v>
      </c>
      <c r="E71" s="51">
        <v>333435.60190000001</v>
      </c>
      <c r="F71" s="51">
        <v>302648.73879999999</v>
      </c>
      <c r="G71" s="51">
        <v>332882.902</v>
      </c>
      <c r="H71" s="51">
        <v>316626.45850000001</v>
      </c>
      <c r="I71" s="51">
        <v>294127.04450000002</v>
      </c>
      <c r="J71" s="51">
        <v>310418.3296</v>
      </c>
      <c r="Q71" s="32">
        <v>31008514.800000001</v>
      </c>
      <c r="R71" s="32">
        <v>15991377.859999999</v>
      </c>
      <c r="S71" s="32">
        <v>14428796.779999999</v>
      </c>
      <c r="T71" s="32">
        <v>10084979.029999999</v>
      </c>
      <c r="U71" s="32">
        <v>8993416.7400000002</v>
      </c>
      <c r="V71" s="32">
        <v>10554202.869999999</v>
      </c>
      <c r="W71" s="32"/>
      <c r="X71" s="32"/>
      <c r="Y71" s="32"/>
      <c r="Z71" s="32"/>
      <c r="AA71" s="32"/>
      <c r="AB71" s="32"/>
      <c r="AC71" s="2">
        <v>5.72</v>
      </c>
      <c r="AD71" s="2">
        <v>5.72</v>
      </c>
      <c r="AE71" s="2">
        <v>5.72</v>
      </c>
      <c r="AF71" s="2">
        <v>5.72</v>
      </c>
      <c r="AG71" s="2">
        <v>5.72</v>
      </c>
      <c r="AH71" s="2">
        <v>5.72</v>
      </c>
      <c r="AO71" s="33">
        <v>1773687.05</v>
      </c>
      <c r="AP71" s="33">
        <v>914706.81</v>
      </c>
      <c r="AQ71" s="33">
        <v>825327.18</v>
      </c>
      <c r="AR71" s="33">
        <v>576860.80000000005</v>
      </c>
      <c r="AS71" s="33">
        <v>514423.44</v>
      </c>
      <c r="AT71" s="33">
        <v>603700.4</v>
      </c>
      <c r="AU71" s="33"/>
      <c r="AV71" s="33"/>
      <c r="AW71" s="33"/>
      <c r="AX71" s="33"/>
      <c r="AY71" s="33"/>
      <c r="AZ71" s="33"/>
      <c r="BA71" s="31">
        <f t="shared" si="55"/>
        <v>-9302.5499999999993</v>
      </c>
      <c r="BB71" s="31">
        <f t="shared" si="56"/>
        <v>-4797.41</v>
      </c>
      <c r="BC71" s="31">
        <f t="shared" si="57"/>
        <v>-4328.6400000000003</v>
      </c>
      <c r="BD71" s="31">
        <f t="shared" si="58"/>
        <v>-4033.99</v>
      </c>
      <c r="BE71" s="31">
        <f t="shared" si="59"/>
        <v>-3597.37</v>
      </c>
      <c r="BF71" s="31">
        <f t="shared" si="60"/>
        <v>-4221.68</v>
      </c>
      <c r="BG71" s="31">
        <f t="shared" si="61"/>
        <v>0</v>
      </c>
      <c r="BH71" s="31">
        <f t="shared" si="62"/>
        <v>0</v>
      </c>
      <c r="BI71" s="31">
        <f t="shared" si="63"/>
        <v>0</v>
      </c>
      <c r="BJ71" s="31">
        <f t="shared" si="64"/>
        <v>0</v>
      </c>
      <c r="BK71" s="31">
        <f t="shared" si="65"/>
        <v>0</v>
      </c>
      <c r="BL71" s="31">
        <f t="shared" si="66"/>
        <v>0</v>
      </c>
      <c r="BM71" s="6">
        <f t="shared" ca="1" si="229"/>
        <v>6.4500000000000002E-2</v>
      </c>
      <c r="BN71" s="6">
        <f t="shared" ca="1" si="229"/>
        <v>6.4500000000000002E-2</v>
      </c>
      <c r="BO71" s="6">
        <f t="shared" ca="1" si="229"/>
        <v>6.4500000000000002E-2</v>
      </c>
      <c r="BP71" s="6">
        <f t="shared" ca="1" si="229"/>
        <v>6.4500000000000002E-2</v>
      </c>
      <c r="BQ71" s="6">
        <f t="shared" ca="1" si="229"/>
        <v>6.4500000000000002E-2</v>
      </c>
      <c r="BR71" s="6">
        <f t="shared" ca="1" si="229"/>
        <v>6.4500000000000002E-2</v>
      </c>
      <c r="BS71" s="6">
        <f t="shared" ca="1" si="229"/>
        <v>6.4500000000000002E-2</v>
      </c>
      <c r="BT71" s="6">
        <f t="shared" ca="1" si="229"/>
        <v>6.4500000000000002E-2</v>
      </c>
      <c r="BU71" s="6">
        <f t="shared" ca="1" si="229"/>
        <v>6.4500000000000002E-2</v>
      </c>
      <c r="BV71" s="6">
        <f t="shared" ca="1" si="229"/>
        <v>6.4500000000000002E-2</v>
      </c>
      <c r="BW71" s="6">
        <f t="shared" ca="1" si="229"/>
        <v>6.4500000000000002E-2</v>
      </c>
      <c r="BX71" s="6">
        <f t="shared" ca="1" si="229"/>
        <v>6.4500000000000002E-2</v>
      </c>
      <c r="BY71" s="31">
        <f t="shared" ca="1" si="230"/>
        <v>2000049.2</v>
      </c>
      <c r="BZ71" s="31">
        <f t="shared" ca="1" si="231"/>
        <v>1031443.87</v>
      </c>
      <c r="CA71" s="31">
        <f t="shared" ca="1" si="232"/>
        <v>930657.39</v>
      </c>
      <c r="CB71" s="31">
        <f t="shared" ca="1" si="233"/>
        <v>650481.15</v>
      </c>
      <c r="CC71" s="31">
        <f t="shared" ca="1" si="234"/>
        <v>580075.38</v>
      </c>
      <c r="CD71" s="31">
        <f t="shared" ca="1" si="235"/>
        <v>680746.09</v>
      </c>
      <c r="CE71" s="31">
        <f t="shared" ca="1" si="236"/>
        <v>0</v>
      </c>
      <c r="CF71" s="31">
        <f t="shared" ca="1" si="237"/>
        <v>0</v>
      </c>
      <c r="CG71" s="31">
        <f t="shared" ca="1" si="238"/>
        <v>0</v>
      </c>
      <c r="CH71" s="31">
        <f t="shared" ca="1" si="239"/>
        <v>0</v>
      </c>
      <c r="CI71" s="31">
        <f t="shared" ca="1" si="240"/>
        <v>0</v>
      </c>
      <c r="CJ71" s="31">
        <f t="shared" ca="1" si="241"/>
        <v>0</v>
      </c>
      <c r="CK71" s="32">
        <f t="shared" ca="1" si="67"/>
        <v>74420.44</v>
      </c>
      <c r="CL71" s="32">
        <f t="shared" ca="1" si="68"/>
        <v>38379.31</v>
      </c>
      <c r="CM71" s="32">
        <f t="shared" ca="1" si="69"/>
        <v>34629.11</v>
      </c>
      <c r="CN71" s="32">
        <f t="shared" ca="1" si="70"/>
        <v>24203.95</v>
      </c>
      <c r="CO71" s="32">
        <f t="shared" ca="1" si="71"/>
        <v>21584.2</v>
      </c>
      <c r="CP71" s="32">
        <f t="shared" ca="1" si="72"/>
        <v>25330.09</v>
      </c>
      <c r="CQ71" s="32">
        <f t="shared" ca="1" si="73"/>
        <v>0</v>
      </c>
      <c r="CR71" s="32">
        <f t="shared" ca="1" si="74"/>
        <v>0</v>
      </c>
      <c r="CS71" s="32">
        <f t="shared" ca="1" si="75"/>
        <v>0</v>
      </c>
      <c r="CT71" s="32">
        <f t="shared" ca="1" si="76"/>
        <v>0</v>
      </c>
      <c r="CU71" s="32">
        <f t="shared" ca="1" si="77"/>
        <v>0</v>
      </c>
      <c r="CV71" s="32">
        <f t="shared" ca="1" si="78"/>
        <v>0</v>
      </c>
      <c r="CW71" s="31">
        <f t="shared" ca="1" si="202"/>
        <v>310085.13999999984</v>
      </c>
      <c r="CX71" s="31">
        <f t="shared" ca="1" si="203"/>
        <v>159913.77999999988</v>
      </c>
      <c r="CY71" s="31">
        <f t="shared" ca="1" si="204"/>
        <v>144287.95999999996</v>
      </c>
      <c r="CZ71" s="31">
        <f t="shared" ca="1" si="205"/>
        <v>101858.28999999994</v>
      </c>
      <c r="DA71" s="31">
        <f t="shared" ca="1" si="206"/>
        <v>90833.509999999951</v>
      </c>
      <c r="DB71" s="31">
        <f t="shared" ca="1" si="207"/>
        <v>106597.4599999999</v>
      </c>
      <c r="DC71" s="31">
        <f t="shared" ca="1" si="208"/>
        <v>0</v>
      </c>
      <c r="DD71" s="31">
        <f t="shared" ca="1" si="209"/>
        <v>0</v>
      </c>
      <c r="DE71" s="31">
        <f t="shared" ca="1" si="210"/>
        <v>0</v>
      </c>
      <c r="DF71" s="31">
        <f t="shared" ca="1" si="211"/>
        <v>0</v>
      </c>
      <c r="DG71" s="31">
        <f t="shared" ca="1" si="212"/>
        <v>0</v>
      </c>
      <c r="DH71" s="31">
        <f t="shared" ca="1" si="213"/>
        <v>0</v>
      </c>
      <c r="DI71" s="32">
        <f t="shared" ca="1" si="242"/>
        <v>15504.26</v>
      </c>
      <c r="DJ71" s="32">
        <f t="shared" ca="1" si="243"/>
        <v>7995.69</v>
      </c>
      <c r="DK71" s="32">
        <f t="shared" ca="1" si="244"/>
        <v>7214.4</v>
      </c>
      <c r="DL71" s="32">
        <f t="shared" ca="1" si="245"/>
        <v>5092.91</v>
      </c>
      <c r="DM71" s="32">
        <f t="shared" ca="1" si="246"/>
        <v>4541.68</v>
      </c>
      <c r="DN71" s="32">
        <f t="shared" ca="1" si="247"/>
        <v>5329.87</v>
      </c>
      <c r="DO71" s="32">
        <f t="shared" ca="1" si="248"/>
        <v>0</v>
      </c>
      <c r="DP71" s="32">
        <f t="shared" ca="1" si="249"/>
        <v>0</v>
      </c>
      <c r="DQ71" s="32">
        <f t="shared" ca="1" si="250"/>
        <v>0</v>
      </c>
      <c r="DR71" s="32">
        <f t="shared" ca="1" si="251"/>
        <v>0</v>
      </c>
      <c r="DS71" s="32">
        <f t="shared" ca="1" si="252"/>
        <v>0</v>
      </c>
      <c r="DT71" s="32">
        <f t="shared" ca="1" si="253"/>
        <v>0</v>
      </c>
      <c r="DU71" s="31">
        <f t="shared" ca="1" si="254"/>
        <v>99900.19</v>
      </c>
      <c r="DV71" s="31">
        <f t="shared" ca="1" si="255"/>
        <v>51145.95</v>
      </c>
      <c r="DW71" s="31">
        <f t="shared" ca="1" si="256"/>
        <v>45843.89</v>
      </c>
      <c r="DX71" s="31">
        <f t="shared" ca="1" si="257"/>
        <v>32168.28</v>
      </c>
      <c r="DY71" s="31">
        <f t="shared" ca="1" si="258"/>
        <v>28537.18</v>
      </c>
      <c r="DZ71" s="31">
        <f t="shared" ca="1" si="259"/>
        <v>33308.67</v>
      </c>
      <c r="EA71" s="31">
        <f t="shared" ca="1" si="260"/>
        <v>0</v>
      </c>
      <c r="EB71" s="31">
        <f t="shared" ca="1" si="261"/>
        <v>0</v>
      </c>
      <c r="EC71" s="31">
        <f t="shared" ca="1" si="262"/>
        <v>0</v>
      </c>
      <c r="ED71" s="31">
        <f t="shared" ca="1" si="263"/>
        <v>0</v>
      </c>
      <c r="EE71" s="31">
        <f t="shared" ca="1" si="264"/>
        <v>0</v>
      </c>
      <c r="EF71" s="31">
        <f t="shared" ca="1" si="265"/>
        <v>0</v>
      </c>
      <c r="EG71" s="32">
        <f t="shared" ca="1" si="266"/>
        <v>425489.58999999985</v>
      </c>
      <c r="EH71" s="32">
        <f t="shared" ca="1" si="267"/>
        <v>219055.41999999987</v>
      </c>
      <c r="EI71" s="32">
        <f t="shared" ca="1" si="268"/>
        <v>197346.24999999994</v>
      </c>
      <c r="EJ71" s="32">
        <f t="shared" ca="1" si="269"/>
        <v>139119.47999999992</v>
      </c>
      <c r="EK71" s="32">
        <f t="shared" ca="1" si="270"/>
        <v>123912.36999999994</v>
      </c>
      <c r="EL71" s="32">
        <f t="shared" ca="1" si="271"/>
        <v>145235.99999999988</v>
      </c>
      <c r="EM71" s="32">
        <f t="shared" ca="1" si="272"/>
        <v>0</v>
      </c>
      <c r="EN71" s="32">
        <f t="shared" ca="1" si="273"/>
        <v>0</v>
      </c>
      <c r="EO71" s="32">
        <f t="shared" ca="1" si="274"/>
        <v>0</v>
      </c>
      <c r="EP71" s="32">
        <f t="shared" ca="1" si="275"/>
        <v>0</v>
      </c>
      <c r="EQ71" s="32">
        <f t="shared" ca="1" si="276"/>
        <v>0</v>
      </c>
      <c r="ER71" s="32">
        <f t="shared" ca="1" si="277"/>
        <v>0</v>
      </c>
    </row>
    <row r="72" spans="1:148">
      <c r="A72" t="s">
        <v>451</v>
      </c>
      <c r="B72" s="1" t="s">
        <v>79</v>
      </c>
      <c r="C72" t="str">
        <f t="shared" ca="1" si="227"/>
        <v>GN3</v>
      </c>
      <c r="D72" t="str">
        <f t="shared" ca="1" si="228"/>
        <v>Genesee #3</v>
      </c>
      <c r="K72" s="51">
        <v>300512.36</v>
      </c>
      <c r="L72" s="51">
        <v>331744.60940000002</v>
      </c>
      <c r="M72" s="51">
        <v>312002.9106</v>
      </c>
      <c r="N72" s="51">
        <v>334490.65110000002</v>
      </c>
      <c r="O72" s="51">
        <v>320907.2095</v>
      </c>
      <c r="P72" s="51">
        <v>314678.15539999999</v>
      </c>
      <c r="Q72" s="32"/>
      <c r="R72" s="32"/>
      <c r="S72" s="32"/>
      <c r="T72" s="32"/>
      <c r="U72" s="32"/>
      <c r="V72" s="32"/>
      <c r="W72" s="32">
        <v>12298596.85</v>
      </c>
      <c r="X72" s="32">
        <v>11406702.68</v>
      </c>
      <c r="Y72" s="32">
        <v>21233006.050000001</v>
      </c>
      <c r="Z72" s="32">
        <v>11687133.07</v>
      </c>
      <c r="AA72" s="32">
        <v>16155637.26</v>
      </c>
      <c r="AB72" s="32">
        <v>17182746.960000001</v>
      </c>
      <c r="AI72" s="2">
        <v>5.72</v>
      </c>
      <c r="AJ72" s="2">
        <v>5.72</v>
      </c>
      <c r="AK72" s="2">
        <v>5.72</v>
      </c>
      <c r="AL72" s="2">
        <v>5.72</v>
      </c>
      <c r="AM72" s="2">
        <v>5.72</v>
      </c>
      <c r="AN72" s="2">
        <v>5.72</v>
      </c>
      <c r="AO72" s="33"/>
      <c r="AP72" s="33"/>
      <c r="AQ72" s="33"/>
      <c r="AR72" s="33"/>
      <c r="AS72" s="33"/>
      <c r="AT72" s="33"/>
      <c r="AU72" s="33">
        <v>703479.74</v>
      </c>
      <c r="AV72" s="33">
        <v>652463.39</v>
      </c>
      <c r="AW72" s="33">
        <v>1214527.95</v>
      </c>
      <c r="AX72" s="33">
        <v>668504.01</v>
      </c>
      <c r="AY72" s="33">
        <v>924102.45</v>
      </c>
      <c r="AZ72" s="33">
        <v>982853.13</v>
      </c>
      <c r="BA72" s="31">
        <f t="shared" ref="BA72:BA115" si="278">ROUND(Q72*BA$3,2)</f>
        <v>0</v>
      </c>
      <c r="BB72" s="31">
        <f t="shared" ref="BB72:BB115" si="279">ROUND(R72*BB$3,2)</f>
        <v>0</v>
      </c>
      <c r="BC72" s="31">
        <f t="shared" ref="BC72:BC115" si="280">ROUND(S72*BC$3,2)</f>
        <v>0</v>
      </c>
      <c r="BD72" s="31">
        <f t="shared" ref="BD72:BD115" si="281">ROUND(T72*BD$3,2)</f>
        <v>0</v>
      </c>
      <c r="BE72" s="31">
        <f t="shared" ref="BE72:BE115" si="282">ROUND(U72*BE$3,2)</f>
        <v>0</v>
      </c>
      <c r="BF72" s="31">
        <f t="shared" ref="BF72:BF115" si="283">ROUND(V72*BF$3,2)</f>
        <v>0</v>
      </c>
      <c r="BG72" s="31">
        <f t="shared" ref="BG72:BG115" si="284">ROUND(W72*BG$3,2)</f>
        <v>0</v>
      </c>
      <c r="BH72" s="31">
        <f t="shared" ref="BH72:BH115" si="285">ROUND(X72*BH$3,2)</f>
        <v>0</v>
      </c>
      <c r="BI72" s="31">
        <f t="shared" ref="BI72:BI115" si="286">ROUND(Y72*BI$3,2)</f>
        <v>0</v>
      </c>
      <c r="BJ72" s="31">
        <f t="shared" ref="BJ72:BJ115" si="287">ROUND(Z72*BJ$3,2)</f>
        <v>-14024.56</v>
      </c>
      <c r="BK72" s="31">
        <f t="shared" ref="BK72:BK115" si="288">ROUND(AA72*BK$3,2)</f>
        <v>-19386.759999999998</v>
      </c>
      <c r="BL72" s="31">
        <f t="shared" ref="BL72:BL115" si="289">ROUND(AB72*BL$3,2)</f>
        <v>-20619.3</v>
      </c>
      <c r="BM72" s="6">
        <f t="shared" ca="1" si="229"/>
        <v>6.4500000000000002E-2</v>
      </c>
      <c r="BN72" s="6">
        <f t="shared" ca="1" si="229"/>
        <v>6.4500000000000002E-2</v>
      </c>
      <c r="BO72" s="6">
        <f t="shared" ca="1" si="229"/>
        <v>6.4500000000000002E-2</v>
      </c>
      <c r="BP72" s="6">
        <f t="shared" ca="1" si="229"/>
        <v>6.4500000000000002E-2</v>
      </c>
      <c r="BQ72" s="6">
        <f t="shared" ca="1" si="229"/>
        <v>6.4500000000000002E-2</v>
      </c>
      <c r="BR72" s="6">
        <f t="shared" ca="1" si="229"/>
        <v>6.4500000000000002E-2</v>
      </c>
      <c r="BS72" s="6">
        <f t="shared" ca="1" si="229"/>
        <v>6.4500000000000002E-2</v>
      </c>
      <c r="BT72" s="6">
        <f t="shared" ca="1" si="229"/>
        <v>6.4500000000000002E-2</v>
      </c>
      <c r="BU72" s="6">
        <f t="shared" ca="1" si="229"/>
        <v>6.4500000000000002E-2</v>
      </c>
      <c r="BV72" s="6">
        <f t="shared" ca="1" si="229"/>
        <v>6.4500000000000002E-2</v>
      </c>
      <c r="BW72" s="6">
        <f t="shared" ca="1" si="229"/>
        <v>6.4500000000000002E-2</v>
      </c>
      <c r="BX72" s="6">
        <f t="shared" ca="1" si="229"/>
        <v>6.4500000000000002E-2</v>
      </c>
      <c r="BY72" s="31">
        <f t="shared" ca="1" si="230"/>
        <v>0</v>
      </c>
      <c r="BZ72" s="31">
        <f t="shared" ca="1" si="231"/>
        <v>0</v>
      </c>
      <c r="CA72" s="31">
        <f t="shared" ca="1" si="232"/>
        <v>0</v>
      </c>
      <c r="CB72" s="31">
        <f t="shared" ca="1" si="233"/>
        <v>0</v>
      </c>
      <c r="CC72" s="31">
        <f t="shared" ca="1" si="234"/>
        <v>0</v>
      </c>
      <c r="CD72" s="31">
        <f t="shared" ca="1" si="235"/>
        <v>0</v>
      </c>
      <c r="CE72" s="31">
        <f t="shared" ca="1" si="236"/>
        <v>793259.5</v>
      </c>
      <c r="CF72" s="31">
        <f t="shared" ca="1" si="237"/>
        <v>735732.32</v>
      </c>
      <c r="CG72" s="31">
        <f t="shared" ca="1" si="238"/>
        <v>1369528.89</v>
      </c>
      <c r="CH72" s="31">
        <f t="shared" ca="1" si="239"/>
        <v>753820.08</v>
      </c>
      <c r="CI72" s="31">
        <f t="shared" ca="1" si="240"/>
        <v>1042038.6</v>
      </c>
      <c r="CJ72" s="31">
        <f t="shared" ca="1" si="241"/>
        <v>1108287.18</v>
      </c>
      <c r="CK72" s="32">
        <f t="shared" ref="CK72:CK103" ca="1" si="290">ROUND(Q72*$CV$3,2)</f>
        <v>0</v>
      </c>
      <c r="CL72" s="32">
        <f t="shared" ref="CL72:CL103" ca="1" si="291">ROUND(R72*$CV$3,2)</f>
        <v>0</v>
      </c>
      <c r="CM72" s="32">
        <f t="shared" ref="CM72:CM103" ca="1" si="292">ROUND(S72*$CV$3,2)</f>
        <v>0</v>
      </c>
      <c r="CN72" s="32">
        <f t="shared" ref="CN72:CN103" ca="1" si="293">ROUND(T72*$CV$3,2)</f>
        <v>0</v>
      </c>
      <c r="CO72" s="32">
        <f t="shared" ref="CO72:CO103" ca="1" si="294">ROUND(U72*$CV$3,2)</f>
        <v>0</v>
      </c>
      <c r="CP72" s="32">
        <f t="shared" ref="CP72:CP103" ca="1" si="295">ROUND(V72*$CV$3,2)</f>
        <v>0</v>
      </c>
      <c r="CQ72" s="32">
        <f t="shared" ref="CQ72:CQ103" ca="1" si="296">ROUND(W72*$CV$3,2)</f>
        <v>29516.63</v>
      </c>
      <c r="CR72" s="32">
        <f t="shared" ref="CR72:CR103" ca="1" si="297">ROUND(X72*$CV$3,2)</f>
        <v>27376.09</v>
      </c>
      <c r="CS72" s="32">
        <f t="shared" ref="CS72:CS103" ca="1" si="298">ROUND(Y72*$CV$3,2)</f>
        <v>50959.21</v>
      </c>
      <c r="CT72" s="32">
        <f t="shared" ref="CT72:CT103" ca="1" si="299">ROUND(Z72*$CV$3,2)</f>
        <v>28049.119999999999</v>
      </c>
      <c r="CU72" s="32">
        <f t="shared" ref="CU72:CU103" ca="1" si="300">ROUND(AA72*$CV$3,2)</f>
        <v>38773.53</v>
      </c>
      <c r="CV72" s="32">
        <f t="shared" ref="CV72:CV103" ca="1" si="301">ROUND(AB72*$CV$3,2)</f>
        <v>41238.589999999997</v>
      </c>
      <c r="CW72" s="31">
        <f t="shared" ref="CW72:CW115" ca="1" si="302">BY72+CK72-AO72-BA72</f>
        <v>0</v>
      </c>
      <c r="CX72" s="31">
        <f t="shared" ref="CX72:CX115" ca="1" si="303">BZ72+CL72-AP72-BB72</f>
        <v>0</v>
      </c>
      <c r="CY72" s="31">
        <f t="shared" ref="CY72:CY115" ca="1" si="304">CA72+CM72-AQ72-BC72</f>
        <v>0</v>
      </c>
      <c r="CZ72" s="31">
        <f t="shared" ref="CZ72:CZ115" ca="1" si="305">CB72+CN72-AR72-BD72</f>
        <v>0</v>
      </c>
      <c r="DA72" s="31">
        <f t="shared" ref="DA72:DA115" ca="1" si="306">CC72+CO72-AS72-BE72</f>
        <v>0</v>
      </c>
      <c r="DB72" s="31">
        <f t="shared" ref="DB72:DB115" ca="1" si="307">CD72+CP72-AT72-BF72</f>
        <v>0</v>
      </c>
      <c r="DC72" s="31">
        <f t="shared" ref="DC72:DC115" ca="1" si="308">CE72+CQ72-AU72-BG72</f>
        <v>119296.39000000001</v>
      </c>
      <c r="DD72" s="31">
        <f t="shared" ref="DD72:DD115" ca="1" si="309">CF72+CR72-AV72-BH72</f>
        <v>110645.0199999999</v>
      </c>
      <c r="DE72" s="31">
        <f t="shared" ref="DE72:DE115" ca="1" si="310">CG72+CS72-AW72-BI72</f>
        <v>205960.14999999991</v>
      </c>
      <c r="DF72" s="31">
        <f t="shared" ref="DF72:DF115" ca="1" si="311">CH72+CT72-AX72-BJ72</f>
        <v>127389.74999999994</v>
      </c>
      <c r="DG72" s="31">
        <f t="shared" ref="DG72:DG115" ca="1" si="312">CI72+CU72-AY72-BK72</f>
        <v>176096.43999999994</v>
      </c>
      <c r="DH72" s="31">
        <f t="shared" ref="DH72:DH115" ca="1" si="313">CJ72+CV72-AZ72-BL72</f>
        <v>187291.94</v>
      </c>
      <c r="DI72" s="32">
        <f t="shared" ca="1" si="242"/>
        <v>0</v>
      </c>
      <c r="DJ72" s="32">
        <f t="shared" ca="1" si="243"/>
        <v>0</v>
      </c>
      <c r="DK72" s="32">
        <f t="shared" ca="1" si="244"/>
        <v>0</v>
      </c>
      <c r="DL72" s="32">
        <f t="shared" ca="1" si="245"/>
        <v>0</v>
      </c>
      <c r="DM72" s="32">
        <f t="shared" ca="1" si="246"/>
        <v>0</v>
      </c>
      <c r="DN72" s="32">
        <f t="shared" ca="1" si="247"/>
        <v>0</v>
      </c>
      <c r="DO72" s="32">
        <f t="shared" ca="1" si="248"/>
        <v>5964.82</v>
      </c>
      <c r="DP72" s="32">
        <f t="shared" ca="1" si="249"/>
        <v>5532.25</v>
      </c>
      <c r="DQ72" s="32">
        <f t="shared" ca="1" si="250"/>
        <v>10298.01</v>
      </c>
      <c r="DR72" s="32">
        <f t="shared" ca="1" si="251"/>
        <v>6369.49</v>
      </c>
      <c r="DS72" s="32">
        <f t="shared" ca="1" si="252"/>
        <v>8804.82</v>
      </c>
      <c r="DT72" s="32">
        <f t="shared" ca="1" si="253"/>
        <v>9364.6</v>
      </c>
      <c r="DU72" s="31">
        <f t="shared" ca="1" si="254"/>
        <v>0</v>
      </c>
      <c r="DV72" s="31">
        <f t="shared" ca="1" si="255"/>
        <v>0</v>
      </c>
      <c r="DW72" s="31">
        <f t="shared" ca="1" si="256"/>
        <v>0</v>
      </c>
      <c r="DX72" s="31">
        <f t="shared" ca="1" si="257"/>
        <v>0</v>
      </c>
      <c r="DY72" s="31">
        <f t="shared" ca="1" si="258"/>
        <v>0</v>
      </c>
      <c r="DZ72" s="31">
        <f t="shared" ca="1" si="259"/>
        <v>0</v>
      </c>
      <c r="EA72" s="31">
        <f t="shared" ca="1" si="260"/>
        <v>37080.620000000003</v>
      </c>
      <c r="EB72" s="31">
        <f t="shared" ca="1" si="261"/>
        <v>34203.589999999997</v>
      </c>
      <c r="EC72" s="31">
        <f t="shared" ca="1" si="262"/>
        <v>63318.42</v>
      </c>
      <c r="ED72" s="31">
        <f t="shared" ca="1" si="263"/>
        <v>38954.080000000002</v>
      </c>
      <c r="EE72" s="31">
        <f t="shared" ca="1" si="264"/>
        <v>53548.81</v>
      </c>
      <c r="EF72" s="31">
        <f t="shared" ca="1" si="265"/>
        <v>56645.35</v>
      </c>
      <c r="EG72" s="32">
        <f t="shared" ca="1" si="266"/>
        <v>0</v>
      </c>
      <c r="EH72" s="32">
        <f t="shared" ca="1" si="267"/>
        <v>0</v>
      </c>
      <c r="EI72" s="32">
        <f t="shared" ca="1" si="268"/>
        <v>0</v>
      </c>
      <c r="EJ72" s="32">
        <f t="shared" ca="1" si="269"/>
        <v>0</v>
      </c>
      <c r="EK72" s="32">
        <f t="shared" ca="1" si="270"/>
        <v>0</v>
      </c>
      <c r="EL72" s="32">
        <f t="shared" ca="1" si="271"/>
        <v>0</v>
      </c>
      <c r="EM72" s="32">
        <f t="shared" ca="1" si="272"/>
        <v>162341.83000000002</v>
      </c>
      <c r="EN72" s="32">
        <f t="shared" ca="1" si="273"/>
        <v>150380.8599999999</v>
      </c>
      <c r="EO72" s="32">
        <f t="shared" ca="1" si="274"/>
        <v>279576.5799999999</v>
      </c>
      <c r="EP72" s="32">
        <f t="shared" ca="1" si="275"/>
        <v>172713.31999999995</v>
      </c>
      <c r="EQ72" s="32">
        <f t="shared" ca="1" si="276"/>
        <v>238450.06999999995</v>
      </c>
      <c r="ER72" s="32">
        <f t="shared" ca="1" si="277"/>
        <v>253301.89</v>
      </c>
    </row>
    <row r="73" spans="1:148">
      <c r="A73" t="s">
        <v>537</v>
      </c>
      <c r="B73" s="1" t="s">
        <v>43</v>
      </c>
      <c r="C73" t="str">
        <f t="shared" ref="C73:C104" ca="1" si="314">VLOOKUP($B73,LocationLookup,2,FALSE)</f>
        <v>GPEC</v>
      </c>
      <c r="D73" t="str">
        <f t="shared" ref="D73:D104" ca="1" si="315">VLOOKUP($C73,LossFactorLookup,2,FALSE)</f>
        <v>Grande Prairie EcoPower Industrial System</v>
      </c>
      <c r="E73" s="51">
        <v>5655.6522999999997</v>
      </c>
      <c r="F73" s="51">
        <v>9844.9449999999997</v>
      </c>
      <c r="G73" s="51">
        <v>10087.432699999999</v>
      </c>
      <c r="H73" s="51">
        <v>9782.8904999999995</v>
      </c>
      <c r="I73" s="51">
        <v>9927.0139999999992</v>
      </c>
      <c r="J73" s="51">
        <v>8115.2485999999999</v>
      </c>
      <c r="K73" s="51">
        <v>4152.6277</v>
      </c>
      <c r="L73" s="51">
        <v>5400.8432000000003</v>
      </c>
      <c r="M73" s="51">
        <v>8145.9592000000002</v>
      </c>
      <c r="N73" s="51">
        <v>10241.825000000001</v>
      </c>
      <c r="O73" s="51">
        <v>8916.7579000000005</v>
      </c>
      <c r="P73" s="51">
        <v>9364.4526999999998</v>
      </c>
      <c r="Q73" s="32">
        <v>600035.61</v>
      </c>
      <c r="R73" s="32">
        <v>513690.39</v>
      </c>
      <c r="S73" s="32">
        <v>430638.98</v>
      </c>
      <c r="T73" s="32">
        <v>305513.52</v>
      </c>
      <c r="U73" s="32">
        <v>308850.59000000003</v>
      </c>
      <c r="V73" s="32">
        <v>231329.57</v>
      </c>
      <c r="W73" s="32">
        <v>155136.04</v>
      </c>
      <c r="X73" s="32">
        <v>195021.29</v>
      </c>
      <c r="Y73" s="32">
        <v>527335.56000000006</v>
      </c>
      <c r="Z73" s="32">
        <v>354528.06</v>
      </c>
      <c r="AA73" s="32">
        <v>434598.31</v>
      </c>
      <c r="AB73" s="32">
        <v>464049.59</v>
      </c>
      <c r="AC73" s="2">
        <v>-1.88</v>
      </c>
      <c r="AD73" s="2">
        <v>-1.88</v>
      </c>
      <c r="AE73" s="2">
        <v>-1.88</v>
      </c>
      <c r="AF73" s="2">
        <v>-1.88</v>
      </c>
      <c r="AG73" s="2">
        <v>-1.88</v>
      </c>
      <c r="AH73" s="2">
        <v>-1.88</v>
      </c>
      <c r="AI73" s="2">
        <v>-1.88</v>
      </c>
      <c r="AJ73" s="2">
        <v>-1.88</v>
      </c>
      <c r="AK73" s="2">
        <v>-1.88</v>
      </c>
      <c r="AL73" s="2">
        <v>-1.88</v>
      </c>
      <c r="AM73" s="2">
        <v>-1.88</v>
      </c>
      <c r="AN73" s="2">
        <v>-1.88</v>
      </c>
      <c r="AO73" s="33">
        <v>-11280.67</v>
      </c>
      <c r="AP73" s="33">
        <v>-9657.3799999999992</v>
      </c>
      <c r="AQ73" s="33">
        <v>-8096.01</v>
      </c>
      <c r="AR73" s="33">
        <v>-5743.65</v>
      </c>
      <c r="AS73" s="33">
        <v>-5806.39</v>
      </c>
      <c r="AT73" s="33">
        <v>-4349</v>
      </c>
      <c r="AU73" s="33">
        <v>-2916.56</v>
      </c>
      <c r="AV73" s="33">
        <v>-3666.4</v>
      </c>
      <c r="AW73" s="33">
        <v>-9913.91</v>
      </c>
      <c r="AX73" s="33">
        <v>-6665.13</v>
      </c>
      <c r="AY73" s="33">
        <v>-8170.45</v>
      </c>
      <c r="AZ73" s="33">
        <v>-8724.1299999999992</v>
      </c>
      <c r="BA73" s="31">
        <f t="shared" si="278"/>
        <v>-180.01</v>
      </c>
      <c r="BB73" s="31">
        <f t="shared" si="279"/>
        <v>-154.11000000000001</v>
      </c>
      <c r="BC73" s="31">
        <f t="shared" si="280"/>
        <v>-129.19</v>
      </c>
      <c r="BD73" s="31">
        <f t="shared" si="281"/>
        <v>-122.21</v>
      </c>
      <c r="BE73" s="31">
        <f t="shared" si="282"/>
        <v>-123.54</v>
      </c>
      <c r="BF73" s="31">
        <f t="shared" si="283"/>
        <v>-92.53</v>
      </c>
      <c r="BG73" s="31">
        <f t="shared" si="284"/>
        <v>0</v>
      </c>
      <c r="BH73" s="31">
        <f t="shared" si="285"/>
        <v>0</v>
      </c>
      <c r="BI73" s="31">
        <f t="shared" si="286"/>
        <v>0</v>
      </c>
      <c r="BJ73" s="31">
        <f t="shared" si="287"/>
        <v>-425.43</v>
      </c>
      <c r="BK73" s="31">
        <f t="shared" si="288"/>
        <v>-521.52</v>
      </c>
      <c r="BL73" s="31">
        <f t="shared" si="289"/>
        <v>-556.86</v>
      </c>
      <c r="BM73" s="6">
        <f t="shared" ca="1" si="229"/>
        <v>-0.107</v>
      </c>
      <c r="BN73" s="6">
        <f t="shared" ca="1" si="229"/>
        <v>-0.107</v>
      </c>
      <c r="BO73" s="6">
        <f t="shared" ca="1" si="229"/>
        <v>-0.107</v>
      </c>
      <c r="BP73" s="6">
        <f t="shared" ca="1" si="229"/>
        <v>-0.107</v>
      </c>
      <c r="BQ73" s="6">
        <f t="shared" ca="1" si="229"/>
        <v>-0.107</v>
      </c>
      <c r="BR73" s="6">
        <f t="shared" ca="1" si="229"/>
        <v>-0.107</v>
      </c>
      <c r="BS73" s="6">
        <f t="shared" ca="1" si="229"/>
        <v>-0.107</v>
      </c>
      <c r="BT73" s="6">
        <f t="shared" ca="1" si="229"/>
        <v>-0.107</v>
      </c>
      <c r="BU73" s="6">
        <f t="shared" ca="1" si="229"/>
        <v>-0.107</v>
      </c>
      <c r="BV73" s="6">
        <f t="shared" ca="1" si="229"/>
        <v>-0.107</v>
      </c>
      <c r="BW73" s="6">
        <f t="shared" ca="1" si="229"/>
        <v>-0.107</v>
      </c>
      <c r="BX73" s="6">
        <f t="shared" ca="1" si="229"/>
        <v>-0.107</v>
      </c>
      <c r="BY73" s="31">
        <f t="shared" ca="1" si="230"/>
        <v>-64203.81</v>
      </c>
      <c r="BZ73" s="31">
        <f t="shared" ca="1" si="231"/>
        <v>-54964.87</v>
      </c>
      <c r="CA73" s="31">
        <f t="shared" ca="1" si="232"/>
        <v>-46078.37</v>
      </c>
      <c r="CB73" s="31">
        <f t="shared" ca="1" si="233"/>
        <v>-32689.95</v>
      </c>
      <c r="CC73" s="31">
        <f t="shared" ca="1" si="234"/>
        <v>-33047.01</v>
      </c>
      <c r="CD73" s="31">
        <f t="shared" ca="1" si="235"/>
        <v>-24752.26</v>
      </c>
      <c r="CE73" s="31">
        <f t="shared" ca="1" si="236"/>
        <v>-16599.560000000001</v>
      </c>
      <c r="CF73" s="31">
        <f t="shared" ca="1" si="237"/>
        <v>-20867.28</v>
      </c>
      <c r="CG73" s="31">
        <f t="shared" ca="1" si="238"/>
        <v>-56424.9</v>
      </c>
      <c r="CH73" s="31">
        <f t="shared" ca="1" si="239"/>
        <v>-37934.5</v>
      </c>
      <c r="CI73" s="31">
        <f t="shared" ca="1" si="240"/>
        <v>-46502.02</v>
      </c>
      <c r="CJ73" s="31">
        <f t="shared" ca="1" si="241"/>
        <v>-49653.31</v>
      </c>
      <c r="CK73" s="32">
        <f t="shared" ca="1" si="290"/>
        <v>1440.09</v>
      </c>
      <c r="CL73" s="32">
        <f t="shared" ca="1" si="291"/>
        <v>1232.8599999999999</v>
      </c>
      <c r="CM73" s="32">
        <f t="shared" ca="1" si="292"/>
        <v>1033.53</v>
      </c>
      <c r="CN73" s="32">
        <f t="shared" ca="1" si="293"/>
        <v>733.23</v>
      </c>
      <c r="CO73" s="32">
        <f t="shared" ca="1" si="294"/>
        <v>741.24</v>
      </c>
      <c r="CP73" s="32">
        <f t="shared" ca="1" si="295"/>
        <v>555.19000000000005</v>
      </c>
      <c r="CQ73" s="32">
        <f t="shared" ca="1" si="296"/>
        <v>372.33</v>
      </c>
      <c r="CR73" s="32">
        <f t="shared" ca="1" si="297"/>
        <v>468.05</v>
      </c>
      <c r="CS73" s="32">
        <f t="shared" ca="1" si="298"/>
        <v>1265.6099999999999</v>
      </c>
      <c r="CT73" s="32">
        <f t="shared" ca="1" si="299"/>
        <v>850.87</v>
      </c>
      <c r="CU73" s="32">
        <f t="shared" ca="1" si="300"/>
        <v>1043.04</v>
      </c>
      <c r="CV73" s="32">
        <f t="shared" ca="1" si="301"/>
        <v>1113.72</v>
      </c>
      <c r="CW73" s="31">
        <f t="shared" ca="1" si="302"/>
        <v>-51303.040000000001</v>
      </c>
      <c r="CX73" s="31">
        <f t="shared" ca="1" si="303"/>
        <v>-43920.520000000004</v>
      </c>
      <c r="CY73" s="31">
        <f t="shared" ca="1" si="304"/>
        <v>-36819.64</v>
      </c>
      <c r="CZ73" s="31">
        <f t="shared" ca="1" si="305"/>
        <v>-26090.86</v>
      </c>
      <c r="DA73" s="31">
        <f t="shared" ca="1" si="306"/>
        <v>-26375.84</v>
      </c>
      <c r="DB73" s="31">
        <f t="shared" ca="1" si="307"/>
        <v>-19755.54</v>
      </c>
      <c r="DC73" s="31">
        <f t="shared" ca="1" si="308"/>
        <v>-13310.670000000002</v>
      </c>
      <c r="DD73" s="31">
        <f t="shared" ca="1" si="309"/>
        <v>-16732.829999999998</v>
      </c>
      <c r="DE73" s="31">
        <f t="shared" ca="1" si="310"/>
        <v>-45245.380000000005</v>
      </c>
      <c r="DF73" s="31">
        <f t="shared" ca="1" si="311"/>
        <v>-29993.069999999996</v>
      </c>
      <c r="DG73" s="31">
        <f t="shared" ca="1" si="312"/>
        <v>-36767.01</v>
      </c>
      <c r="DH73" s="31">
        <f t="shared" ca="1" si="313"/>
        <v>-39258.6</v>
      </c>
      <c r="DI73" s="32">
        <f t="shared" ca="1" si="242"/>
        <v>-2565.15</v>
      </c>
      <c r="DJ73" s="32">
        <f t="shared" ca="1" si="243"/>
        <v>-2196.0300000000002</v>
      </c>
      <c r="DK73" s="32">
        <f t="shared" ca="1" si="244"/>
        <v>-1840.98</v>
      </c>
      <c r="DL73" s="32">
        <f t="shared" ca="1" si="245"/>
        <v>-1304.54</v>
      </c>
      <c r="DM73" s="32">
        <f t="shared" ca="1" si="246"/>
        <v>-1318.79</v>
      </c>
      <c r="DN73" s="32">
        <f t="shared" ca="1" si="247"/>
        <v>-987.78</v>
      </c>
      <c r="DO73" s="32">
        <f t="shared" ca="1" si="248"/>
        <v>-665.53</v>
      </c>
      <c r="DP73" s="32">
        <f t="shared" ca="1" si="249"/>
        <v>-836.64</v>
      </c>
      <c r="DQ73" s="32">
        <f t="shared" ca="1" si="250"/>
        <v>-2262.27</v>
      </c>
      <c r="DR73" s="32">
        <f t="shared" ca="1" si="251"/>
        <v>-1499.65</v>
      </c>
      <c r="DS73" s="32">
        <f t="shared" ca="1" si="252"/>
        <v>-1838.35</v>
      </c>
      <c r="DT73" s="32">
        <f t="shared" ca="1" si="253"/>
        <v>-1962.93</v>
      </c>
      <c r="DU73" s="31">
        <f t="shared" ca="1" si="254"/>
        <v>-16528.310000000001</v>
      </c>
      <c r="DV73" s="31">
        <f t="shared" ca="1" si="255"/>
        <v>-14047.3</v>
      </c>
      <c r="DW73" s="31">
        <f t="shared" ca="1" si="256"/>
        <v>-11698.52</v>
      </c>
      <c r="DX73" s="31">
        <f t="shared" ca="1" si="257"/>
        <v>-8239.86</v>
      </c>
      <c r="DY73" s="31">
        <f t="shared" ca="1" si="258"/>
        <v>-8286.5</v>
      </c>
      <c r="DZ73" s="31">
        <f t="shared" ca="1" si="259"/>
        <v>-6173.04</v>
      </c>
      <c r="EA73" s="31">
        <f t="shared" ca="1" si="260"/>
        <v>-4137.33</v>
      </c>
      <c r="EB73" s="31">
        <f t="shared" ca="1" si="261"/>
        <v>-5172.6000000000004</v>
      </c>
      <c r="EC73" s="31">
        <f t="shared" ca="1" si="262"/>
        <v>-13909.81</v>
      </c>
      <c r="ED73" s="31">
        <f t="shared" ca="1" si="263"/>
        <v>-9171.48</v>
      </c>
      <c r="EE73" s="31">
        <f t="shared" ca="1" si="264"/>
        <v>-11180.41</v>
      </c>
      <c r="EF73" s="31">
        <f t="shared" ca="1" si="265"/>
        <v>-11873.53</v>
      </c>
      <c r="EG73" s="32">
        <f t="shared" ca="1" si="266"/>
        <v>-70396.5</v>
      </c>
      <c r="EH73" s="32">
        <f t="shared" ca="1" si="267"/>
        <v>-60163.850000000006</v>
      </c>
      <c r="EI73" s="32">
        <f t="shared" ca="1" si="268"/>
        <v>-50359.14</v>
      </c>
      <c r="EJ73" s="32">
        <f t="shared" ca="1" si="269"/>
        <v>-35635.26</v>
      </c>
      <c r="EK73" s="32">
        <f t="shared" ca="1" si="270"/>
        <v>-35981.130000000005</v>
      </c>
      <c r="EL73" s="32">
        <f t="shared" ca="1" si="271"/>
        <v>-26916.36</v>
      </c>
      <c r="EM73" s="32">
        <f t="shared" ca="1" si="272"/>
        <v>-18113.530000000002</v>
      </c>
      <c r="EN73" s="32">
        <f t="shared" ca="1" si="273"/>
        <v>-22742.07</v>
      </c>
      <c r="EO73" s="32">
        <f t="shared" ca="1" si="274"/>
        <v>-61417.46</v>
      </c>
      <c r="EP73" s="32">
        <f t="shared" ca="1" si="275"/>
        <v>-40664.199999999997</v>
      </c>
      <c r="EQ73" s="32">
        <f t="shared" ca="1" si="276"/>
        <v>-49785.770000000004</v>
      </c>
      <c r="ER73" s="32">
        <f t="shared" ca="1" si="277"/>
        <v>-53095.06</v>
      </c>
    </row>
    <row r="74" spans="1:148">
      <c r="A74" t="s">
        <v>462</v>
      </c>
      <c r="B74" s="1" t="s">
        <v>119</v>
      </c>
      <c r="C74" t="str">
        <f t="shared" ca="1" si="314"/>
        <v>GWW1</v>
      </c>
      <c r="D74" t="str">
        <f t="shared" ca="1" si="315"/>
        <v>Soderglen Wind Facility</v>
      </c>
      <c r="E74" s="51">
        <v>30427.069100000001</v>
      </c>
      <c r="F74" s="51">
        <v>17069.316599999998</v>
      </c>
      <c r="G74" s="51">
        <v>23565.881600000001</v>
      </c>
      <c r="H74" s="51">
        <v>20018.044999999998</v>
      </c>
      <c r="I74" s="51">
        <v>18979.323700000001</v>
      </c>
      <c r="J74" s="51">
        <v>12809.3374</v>
      </c>
      <c r="K74" s="51">
        <v>9275.7831000000006</v>
      </c>
      <c r="L74" s="51">
        <v>10795.3393</v>
      </c>
      <c r="M74" s="51">
        <v>15853.443600000001</v>
      </c>
      <c r="N74" s="51">
        <v>18612.210599999999</v>
      </c>
      <c r="O74" s="51">
        <v>36237.563499999997</v>
      </c>
      <c r="P74" s="51">
        <v>19263.136399999999</v>
      </c>
      <c r="Q74" s="32">
        <v>2005218.92</v>
      </c>
      <c r="R74" s="32">
        <v>719382.76</v>
      </c>
      <c r="S74" s="32">
        <v>878186.08</v>
      </c>
      <c r="T74" s="32">
        <v>524380.47</v>
      </c>
      <c r="U74" s="32">
        <v>638690.93000000005</v>
      </c>
      <c r="V74" s="32">
        <v>343567.75</v>
      </c>
      <c r="W74" s="32">
        <v>302909.11</v>
      </c>
      <c r="X74" s="32">
        <v>343486.1</v>
      </c>
      <c r="Y74" s="32">
        <v>1021402.04</v>
      </c>
      <c r="Z74" s="32">
        <v>554235.94999999995</v>
      </c>
      <c r="AA74" s="32">
        <v>1800354.48</v>
      </c>
      <c r="AB74" s="32">
        <v>749156.69</v>
      </c>
      <c r="AC74" s="2">
        <v>1.46</v>
      </c>
      <c r="AD74" s="2">
        <v>1.46</v>
      </c>
      <c r="AE74" s="2">
        <v>1.46</v>
      </c>
      <c r="AF74" s="2">
        <v>1.46</v>
      </c>
      <c r="AG74" s="2">
        <v>1.46</v>
      </c>
      <c r="AH74" s="2">
        <v>1.46</v>
      </c>
      <c r="AI74" s="2">
        <v>1.46</v>
      </c>
      <c r="AJ74" s="2">
        <v>1.46</v>
      </c>
      <c r="AK74" s="2">
        <v>1.72</v>
      </c>
      <c r="AL74" s="2">
        <v>1.72</v>
      </c>
      <c r="AM74" s="2">
        <v>1.72</v>
      </c>
      <c r="AN74" s="2">
        <v>1.72</v>
      </c>
      <c r="AO74" s="33">
        <v>29276.2</v>
      </c>
      <c r="AP74" s="33">
        <v>10502.99</v>
      </c>
      <c r="AQ74" s="33">
        <v>12821.52</v>
      </c>
      <c r="AR74" s="33">
        <v>7655.95</v>
      </c>
      <c r="AS74" s="33">
        <v>9324.89</v>
      </c>
      <c r="AT74" s="33">
        <v>5016.09</v>
      </c>
      <c r="AU74" s="33">
        <v>4422.47</v>
      </c>
      <c r="AV74" s="33">
        <v>5014.8999999999996</v>
      </c>
      <c r="AW74" s="33">
        <v>17568.12</v>
      </c>
      <c r="AX74" s="33">
        <v>9532.86</v>
      </c>
      <c r="AY74" s="33">
        <v>30966.1</v>
      </c>
      <c r="AZ74" s="33">
        <v>12885.49</v>
      </c>
      <c r="BA74" s="31">
        <f t="shared" si="278"/>
        <v>-601.57000000000005</v>
      </c>
      <c r="BB74" s="31">
        <f t="shared" si="279"/>
        <v>-215.81</v>
      </c>
      <c r="BC74" s="31">
        <f t="shared" si="280"/>
        <v>-263.45999999999998</v>
      </c>
      <c r="BD74" s="31">
        <f t="shared" si="281"/>
        <v>-209.75</v>
      </c>
      <c r="BE74" s="31">
        <f t="shared" si="282"/>
        <v>-255.48</v>
      </c>
      <c r="BF74" s="31">
        <f t="shared" si="283"/>
        <v>-137.43</v>
      </c>
      <c r="BG74" s="31">
        <f t="shared" si="284"/>
        <v>0</v>
      </c>
      <c r="BH74" s="31">
        <f t="shared" si="285"/>
        <v>0</v>
      </c>
      <c r="BI74" s="31">
        <f t="shared" si="286"/>
        <v>0</v>
      </c>
      <c r="BJ74" s="31">
        <f t="shared" si="287"/>
        <v>-665.08</v>
      </c>
      <c r="BK74" s="31">
        <f t="shared" si="288"/>
        <v>-2160.4299999999998</v>
      </c>
      <c r="BL74" s="31">
        <f t="shared" si="289"/>
        <v>-898.99</v>
      </c>
      <c r="BM74" s="6">
        <f t="shared" ca="1" si="229"/>
        <v>2.2100000000000002E-2</v>
      </c>
      <c r="BN74" s="6">
        <f t="shared" ca="1" si="229"/>
        <v>2.2100000000000002E-2</v>
      </c>
      <c r="BO74" s="6">
        <f t="shared" ca="1" si="229"/>
        <v>2.2100000000000002E-2</v>
      </c>
      <c r="BP74" s="6">
        <f t="shared" ca="1" si="229"/>
        <v>2.2100000000000002E-2</v>
      </c>
      <c r="BQ74" s="6">
        <f t="shared" ca="1" si="229"/>
        <v>2.2100000000000002E-2</v>
      </c>
      <c r="BR74" s="6">
        <f t="shared" ca="1" si="229"/>
        <v>2.2100000000000002E-2</v>
      </c>
      <c r="BS74" s="6">
        <f t="shared" ca="1" si="229"/>
        <v>2.2100000000000002E-2</v>
      </c>
      <c r="BT74" s="6">
        <f t="shared" ca="1" si="229"/>
        <v>2.2100000000000002E-2</v>
      </c>
      <c r="BU74" s="6">
        <f t="shared" ca="1" si="229"/>
        <v>2.2100000000000002E-2</v>
      </c>
      <c r="BV74" s="6">
        <f t="shared" ca="1" si="229"/>
        <v>2.2100000000000002E-2</v>
      </c>
      <c r="BW74" s="6">
        <f t="shared" ca="1" si="229"/>
        <v>2.2100000000000002E-2</v>
      </c>
      <c r="BX74" s="6">
        <f t="shared" ca="1" si="229"/>
        <v>2.2100000000000002E-2</v>
      </c>
      <c r="BY74" s="31">
        <f t="shared" ca="1" si="230"/>
        <v>44315.34</v>
      </c>
      <c r="BZ74" s="31">
        <f t="shared" ca="1" si="231"/>
        <v>15898.36</v>
      </c>
      <c r="CA74" s="31">
        <f t="shared" ca="1" si="232"/>
        <v>19407.91</v>
      </c>
      <c r="CB74" s="31">
        <f t="shared" ca="1" si="233"/>
        <v>11588.81</v>
      </c>
      <c r="CC74" s="31">
        <f t="shared" ca="1" si="234"/>
        <v>14115.07</v>
      </c>
      <c r="CD74" s="31">
        <f t="shared" ca="1" si="235"/>
        <v>7592.85</v>
      </c>
      <c r="CE74" s="31">
        <f t="shared" ca="1" si="236"/>
        <v>6694.29</v>
      </c>
      <c r="CF74" s="31">
        <f t="shared" ca="1" si="237"/>
        <v>7591.04</v>
      </c>
      <c r="CG74" s="31">
        <f t="shared" ca="1" si="238"/>
        <v>22572.99</v>
      </c>
      <c r="CH74" s="31">
        <f t="shared" ca="1" si="239"/>
        <v>12248.61</v>
      </c>
      <c r="CI74" s="31">
        <f t="shared" ca="1" si="240"/>
        <v>39787.83</v>
      </c>
      <c r="CJ74" s="31">
        <f t="shared" ca="1" si="241"/>
        <v>16556.36</v>
      </c>
      <c r="CK74" s="32">
        <f t="shared" ca="1" si="290"/>
        <v>4812.53</v>
      </c>
      <c r="CL74" s="32">
        <f t="shared" ca="1" si="291"/>
        <v>1726.52</v>
      </c>
      <c r="CM74" s="32">
        <f t="shared" ca="1" si="292"/>
        <v>2107.65</v>
      </c>
      <c r="CN74" s="32">
        <f t="shared" ca="1" si="293"/>
        <v>1258.51</v>
      </c>
      <c r="CO74" s="32">
        <f t="shared" ca="1" si="294"/>
        <v>1532.86</v>
      </c>
      <c r="CP74" s="32">
        <f t="shared" ca="1" si="295"/>
        <v>824.56</v>
      </c>
      <c r="CQ74" s="32">
        <f t="shared" ca="1" si="296"/>
        <v>726.98</v>
      </c>
      <c r="CR74" s="32">
        <f t="shared" ca="1" si="297"/>
        <v>824.37</v>
      </c>
      <c r="CS74" s="32">
        <f t="shared" ca="1" si="298"/>
        <v>2451.36</v>
      </c>
      <c r="CT74" s="32">
        <f t="shared" ca="1" si="299"/>
        <v>1330.17</v>
      </c>
      <c r="CU74" s="32">
        <f t="shared" ca="1" si="300"/>
        <v>4320.8500000000004</v>
      </c>
      <c r="CV74" s="32">
        <f t="shared" ca="1" si="301"/>
        <v>1797.98</v>
      </c>
      <c r="CW74" s="31">
        <f t="shared" ca="1" si="302"/>
        <v>20453.239999999994</v>
      </c>
      <c r="CX74" s="31">
        <f t="shared" ca="1" si="303"/>
        <v>7337.7000000000016</v>
      </c>
      <c r="CY74" s="31">
        <f t="shared" ca="1" si="304"/>
        <v>8957.5</v>
      </c>
      <c r="CZ74" s="31">
        <f t="shared" ca="1" si="305"/>
        <v>5401.12</v>
      </c>
      <c r="DA74" s="31">
        <f t="shared" ca="1" si="306"/>
        <v>6578.52</v>
      </c>
      <c r="DB74" s="31">
        <f t="shared" ca="1" si="307"/>
        <v>3538.7499999999995</v>
      </c>
      <c r="DC74" s="31">
        <f t="shared" ca="1" si="308"/>
        <v>2998.8</v>
      </c>
      <c r="DD74" s="31">
        <f t="shared" ca="1" si="309"/>
        <v>3400.51</v>
      </c>
      <c r="DE74" s="31">
        <f t="shared" ca="1" si="310"/>
        <v>7456.2300000000032</v>
      </c>
      <c r="DF74" s="31">
        <f t="shared" ca="1" si="311"/>
        <v>4711</v>
      </c>
      <c r="DG74" s="31">
        <f t="shared" ca="1" si="312"/>
        <v>15303.010000000002</v>
      </c>
      <c r="DH74" s="31">
        <f t="shared" ca="1" si="313"/>
        <v>6367.84</v>
      </c>
      <c r="DI74" s="32">
        <f t="shared" ca="1" si="242"/>
        <v>1022.66</v>
      </c>
      <c r="DJ74" s="32">
        <f t="shared" ca="1" si="243"/>
        <v>366.89</v>
      </c>
      <c r="DK74" s="32">
        <f t="shared" ca="1" si="244"/>
        <v>447.88</v>
      </c>
      <c r="DL74" s="32">
        <f t="shared" ca="1" si="245"/>
        <v>270.06</v>
      </c>
      <c r="DM74" s="32">
        <f t="shared" ca="1" si="246"/>
        <v>328.93</v>
      </c>
      <c r="DN74" s="32">
        <f t="shared" ca="1" si="247"/>
        <v>176.94</v>
      </c>
      <c r="DO74" s="32">
        <f t="shared" ca="1" si="248"/>
        <v>149.94</v>
      </c>
      <c r="DP74" s="32">
        <f t="shared" ca="1" si="249"/>
        <v>170.03</v>
      </c>
      <c r="DQ74" s="32">
        <f t="shared" ca="1" si="250"/>
        <v>372.81</v>
      </c>
      <c r="DR74" s="32">
        <f t="shared" ca="1" si="251"/>
        <v>235.55</v>
      </c>
      <c r="DS74" s="32">
        <f t="shared" ca="1" si="252"/>
        <v>765.15</v>
      </c>
      <c r="DT74" s="32">
        <f t="shared" ca="1" si="253"/>
        <v>318.39</v>
      </c>
      <c r="DU74" s="31">
        <f t="shared" ca="1" si="254"/>
        <v>6589.42</v>
      </c>
      <c r="DV74" s="31">
        <f t="shared" ca="1" si="255"/>
        <v>2346.85</v>
      </c>
      <c r="DW74" s="31">
        <f t="shared" ca="1" si="256"/>
        <v>2846.02</v>
      </c>
      <c r="DX74" s="31">
        <f t="shared" ca="1" si="257"/>
        <v>1705.75</v>
      </c>
      <c r="DY74" s="31">
        <f t="shared" ca="1" si="258"/>
        <v>2066.77</v>
      </c>
      <c r="DZ74" s="31">
        <f t="shared" ca="1" si="259"/>
        <v>1105.76</v>
      </c>
      <c r="EA74" s="31">
        <f t="shared" ca="1" si="260"/>
        <v>932.11</v>
      </c>
      <c r="EB74" s="31">
        <f t="shared" ca="1" si="261"/>
        <v>1051.2</v>
      </c>
      <c r="EC74" s="31">
        <f t="shared" ca="1" si="262"/>
        <v>2292.27</v>
      </c>
      <c r="ED74" s="31">
        <f t="shared" ca="1" si="263"/>
        <v>1440.56</v>
      </c>
      <c r="EE74" s="31">
        <f t="shared" ca="1" si="264"/>
        <v>4653.46</v>
      </c>
      <c r="EF74" s="31">
        <f t="shared" ca="1" si="265"/>
        <v>1925.92</v>
      </c>
      <c r="EG74" s="32">
        <f t="shared" ca="1" si="266"/>
        <v>28065.319999999992</v>
      </c>
      <c r="EH74" s="32">
        <f t="shared" ca="1" si="267"/>
        <v>10051.440000000002</v>
      </c>
      <c r="EI74" s="32">
        <f t="shared" ca="1" si="268"/>
        <v>12251.4</v>
      </c>
      <c r="EJ74" s="32">
        <f t="shared" ca="1" si="269"/>
        <v>7376.93</v>
      </c>
      <c r="EK74" s="32">
        <f t="shared" ca="1" si="270"/>
        <v>8974.2200000000012</v>
      </c>
      <c r="EL74" s="32">
        <f t="shared" ca="1" si="271"/>
        <v>4821.45</v>
      </c>
      <c r="EM74" s="32">
        <f t="shared" ca="1" si="272"/>
        <v>4080.8500000000004</v>
      </c>
      <c r="EN74" s="32">
        <f t="shared" ca="1" si="273"/>
        <v>4621.7400000000007</v>
      </c>
      <c r="EO74" s="32">
        <f t="shared" ca="1" si="274"/>
        <v>10121.310000000003</v>
      </c>
      <c r="EP74" s="32">
        <f t="shared" ca="1" si="275"/>
        <v>6387.1100000000006</v>
      </c>
      <c r="EQ74" s="32">
        <f t="shared" ca="1" si="276"/>
        <v>20721.620000000003</v>
      </c>
      <c r="ER74" s="32">
        <f t="shared" ca="1" si="277"/>
        <v>8612.1500000000015</v>
      </c>
    </row>
    <row r="75" spans="1:148">
      <c r="A75" t="s">
        <v>452</v>
      </c>
      <c r="B75" s="1" t="s">
        <v>92</v>
      </c>
      <c r="C75" t="str">
        <f t="shared" ca="1" si="314"/>
        <v>HRM</v>
      </c>
      <c r="D75" t="str">
        <f t="shared" ca="1" si="315"/>
        <v>H. R. Milner</v>
      </c>
      <c r="E75" s="51">
        <v>90227.869399999996</v>
      </c>
      <c r="F75" s="51">
        <v>69104.546400000007</v>
      </c>
      <c r="G75" s="51">
        <v>67956.812099999996</v>
      </c>
      <c r="H75" s="51">
        <v>60345.972300000001</v>
      </c>
      <c r="I75" s="51">
        <v>24913.787700000001</v>
      </c>
      <c r="J75" s="51">
        <v>95349.342099999994</v>
      </c>
      <c r="K75" s="51">
        <v>81587.210500000001</v>
      </c>
      <c r="L75" s="51">
        <v>98719.924299999999</v>
      </c>
      <c r="M75" s="51">
        <v>85041.596799999999</v>
      </c>
      <c r="N75" s="51">
        <v>82403.352299999999</v>
      </c>
      <c r="O75" s="51">
        <v>90137.933376000001</v>
      </c>
      <c r="P75" s="51">
        <v>90162.707874999993</v>
      </c>
      <c r="Q75" s="32">
        <v>8810669.0199999996</v>
      </c>
      <c r="R75" s="32">
        <v>3681624.74</v>
      </c>
      <c r="S75" s="32">
        <v>3078689.04</v>
      </c>
      <c r="T75" s="32">
        <v>2027593.98</v>
      </c>
      <c r="U75" s="32">
        <v>674290.19</v>
      </c>
      <c r="V75" s="32">
        <v>3202599.21</v>
      </c>
      <c r="W75" s="32">
        <v>3370852.35</v>
      </c>
      <c r="X75" s="32">
        <v>3445272.5</v>
      </c>
      <c r="Y75" s="32">
        <v>6991895.8600000003</v>
      </c>
      <c r="Z75" s="32">
        <v>2980830.47</v>
      </c>
      <c r="AA75" s="32">
        <v>4718811.51</v>
      </c>
      <c r="AB75" s="32">
        <v>5021359.13</v>
      </c>
      <c r="AC75" s="2">
        <v>2.34</v>
      </c>
      <c r="AD75" s="2">
        <v>2.34</v>
      </c>
      <c r="AE75" s="2">
        <v>2.34</v>
      </c>
      <c r="AF75" s="2">
        <v>2.34</v>
      </c>
      <c r="AG75" s="2">
        <v>2.34</v>
      </c>
      <c r="AH75" s="2">
        <v>2.34</v>
      </c>
      <c r="AI75" s="2">
        <v>2.34</v>
      </c>
      <c r="AJ75" s="2">
        <v>2.34</v>
      </c>
      <c r="AK75" s="2">
        <v>2.34</v>
      </c>
      <c r="AL75" s="2">
        <v>2.34</v>
      </c>
      <c r="AM75" s="2">
        <v>2.34</v>
      </c>
      <c r="AN75" s="2">
        <v>2.34</v>
      </c>
      <c r="AO75" s="33">
        <v>206169.65</v>
      </c>
      <c r="AP75" s="33">
        <v>86150.02</v>
      </c>
      <c r="AQ75" s="33">
        <v>72041.320000000007</v>
      </c>
      <c r="AR75" s="33">
        <v>47445.7</v>
      </c>
      <c r="AS75" s="33">
        <v>15778.39</v>
      </c>
      <c r="AT75" s="33">
        <v>74940.820000000007</v>
      </c>
      <c r="AU75" s="33">
        <v>78877.95</v>
      </c>
      <c r="AV75" s="33">
        <v>80619.38</v>
      </c>
      <c r="AW75" s="33">
        <v>163610.35999999999</v>
      </c>
      <c r="AX75" s="33">
        <v>69751.429999999993</v>
      </c>
      <c r="AY75" s="33">
        <v>110420.19</v>
      </c>
      <c r="AZ75" s="33">
        <v>117499.8</v>
      </c>
      <c r="BA75" s="31">
        <f t="shared" si="278"/>
        <v>-2643.2</v>
      </c>
      <c r="BB75" s="31">
        <f t="shared" si="279"/>
        <v>-1104.49</v>
      </c>
      <c r="BC75" s="31">
        <f t="shared" si="280"/>
        <v>-923.61</v>
      </c>
      <c r="BD75" s="31">
        <f t="shared" si="281"/>
        <v>-811.04</v>
      </c>
      <c r="BE75" s="31">
        <f t="shared" si="282"/>
        <v>-269.72000000000003</v>
      </c>
      <c r="BF75" s="31">
        <f t="shared" si="283"/>
        <v>-1281.04</v>
      </c>
      <c r="BG75" s="31">
        <f t="shared" si="284"/>
        <v>0</v>
      </c>
      <c r="BH75" s="31">
        <f t="shared" si="285"/>
        <v>0</v>
      </c>
      <c r="BI75" s="31">
        <f t="shared" si="286"/>
        <v>0</v>
      </c>
      <c r="BJ75" s="31">
        <f t="shared" si="287"/>
        <v>-3577</v>
      </c>
      <c r="BK75" s="31">
        <f t="shared" si="288"/>
        <v>-5662.57</v>
      </c>
      <c r="BL75" s="31">
        <f t="shared" si="289"/>
        <v>-6025.63</v>
      </c>
      <c r="BM75" s="6">
        <f t="shared" ca="1" si="229"/>
        <v>-7.6600000000000001E-2</v>
      </c>
      <c r="BN75" s="6">
        <f t="shared" ca="1" si="229"/>
        <v>-7.6600000000000001E-2</v>
      </c>
      <c r="BO75" s="6">
        <f t="shared" ca="1" si="229"/>
        <v>-7.6600000000000001E-2</v>
      </c>
      <c r="BP75" s="6">
        <f t="shared" ca="1" si="229"/>
        <v>-7.6600000000000001E-2</v>
      </c>
      <c r="BQ75" s="6">
        <f t="shared" ca="1" si="229"/>
        <v>-7.6600000000000001E-2</v>
      </c>
      <c r="BR75" s="6">
        <f t="shared" ca="1" si="229"/>
        <v>-7.6600000000000001E-2</v>
      </c>
      <c r="BS75" s="6">
        <f t="shared" ca="1" si="229"/>
        <v>-7.6600000000000001E-2</v>
      </c>
      <c r="BT75" s="6">
        <f t="shared" ca="1" si="229"/>
        <v>-7.6600000000000001E-2</v>
      </c>
      <c r="BU75" s="6">
        <f t="shared" ca="1" si="229"/>
        <v>-7.6600000000000001E-2</v>
      </c>
      <c r="BV75" s="6">
        <f t="shared" ca="1" si="229"/>
        <v>-7.6600000000000001E-2</v>
      </c>
      <c r="BW75" s="6">
        <f t="shared" ca="1" si="229"/>
        <v>-7.6600000000000001E-2</v>
      </c>
      <c r="BX75" s="6">
        <f t="shared" ca="1" si="229"/>
        <v>-7.6600000000000001E-2</v>
      </c>
      <c r="BY75" s="31">
        <f t="shared" ca="1" si="230"/>
        <v>-674897.25</v>
      </c>
      <c r="BZ75" s="31">
        <f t="shared" ca="1" si="231"/>
        <v>-282012.46000000002</v>
      </c>
      <c r="CA75" s="31">
        <f t="shared" ca="1" si="232"/>
        <v>-235827.58</v>
      </c>
      <c r="CB75" s="31">
        <f t="shared" ca="1" si="233"/>
        <v>-155313.70000000001</v>
      </c>
      <c r="CC75" s="31">
        <f t="shared" ca="1" si="234"/>
        <v>-51650.63</v>
      </c>
      <c r="CD75" s="31">
        <f t="shared" ca="1" si="235"/>
        <v>-245319.1</v>
      </c>
      <c r="CE75" s="31">
        <f t="shared" ca="1" si="236"/>
        <v>-258207.29</v>
      </c>
      <c r="CF75" s="31">
        <f t="shared" ca="1" si="237"/>
        <v>-263907.87</v>
      </c>
      <c r="CG75" s="31">
        <f t="shared" ca="1" si="238"/>
        <v>-535579.22</v>
      </c>
      <c r="CH75" s="31">
        <f t="shared" ca="1" si="239"/>
        <v>-228331.61</v>
      </c>
      <c r="CI75" s="31">
        <f t="shared" ca="1" si="240"/>
        <v>-361460.96</v>
      </c>
      <c r="CJ75" s="31">
        <f t="shared" ca="1" si="241"/>
        <v>-384636.11</v>
      </c>
      <c r="CK75" s="32">
        <f t="shared" ca="1" si="290"/>
        <v>21145.61</v>
      </c>
      <c r="CL75" s="32">
        <f t="shared" ca="1" si="291"/>
        <v>8835.9</v>
      </c>
      <c r="CM75" s="32">
        <f t="shared" ca="1" si="292"/>
        <v>7388.85</v>
      </c>
      <c r="CN75" s="32">
        <f t="shared" ca="1" si="293"/>
        <v>4866.2299999999996</v>
      </c>
      <c r="CO75" s="32">
        <f t="shared" ca="1" si="294"/>
        <v>1618.3</v>
      </c>
      <c r="CP75" s="32">
        <f t="shared" ca="1" si="295"/>
        <v>7686.24</v>
      </c>
      <c r="CQ75" s="32">
        <f t="shared" ca="1" si="296"/>
        <v>8090.05</v>
      </c>
      <c r="CR75" s="32">
        <f t="shared" ca="1" si="297"/>
        <v>8268.65</v>
      </c>
      <c r="CS75" s="32">
        <f t="shared" ca="1" si="298"/>
        <v>16780.55</v>
      </c>
      <c r="CT75" s="32">
        <f t="shared" ca="1" si="299"/>
        <v>7153.99</v>
      </c>
      <c r="CU75" s="32">
        <f t="shared" ca="1" si="300"/>
        <v>11325.15</v>
      </c>
      <c r="CV75" s="32">
        <f t="shared" ca="1" si="301"/>
        <v>12051.26</v>
      </c>
      <c r="CW75" s="31">
        <f t="shared" ca="1" si="302"/>
        <v>-857278.09000000008</v>
      </c>
      <c r="CX75" s="31">
        <f t="shared" ca="1" si="303"/>
        <v>-358222.09</v>
      </c>
      <c r="CY75" s="31">
        <f t="shared" ca="1" si="304"/>
        <v>-299556.44</v>
      </c>
      <c r="CZ75" s="31">
        <f t="shared" ca="1" si="305"/>
        <v>-197082.12999999998</v>
      </c>
      <c r="DA75" s="31">
        <f t="shared" ca="1" si="306"/>
        <v>-65541</v>
      </c>
      <c r="DB75" s="31">
        <f t="shared" ca="1" si="307"/>
        <v>-311292.64000000007</v>
      </c>
      <c r="DC75" s="31">
        <f t="shared" ca="1" si="308"/>
        <v>-328995.19</v>
      </c>
      <c r="DD75" s="31">
        <f t="shared" ca="1" si="309"/>
        <v>-336258.6</v>
      </c>
      <c r="DE75" s="31">
        <f t="shared" ca="1" si="310"/>
        <v>-682409.03</v>
      </c>
      <c r="DF75" s="31">
        <f t="shared" ca="1" si="311"/>
        <v>-287352.05</v>
      </c>
      <c r="DG75" s="31">
        <f t="shared" ca="1" si="312"/>
        <v>-454893.43</v>
      </c>
      <c r="DH75" s="31">
        <f t="shared" ca="1" si="313"/>
        <v>-484059.01999999996</v>
      </c>
      <c r="DI75" s="32">
        <f t="shared" ca="1" si="242"/>
        <v>-42863.9</v>
      </c>
      <c r="DJ75" s="32">
        <f t="shared" ca="1" si="243"/>
        <v>-17911.099999999999</v>
      </c>
      <c r="DK75" s="32">
        <f t="shared" ca="1" si="244"/>
        <v>-14977.82</v>
      </c>
      <c r="DL75" s="32">
        <f t="shared" ca="1" si="245"/>
        <v>-9854.11</v>
      </c>
      <c r="DM75" s="32">
        <f t="shared" ca="1" si="246"/>
        <v>-3277.05</v>
      </c>
      <c r="DN75" s="32">
        <f t="shared" ca="1" si="247"/>
        <v>-15564.63</v>
      </c>
      <c r="DO75" s="32">
        <f t="shared" ca="1" si="248"/>
        <v>-16449.759999999998</v>
      </c>
      <c r="DP75" s="32">
        <f t="shared" ca="1" si="249"/>
        <v>-16812.93</v>
      </c>
      <c r="DQ75" s="32">
        <f t="shared" ca="1" si="250"/>
        <v>-34120.449999999997</v>
      </c>
      <c r="DR75" s="32">
        <f t="shared" ca="1" si="251"/>
        <v>-14367.6</v>
      </c>
      <c r="DS75" s="32">
        <f t="shared" ca="1" si="252"/>
        <v>-22744.67</v>
      </c>
      <c r="DT75" s="32">
        <f t="shared" ca="1" si="253"/>
        <v>-24202.95</v>
      </c>
      <c r="DU75" s="31">
        <f t="shared" ca="1" si="254"/>
        <v>-276189.44</v>
      </c>
      <c r="DV75" s="31">
        <f t="shared" ca="1" si="255"/>
        <v>-114571.81</v>
      </c>
      <c r="DW75" s="31">
        <f t="shared" ca="1" si="256"/>
        <v>-95176.56</v>
      </c>
      <c r="DX75" s="31">
        <f t="shared" ca="1" si="257"/>
        <v>-62241.3</v>
      </c>
      <c r="DY75" s="31">
        <f t="shared" ca="1" si="258"/>
        <v>-20591.03</v>
      </c>
      <c r="DZ75" s="31">
        <f t="shared" ca="1" si="259"/>
        <v>-97270.1</v>
      </c>
      <c r="EA75" s="31">
        <f t="shared" ca="1" si="260"/>
        <v>-102260.82</v>
      </c>
      <c r="EB75" s="31">
        <f t="shared" ca="1" si="261"/>
        <v>-103947.31</v>
      </c>
      <c r="EC75" s="31">
        <f t="shared" ca="1" si="262"/>
        <v>-209793.32</v>
      </c>
      <c r="ED75" s="31">
        <f t="shared" ca="1" si="263"/>
        <v>-87868.41</v>
      </c>
      <c r="EE75" s="31">
        <f t="shared" ca="1" si="264"/>
        <v>-138327.63</v>
      </c>
      <c r="EF75" s="31">
        <f t="shared" ca="1" si="265"/>
        <v>-146400.82</v>
      </c>
      <c r="EG75" s="32">
        <f t="shared" ca="1" si="266"/>
        <v>-1176331.4300000002</v>
      </c>
      <c r="EH75" s="32">
        <f t="shared" ca="1" si="267"/>
        <v>-490705</v>
      </c>
      <c r="EI75" s="32">
        <f t="shared" ca="1" si="268"/>
        <v>-409710.82</v>
      </c>
      <c r="EJ75" s="32">
        <f t="shared" ca="1" si="269"/>
        <v>-269177.53999999998</v>
      </c>
      <c r="EK75" s="32">
        <f t="shared" ca="1" si="270"/>
        <v>-89409.08</v>
      </c>
      <c r="EL75" s="32">
        <f t="shared" ca="1" si="271"/>
        <v>-424127.37000000011</v>
      </c>
      <c r="EM75" s="32">
        <f t="shared" ca="1" si="272"/>
        <v>-447705.77</v>
      </c>
      <c r="EN75" s="32">
        <f t="shared" ca="1" si="273"/>
        <v>-457018.83999999997</v>
      </c>
      <c r="EO75" s="32">
        <f t="shared" ca="1" si="274"/>
        <v>-926322.8</v>
      </c>
      <c r="EP75" s="32">
        <f t="shared" ca="1" si="275"/>
        <v>-389588.05999999994</v>
      </c>
      <c r="EQ75" s="32">
        <f t="shared" ca="1" si="276"/>
        <v>-615965.73</v>
      </c>
      <c r="ER75" s="32">
        <f t="shared" ca="1" si="277"/>
        <v>-654662.79</v>
      </c>
    </row>
    <row r="76" spans="1:148">
      <c r="A76" t="s">
        <v>436</v>
      </c>
      <c r="B76" s="1" t="s">
        <v>128</v>
      </c>
      <c r="C76" t="str">
        <f t="shared" ca="1" si="314"/>
        <v>HSH</v>
      </c>
      <c r="D76" t="str">
        <f t="shared" ca="1" si="315"/>
        <v>Horseshoe Hydro Facility</v>
      </c>
      <c r="E76" s="51">
        <v>6727.4939999999997</v>
      </c>
      <c r="F76" s="51">
        <v>5842.0290999999997</v>
      </c>
      <c r="G76" s="51">
        <v>5736.4561000000003</v>
      </c>
      <c r="H76" s="51">
        <v>5016.6818000000003</v>
      </c>
      <c r="I76" s="51">
        <v>5481.5015999999996</v>
      </c>
      <c r="J76" s="51">
        <v>7169.9998999999998</v>
      </c>
      <c r="K76" s="51">
        <v>9041.9464000000007</v>
      </c>
      <c r="L76" s="51">
        <v>9546.9178737999991</v>
      </c>
      <c r="M76" s="51">
        <v>7135.2563173999997</v>
      </c>
      <c r="N76" s="51">
        <v>5375.7598787999996</v>
      </c>
      <c r="O76" s="51">
        <v>5068.8625533000004</v>
      </c>
      <c r="P76" s="51">
        <v>5652.1626405999996</v>
      </c>
      <c r="Q76" s="32">
        <v>669122.53</v>
      </c>
      <c r="R76" s="32">
        <v>318640.55</v>
      </c>
      <c r="S76" s="32">
        <v>252386.28</v>
      </c>
      <c r="T76" s="32">
        <v>164771.16</v>
      </c>
      <c r="U76" s="32">
        <v>173286.45</v>
      </c>
      <c r="V76" s="32">
        <v>238616.21</v>
      </c>
      <c r="W76" s="32">
        <v>378298.54</v>
      </c>
      <c r="X76" s="32">
        <v>333248.2</v>
      </c>
      <c r="Y76" s="32">
        <v>618650.23</v>
      </c>
      <c r="Z76" s="32">
        <v>190024.06</v>
      </c>
      <c r="AA76" s="32">
        <v>268444.21999999997</v>
      </c>
      <c r="AB76" s="32">
        <v>319436.62</v>
      </c>
      <c r="AC76" s="2">
        <v>-1.48</v>
      </c>
      <c r="AD76" s="2">
        <v>-1.48</v>
      </c>
      <c r="AE76" s="2">
        <v>-1.48</v>
      </c>
      <c r="AF76" s="2">
        <v>-1.48</v>
      </c>
      <c r="AG76" s="2">
        <v>-1.48</v>
      </c>
      <c r="AH76" s="2">
        <v>-1.48</v>
      </c>
      <c r="AI76" s="2">
        <v>-1.48</v>
      </c>
      <c r="AJ76" s="2">
        <v>-1.48</v>
      </c>
      <c r="AK76" s="2">
        <v>-1.48</v>
      </c>
      <c r="AL76" s="2">
        <v>-1.48</v>
      </c>
      <c r="AM76" s="2">
        <v>-1.48</v>
      </c>
      <c r="AN76" s="2">
        <v>-1.48</v>
      </c>
      <c r="AO76" s="33">
        <v>-9903.01</v>
      </c>
      <c r="AP76" s="33">
        <v>-4715.88</v>
      </c>
      <c r="AQ76" s="33">
        <v>-3735.32</v>
      </c>
      <c r="AR76" s="33">
        <v>-2438.61</v>
      </c>
      <c r="AS76" s="33">
        <v>-2564.64</v>
      </c>
      <c r="AT76" s="33">
        <v>-3531.52</v>
      </c>
      <c r="AU76" s="33">
        <v>-5598.82</v>
      </c>
      <c r="AV76" s="33">
        <v>-4932.07</v>
      </c>
      <c r="AW76" s="33">
        <v>-9156.02</v>
      </c>
      <c r="AX76" s="33">
        <v>-2812.36</v>
      </c>
      <c r="AY76" s="33">
        <v>-3972.97</v>
      </c>
      <c r="AZ76" s="33">
        <v>-4727.66</v>
      </c>
      <c r="BA76" s="31">
        <f t="shared" si="278"/>
        <v>-200.74</v>
      </c>
      <c r="BB76" s="31">
        <f t="shared" si="279"/>
        <v>-95.59</v>
      </c>
      <c r="BC76" s="31">
        <f t="shared" si="280"/>
        <v>-75.72</v>
      </c>
      <c r="BD76" s="31">
        <f t="shared" si="281"/>
        <v>-65.91</v>
      </c>
      <c r="BE76" s="31">
        <f t="shared" si="282"/>
        <v>-69.31</v>
      </c>
      <c r="BF76" s="31">
        <f t="shared" si="283"/>
        <v>-95.45</v>
      </c>
      <c r="BG76" s="31">
        <f t="shared" si="284"/>
        <v>0</v>
      </c>
      <c r="BH76" s="31">
        <f t="shared" si="285"/>
        <v>0</v>
      </c>
      <c r="BI76" s="31">
        <f t="shared" si="286"/>
        <v>0</v>
      </c>
      <c r="BJ76" s="31">
        <f t="shared" si="287"/>
        <v>-228.03</v>
      </c>
      <c r="BK76" s="31">
        <f t="shared" si="288"/>
        <v>-322.13</v>
      </c>
      <c r="BL76" s="31">
        <f t="shared" si="289"/>
        <v>-383.32</v>
      </c>
      <c r="BM76" s="6">
        <f t="shared" ca="1" si="229"/>
        <v>-5.2900000000000003E-2</v>
      </c>
      <c r="BN76" s="6">
        <f t="shared" ca="1" si="229"/>
        <v>-5.2900000000000003E-2</v>
      </c>
      <c r="BO76" s="6">
        <f t="shared" ca="1" si="229"/>
        <v>-5.2900000000000003E-2</v>
      </c>
      <c r="BP76" s="6">
        <f t="shared" ca="1" si="229"/>
        <v>-5.2900000000000003E-2</v>
      </c>
      <c r="BQ76" s="6">
        <f t="shared" ca="1" si="229"/>
        <v>-5.2900000000000003E-2</v>
      </c>
      <c r="BR76" s="6">
        <f t="shared" ca="1" si="229"/>
        <v>-5.2900000000000003E-2</v>
      </c>
      <c r="BS76" s="6">
        <f t="shared" ca="1" si="229"/>
        <v>-5.2900000000000003E-2</v>
      </c>
      <c r="BT76" s="6">
        <f t="shared" ca="1" si="229"/>
        <v>-5.2900000000000003E-2</v>
      </c>
      <c r="BU76" s="6">
        <f t="shared" ca="1" si="229"/>
        <v>-5.2900000000000003E-2</v>
      </c>
      <c r="BV76" s="6">
        <f t="shared" ca="1" si="229"/>
        <v>-5.2900000000000003E-2</v>
      </c>
      <c r="BW76" s="6">
        <f t="shared" ca="1" si="229"/>
        <v>-5.2900000000000003E-2</v>
      </c>
      <c r="BX76" s="6">
        <f t="shared" ca="1" si="229"/>
        <v>-5.2900000000000003E-2</v>
      </c>
      <c r="BY76" s="31">
        <f t="shared" ca="1" si="230"/>
        <v>-35396.58</v>
      </c>
      <c r="BZ76" s="31">
        <f t="shared" ca="1" si="231"/>
        <v>-16856.09</v>
      </c>
      <c r="CA76" s="31">
        <f t="shared" ca="1" si="232"/>
        <v>-13351.23</v>
      </c>
      <c r="CB76" s="31">
        <f t="shared" ca="1" si="233"/>
        <v>-8716.39</v>
      </c>
      <c r="CC76" s="31">
        <f t="shared" ca="1" si="234"/>
        <v>-9166.85</v>
      </c>
      <c r="CD76" s="31">
        <f t="shared" ca="1" si="235"/>
        <v>-12622.8</v>
      </c>
      <c r="CE76" s="31">
        <f t="shared" ca="1" si="236"/>
        <v>-20011.990000000002</v>
      </c>
      <c r="CF76" s="31">
        <f t="shared" ca="1" si="237"/>
        <v>-17628.830000000002</v>
      </c>
      <c r="CG76" s="31">
        <f t="shared" ca="1" si="238"/>
        <v>-32726.6</v>
      </c>
      <c r="CH76" s="31">
        <f t="shared" ca="1" si="239"/>
        <v>-10052.27</v>
      </c>
      <c r="CI76" s="31">
        <f t="shared" ca="1" si="240"/>
        <v>-14200.7</v>
      </c>
      <c r="CJ76" s="31">
        <f t="shared" ca="1" si="241"/>
        <v>-16898.2</v>
      </c>
      <c r="CK76" s="32">
        <f t="shared" ca="1" si="290"/>
        <v>1605.89</v>
      </c>
      <c r="CL76" s="32">
        <f t="shared" ca="1" si="291"/>
        <v>764.74</v>
      </c>
      <c r="CM76" s="32">
        <f t="shared" ca="1" si="292"/>
        <v>605.73</v>
      </c>
      <c r="CN76" s="32">
        <f t="shared" ca="1" si="293"/>
        <v>395.45</v>
      </c>
      <c r="CO76" s="32">
        <f t="shared" ca="1" si="294"/>
        <v>415.89</v>
      </c>
      <c r="CP76" s="32">
        <f t="shared" ca="1" si="295"/>
        <v>572.67999999999995</v>
      </c>
      <c r="CQ76" s="32">
        <f t="shared" ca="1" si="296"/>
        <v>907.92</v>
      </c>
      <c r="CR76" s="32">
        <f t="shared" ca="1" si="297"/>
        <v>799.8</v>
      </c>
      <c r="CS76" s="32">
        <f t="shared" ca="1" si="298"/>
        <v>1484.76</v>
      </c>
      <c r="CT76" s="32">
        <f t="shared" ca="1" si="299"/>
        <v>456.06</v>
      </c>
      <c r="CU76" s="32">
        <f t="shared" ca="1" si="300"/>
        <v>644.27</v>
      </c>
      <c r="CV76" s="32">
        <f t="shared" ca="1" si="301"/>
        <v>766.65</v>
      </c>
      <c r="CW76" s="31">
        <f t="shared" ca="1" si="302"/>
        <v>-23686.94</v>
      </c>
      <c r="CX76" s="31">
        <f t="shared" ca="1" si="303"/>
        <v>-11279.880000000001</v>
      </c>
      <c r="CY76" s="31">
        <f t="shared" ca="1" si="304"/>
        <v>-8934.4600000000009</v>
      </c>
      <c r="CZ76" s="31">
        <f t="shared" ca="1" si="305"/>
        <v>-5816.4199999999983</v>
      </c>
      <c r="DA76" s="31">
        <f t="shared" ca="1" si="306"/>
        <v>-6117.0100000000011</v>
      </c>
      <c r="DB76" s="31">
        <f t="shared" ca="1" si="307"/>
        <v>-8423.1499999999978</v>
      </c>
      <c r="DC76" s="31">
        <f t="shared" ca="1" si="308"/>
        <v>-13505.250000000004</v>
      </c>
      <c r="DD76" s="31">
        <f t="shared" ca="1" si="309"/>
        <v>-11896.960000000003</v>
      </c>
      <c r="DE76" s="31">
        <f t="shared" ca="1" si="310"/>
        <v>-22085.82</v>
      </c>
      <c r="DF76" s="31">
        <f t="shared" ca="1" si="311"/>
        <v>-6555.8200000000006</v>
      </c>
      <c r="DG76" s="31">
        <f t="shared" ca="1" si="312"/>
        <v>-9261.3300000000017</v>
      </c>
      <c r="DH76" s="31">
        <f t="shared" ca="1" si="313"/>
        <v>-11020.570000000002</v>
      </c>
      <c r="DI76" s="32">
        <f t="shared" ca="1" si="242"/>
        <v>-1184.3499999999999</v>
      </c>
      <c r="DJ76" s="32">
        <f t="shared" ca="1" si="243"/>
        <v>-563.99</v>
      </c>
      <c r="DK76" s="32">
        <f t="shared" ca="1" si="244"/>
        <v>-446.72</v>
      </c>
      <c r="DL76" s="32">
        <f t="shared" ca="1" si="245"/>
        <v>-290.82</v>
      </c>
      <c r="DM76" s="32">
        <f t="shared" ca="1" si="246"/>
        <v>-305.85000000000002</v>
      </c>
      <c r="DN76" s="32">
        <f t="shared" ca="1" si="247"/>
        <v>-421.16</v>
      </c>
      <c r="DO76" s="32">
        <f t="shared" ca="1" si="248"/>
        <v>-675.26</v>
      </c>
      <c r="DP76" s="32">
        <f t="shared" ca="1" si="249"/>
        <v>-594.85</v>
      </c>
      <c r="DQ76" s="32">
        <f t="shared" ca="1" si="250"/>
        <v>-1104.29</v>
      </c>
      <c r="DR76" s="32">
        <f t="shared" ca="1" si="251"/>
        <v>-327.79</v>
      </c>
      <c r="DS76" s="32">
        <f t="shared" ca="1" si="252"/>
        <v>-463.07</v>
      </c>
      <c r="DT76" s="32">
        <f t="shared" ca="1" si="253"/>
        <v>-551.03</v>
      </c>
      <c r="DU76" s="31">
        <f t="shared" ca="1" si="254"/>
        <v>-7631.23</v>
      </c>
      <c r="DV76" s="31">
        <f t="shared" ca="1" si="255"/>
        <v>-3607.7</v>
      </c>
      <c r="DW76" s="31">
        <f t="shared" ca="1" si="256"/>
        <v>-2838.7</v>
      </c>
      <c r="DX76" s="31">
        <f t="shared" ca="1" si="257"/>
        <v>-1836.91</v>
      </c>
      <c r="DY76" s="31">
        <f t="shared" ca="1" si="258"/>
        <v>-1921.78</v>
      </c>
      <c r="DZ76" s="31">
        <f t="shared" ca="1" si="259"/>
        <v>-2631.99</v>
      </c>
      <c r="EA76" s="31">
        <f t="shared" ca="1" si="260"/>
        <v>-4197.8100000000004</v>
      </c>
      <c r="EB76" s="31">
        <f t="shared" ca="1" si="261"/>
        <v>-3677.7</v>
      </c>
      <c r="EC76" s="31">
        <f t="shared" ca="1" si="262"/>
        <v>-6789.85</v>
      </c>
      <c r="ED76" s="31">
        <f t="shared" ca="1" si="263"/>
        <v>-2004.68</v>
      </c>
      <c r="EE76" s="31">
        <f t="shared" ca="1" si="264"/>
        <v>-2816.26</v>
      </c>
      <c r="EF76" s="31">
        <f t="shared" ca="1" si="265"/>
        <v>-3333.11</v>
      </c>
      <c r="EG76" s="32">
        <f t="shared" ca="1" si="266"/>
        <v>-32502.519999999997</v>
      </c>
      <c r="EH76" s="32">
        <f t="shared" ca="1" si="267"/>
        <v>-15451.57</v>
      </c>
      <c r="EI76" s="32">
        <f t="shared" ca="1" si="268"/>
        <v>-12219.880000000001</v>
      </c>
      <c r="EJ76" s="32">
        <f t="shared" ca="1" si="269"/>
        <v>-7944.1499999999978</v>
      </c>
      <c r="EK76" s="32">
        <f t="shared" ca="1" si="270"/>
        <v>-8344.6400000000012</v>
      </c>
      <c r="EL76" s="32">
        <f t="shared" ca="1" si="271"/>
        <v>-11476.299999999997</v>
      </c>
      <c r="EM76" s="32">
        <f t="shared" ca="1" si="272"/>
        <v>-18378.320000000003</v>
      </c>
      <c r="EN76" s="32">
        <f t="shared" ca="1" si="273"/>
        <v>-16169.510000000002</v>
      </c>
      <c r="EO76" s="32">
        <f t="shared" ca="1" si="274"/>
        <v>-29979.96</v>
      </c>
      <c r="EP76" s="32">
        <f t="shared" ca="1" si="275"/>
        <v>-8888.2900000000009</v>
      </c>
      <c r="EQ76" s="32">
        <f t="shared" ca="1" si="276"/>
        <v>-12540.660000000002</v>
      </c>
      <c r="ER76" s="32">
        <f t="shared" ca="1" si="277"/>
        <v>-14904.710000000003</v>
      </c>
    </row>
    <row r="77" spans="1:148">
      <c r="A77" t="s">
        <v>435</v>
      </c>
      <c r="B77" s="1" t="s">
        <v>161</v>
      </c>
      <c r="C77" t="str">
        <f t="shared" ca="1" si="314"/>
        <v>IEW1</v>
      </c>
      <c r="D77" t="str">
        <f t="shared" ca="1" si="315"/>
        <v>Summerview 1 Wind Facility</v>
      </c>
      <c r="E77" s="51">
        <v>24133.956200000001</v>
      </c>
      <c r="F77" s="51">
        <v>14840.5383</v>
      </c>
      <c r="G77" s="51">
        <v>19559.1826</v>
      </c>
      <c r="H77" s="51">
        <v>17123.068200000002</v>
      </c>
      <c r="I77" s="51">
        <v>12978.722100000001</v>
      </c>
      <c r="J77" s="51">
        <v>9457.0329000000002</v>
      </c>
      <c r="K77" s="51">
        <v>6534.3585000000003</v>
      </c>
      <c r="L77" s="51">
        <v>6951.7933999999996</v>
      </c>
      <c r="M77" s="51">
        <v>8929.5167000000001</v>
      </c>
      <c r="N77" s="51">
        <v>14156.5003</v>
      </c>
      <c r="O77" s="51">
        <v>31494.635399999999</v>
      </c>
      <c r="P77" s="51">
        <v>14648.690399999999</v>
      </c>
      <c r="Q77" s="32">
        <v>1571106.57</v>
      </c>
      <c r="R77" s="32">
        <v>620377.49</v>
      </c>
      <c r="S77" s="32">
        <v>729611.84</v>
      </c>
      <c r="T77" s="32">
        <v>448591.14</v>
      </c>
      <c r="U77" s="32">
        <v>434463.44</v>
      </c>
      <c r="V77" s="32">
        <v>262818.55</v>
      </c>
      <c r="W77" s="32">
        <v>237586.62</v>
      </c>
      <c r="X77" s="32">
        <v>230013.38</v>
      </c>
      <c r="Y77" s="32">
        <v>684732.65</v>
      </c>
      <c r="Z77" s="32">
        <v>442990.49</v>
      </c>
      <c r="AA77" s="32">
        <v>1532081.15</v>
      </c>
      <c r="AB77" s="32">
        <v>581369.52</v>
      </c>
      <c r="AC77" s="2">
        <v>2.0099999999999998</v>
      </c>
      <c r="AD77" s="2">
        <v>2.0099999999999998</v>
      </c>
      <c r="AE77" s="2">
        <v>2.0099999999999998</v>
      </c>
      <c r="AF77" s="2">
        <v>2.0099999999999998</v>
      </c>
      <c r="AG77" s="2">
        <v>2.0099999999999998</v>
      </c>
      <c r="AH77" s="2">
        <v>2.0099999999999998</v>
      </c>
      <c r="AI77" s="2">
        <v>2.0099999999999998</v>
      </c>
      <c r="AJ77" s="2">
        <v>2.0099999999999998</v>
      </c>
      <c r="AK77" s="2">
        <v>2.31</v>
      </c>
      <c r="AL77" s="2">
        <v>2.31</v>
      </c>
      <c r="AM77" s="2">
        <v>2.31</v>
      </c>
      <c r="AN77" s="2">
        <v>2.31</v>
      </c>
      <c r="AO77" s="33">
        <v>31579.24</v>
      </c>
      <c r="AP77" s="33">
        <v>12469.59</v>
      </c>
      <c r="AQ77" s="33">
        <v>14665.2</v>
      </c>
      <c r="AR77" s="33">
        <v>9016.68</v>
      </c>
      <c r="AS77" s="33">
        <v>8732.7199999999993</v>
      </c>
      <c r="AT77" s="33">
        <v>5282.65</v>
      </c>
      <c r="AU77" s="33">
        <v>4775.49</v>
      </c>
      <c r="AV77" s="33">
        <v>4623.2700000000004</v>
      </c>
      <c r="AW77" s="33">
        <v>15817.32</v>
      </c>
      <c r="AX77" s="33">
        <v>10233.08</v>
      </c>
      <c r="AY77" s="33">
        <v>35391.07</v>
      </c>
      <c r="AZ77" s="33">
        <v>13429.64</v>
      </c>
      <c r="BA77" s="31">
        <f t="shared" si="278"/>
        <v>-471.33</v>
      </c>
      <c r="BB77" s="31">
        <f t="shared" si="279"/>
        <v>-186.11</v>
      </c>
      <c r="BC77" s="31">
        <f t="shared" si="280"/>
        <v>-218.88</v>
      </c>
      <c r="BD77" s="31">
        <f t="shared" si="281"/>
        <v>-179.44</v>
      </c>
      <c r="BE77" s="31">
        <f t="shared" si="282"/>
        <v>-173.79</v>
      </c>
      <c r="BF77" s="31">
        <f t="shared" si="283"/>
        <v>-105.13</v>
      </c>
      <c r="BG77" s="31">
        <f t="shared" si="284"/>
        <v>0</v>
      </c>
      <c r="BH77" s="31">
        <f t="shared" si="285"/>
        <v>0</v>
      </c>
      <c r="BI77" s="31">
        <f t="shared" si="286"/>
        <v>0</v>
      </c>
      <c r="BJ77" s="31">
        <f t="shared" si="287"/>
        <v>-531.59</v>
      </c>
      <c r="BK77" s="31">
        <f t="shared" si="288"/>
        <v>-1838.5</v>
      </c>
      <c r="BL77" s="31">
        <f t="shared" si="289"/>
        <v>-697.64</v>
      </c>
      <c r="BM77" s="6">
        <f t="shared" ca="1" si="229"/>
        <v>5.6000000000000001E-2</v>
      </c>
      <c r="BN77" s="6">
        <f t="shared" ca="1" si="229"/>
        <v>5.6000000000000001E-2</v>
      </c>
      <c r="BO77" s="6">
        <f t="shared" ca="1" si="229"/>
        <v>5.6000000000000001E-2</v>
      </c>
      <c r="BP77" s="6">
        <f t="shared" ca="1" si="229"/>
        <v>5.6000000000000001E-2</v>
      </c>
      <c r="BQ77" s="6">
        <f t="shared" ca="1" si="229"/>
        <v>5.6000000000000001E-2</v>
      </c>
      <c r="BR77" s="6">
        <f t="shared" ca="1" si="229"/>
        <v>5.6000000000000001E-2</v>
      </c>
      <c r="BS77" s="6">
        <f t="shared" ca="1" si="229"/>
        <v>5.6000000000000001E-2</v>
      </c>
      <c r="BT77" s="6">
        <f t="shared" ca="1" si="229"/>
        <v>5.6000000000000001E-2</v>
      </c>
      <c r="BU77" s="6">
        <f t="shared" ca="1" si="229"/>
        <v>5.6000000000000001E-2</v>
      </c>
      <c r="BV77" s="6">
        <f t="shared" ca="1" si="229"/>
        <v>5.6000000000000001E-2</v>
      </c>
      <c r="BW77" s="6">
        <f t="shared" ca="1" si="229"/>
        <v>5.6000000000000001E-2</v>
      </c>
      <c r="BX77" s="6">
        <f t="shared" ca="1" si="229"/>
        <v>5.6000000000000001E-2</v>
      </c>
      <c r="BY77" s="31">
        <f t="shared" ca="1" si="230"/>
        <v>87981.97</v>
      </c>
      <c r="BZ77" s="31">
        <f t="shared" ca="1" si="231"/>
        <v>34741.14</v>
      </c>
      <c r="CA77" s="31">
        <f t="shared" ca="1" si="232"/>
        <v>40858.26</v>
      </c>
      <c r="CB77" s="31">
        <f t="shared" ca="1" si="233"/>
        <v>25121.1</v>
      </c>
      <c r="CC77" s="31">
        <f t="shared" ca="1" si="234"/>
        <v>24329.95</v>
      </c>
      <c r="CD77" s="31">
        <f t="shared" ca="1" si="235"/>
        <v>14717.84</v>
      </c>
      <c r="CE77" s="31">
        <f t="shared" ca="1" si="236"/>
        <v>13304.85</v>
      </c>
      <c r="CF77" s="31">
        <f t="shared" ca="1" si="237"/>
        <v>12880.75</v>
      </c>
      <c r="CG77" s="31">
        <f t="shared" ca="1" si="238"/>
        <v>38345.03</v>
      </c>
      <c r="CH77" s="31">
        <f t="shared" ca="1" si="239"/>
        <v>24807.47</v>
      </c>
      <c r="CI77" s="31">
        <f t="shared" ca="1" si="240"/>
        <v>85796.54</v>
      </c>
      <c r="CJ77" s="31">
        <f t="shared" ca="1" si="241"/>
        <v>32556.69</v>
      </c>
      <c r="CK77" s="32">
        <f t="shared" ca="1" si="290"/>
        <v>3770.66</v>
      </c>
      <c r="CL77" s="32">
        <f t="shared" ca="1" si="291"/>
        <v>1488.91</v>
      </c>
      <c r="CM77" s="32">
        <f t="shared" ca="1" si="292"/>
        <v>1751.07</v>
      </c>
      <c r="CN77" s="32">
        <f t="shared" ca="1" si="293"/>
        <v>1076.6199999999999</v>
      </c>
      <c r="CO77" s="32">
        <f t="shared" ca="1" si="294"/>
        <v>1042.71</v>
      </c>
      <c r="CP77" s="32">
        <f t="shared" ca="1" si="295"/>
        <v>630.76</v>
      </c>
      <c r="CQ77" s="32">
        <f t="shared" ca="1" si="296"/>
        <v>570.21</v>
      </c>
      <c r="CR77" s="32">
        <f t="shared" ca="1" si="297"/>
        <v>552.03</v>
      </c>
      <c r="CS77" s="32">
        <f t="shared" ca="1" si="298"/>
        <v>1643.36</v>
      </c>
      <c r="CT77" s="32">
        <f t="shared" ca="1" si="299"/>
        <v>1063.18</v>
      </c>
      <c r="CU77" s="32">
        <f t="shared" ca="1" si="300"/>
        <v>3676.99</v>
      </c>
      <c r="CV77" s="32">
        <f t="shared" ca="1" si="301"/>
        <v>1395.29</v>
      </c>
      <c r="CW77" s="31">
        <f t="shared" ca="1" si="302"/>
        <v>60644.72</v>
      </c>
      <c r="CX77" s="31">
        <f t="shared" ca="1" si="303"/>
        <v>23946.570000000003</v>
      </c>
      <c r="CY77" s="31">
        <f t="shared" ca="1" si="304"/>
        <v>28163.010000000002</v>
      </c>
      <c r="CZ77" s="31">
        <f t="shared" ca="1" si="305"/>
        <v>17360.479999999996</v>
      </c>
      <c r="DA77" s="31">
        <f t="shared" ca="1" si="306"/>
        <v>16813.730000000003</v>
      </c>
      <c r="DB77" s="31">
        <f t="shared" ca="1" si="307"/>
        <v>10171.08</v>
      </c>
      <c r="DC77" s="31">
        <f t="shared" ca="1" si="308"/>
        <v>9099.5700000000015</v>
      </c>
      <c r="DD77" s="31">
        <f t="shared" ca="1" si="309"/>
        <v>8809.51</v>
      </c>
      <c r="DE77" s="31">
        <f t="shared" ca="1" si="310"/>
        <v>24171.07</v>
      </c>
      <c r="DF77" s="31">
        <f t="shared" ca="1" si="311"/>
        <v>16169.160000000002</v>
      </c>
      <c r="DG77" s="31">
        <f t="shared" ca="1" si="312"/>
        <v>55920.959999999999</v>
      </c>
      <c r="DH77" s="31">
        <f t="shared" ca="1" si="313"/>
        <v>21219.979999999996</v>
      </c>
      <c r="DI77" s="32">
        <f t="shared" ca="1" si="242"/>
        <v>3032.24</v>
      </c>
      <c r="DJ77" s="32">
        <f t="shared" ca="1" si="243"/>
        <v>1197.33</v>
      </c>
      <c r="DK77" s="32">
        <f t="shared" ca="1" si="244"/>
        <v>1408.15</v>
      </c>
      <c r="DL77" s="32">
        <f t="shared" ca="1" si="245"/>
        <v>868.02</v>
      </c>
      <c r="DM77" s="32">
        <f t="shared" ca="1" si="246"/>
        <v>840.69</v>
      </c>
      <c r="DN77" s="32">
        <f t="shared" ca="1" si="247"/>
        <v>508.55</v>
      </c>
      <c r="DO77" s="32">
        <f t="shared" ca="1" si="248"/>
        <v>454.98</v>
      </c>
      <c r="DP77" s="32">
        <f t="shared" ca="1" si="249"/>
        <v>440.48</v>
      </c>
      <c r="DQ77" s="32">
        <f t="shared" ca="1" si="250"/>
        <v>1208.55</v>
      </c>
      <c r="DR77" s="32">
        <f t="shared" ca="1" si="251"/>
        <v>808.46</v>
      </c>
      <c r="DS77" s="32">
        <f t="shared" ca="1" si="252"/>
        <v>2796.05</v>
      </c>
      <c r="DT77" s="32">
        <f t="shared" ca="1" si="253"/>
        <v>1061</v>
      </c>
      <c r="DU77" s="31">
        <f t="shared" ca="1" si="254"/>
        <v>19537.919999999998</v>
      </c>
      <c r="DV77" s="31">
        <f t="shared" ca="1" si="255"/>
        <v>7658.94</v>
      </c>
      <c r="DW77" s="31">
        <f t="shared" ca="1" si="256"/>
        <v>8948.09</v>
      </c>
      <c r="DX77" s="31">
        <f t="shared" ca="1" si="257"/>
        <v>5482.68</v>
      </c>
      <c r="DY77" s="31">
        <f t="shared" ca="1" si="258"/>
        <v>5282.37</v>
      </c>
      <c r="DZ77" s="31">
        <f t="shared" ca="1" si="259"/>
        <v>3178.17</v>
      </c>
      <c r="EA77" s="31">
        <f t="shared" ca="1" si="260"/>
        <v>2828.4</v>
      </c>
      <c r="EB77" s="31">
        <f t="shared" ca="1" si="261"/>
        <v>2723.28</v>
      </c>
      <c r="EC77" s="31">
        <f t="shared" ca="1" si="262"/>
        <v>7430.92</v>
      </c>
      <c r="ED77" s="31">
        <f t="shared" ca="1" si="263"/>
        <v>4944.3100000000004</v>
      </c>
      <c r="EE77" s="31">
        <f t="shared" ca="1" si="264"/>
        <v>17004.89</v>
      </c>
      <c r="EF77" s="31">
        <f t="shared" ca="1" si="265"/>
        <v>6417.86</v>
      </c>
      <c r="EG77" s="32">
        <f t="shared" ca="1" si="266"/>
        <v>83214.880000000005</v>
      </c>
      <c r="EH77" s="32">
        <f t="shared" ca="1" si="267"/>
        <v>32802.840000000004</v>
      </c>
      <c r="EI77" s="32">
        <f t="shared" ca="1" si="268"/>
        <v>38519.25</v>
      </c>
      <c r="EJ77" s="32">
        <f t="shared" ca="1" si="269"/>
        <v>23711.179999999997</v>
      </c>
      <c r="EK77" s="32">
        <f t="shared" ca="1" si="270"/>
        <v>22936.79</v>
      </c>
      <c r="EL77" s="32">
        <f t="shared" ca="1" si="271"/>
        <v>13857.8</v>
      </c>
      <c r="EM77" s="32">
        <f t="shared" ca="1" si="272"/>
        <v>12382.95</v>
      </c>
      <c r="EN77" s="32">
        <f t="shared" ca="1" si="273"/>
        <v>11973.27</v>
      </c>
      <c r="EO77" s="32">
        <f t="shared" ca="1" si="274"/>
        <v>32810.54</v>
      </c>
      <c r="EP77" s="32">
        <f t="shared" ca="1" si="275"/>
        <v>21921.930000000004</v>
      </c>
      <c r="EQ77" s="32">
        <f t="shared" ca="1" si="276"/>
        <v>75721.899999999994</v>
      </c>
      <c r="ER77" s="32">
        <f t="shared" ca="1" si="277"/>
        <v>28698.839999999997</v>
      </c>
    </row>
    <row r="78" spans="1:148">
      <c r="A78" t="s">
        <v>436</v>
      </c>
      <c r="B78" s="1" t="s">
        <v>129</v>
      </c>
      <c r="C78" t="str">
        <f t="shared" ca="1" si="314"/>
        <v>INT</v>
      </c>
      <c r="D78" t="str">
        <f t="shared" ca="1" si="315"/>
        <v>Interlakes Hydro Facility</v>
      </c>
      <c r="E78" s="51">
        <v>1088.3045</v>
      </c>
      <c r="F78" s="51">
        <v>949.18340000000001</v>
      </c>
      <c r="G78" s="51">
        <v>608.44640000000004</v>
      </c>
      <c r="H78" s="51">
        <v>445.81259999999997</v>
      </c>
      <c r="I78" s="51">
        <v>178.1207</v>
      </c>
      <c r="J78" s="51">
        <v>191.69229999999999</v>
      </c>
      <c r="K78" s="51">
        <v>285.10019999999997</v>
      </c>
      <c r="L78" s="51">
        <v>380.50204120000001</v>
      </c>
      <c r="M78" s="51">
        <v>894.46029139999996</v>
      </c>
      <c r="N78" s="51">
        <v>949.73889110000005</v>
      </c>
      <c r="O78" s="51">
        <v>1119.2785429</v>
      </c>
      <c r="P78" s="51">
        <v>1469.7644385999999</v>
      </c>
      <c r="Q78" s="32">
        <v>131147.01999999999</v>
      </c>
      <c r="R78" s="32">
        <v>53515.47</v>
      </c>
      <c r="S78" s="32">
        <v>33885.49</v>
      </c>
      <c r="T78" s="32">
        <v>19798.810000000001</v>
      </c>
      <c r="U78" s="32">
        <v>6633.34</v>
      </c>
      <c r="V78" s="32">
        <v>9052.81</v>
      </c>
      <c r="W78" s="32">
        <v>15799.35</v>
      </c>
      <c r="X78" s="32">
        <v>21753.98</v>
      </c>
      <c r="Y78" s="32">
        <v>167400.51</v>
      </c>
      <c r="Z78" s="32">
        <v>40600.050000000003</v>
      </c>
      <c r="AA78" s="32">
        <v>76480.05</v>
      </c>
      <c r="AB78" s="32">
        <v>102467.89</v>
      </c>
      <c r="AC78" s="2">
        <v>-1.06</v>
      </c>
      <c r="AD78" s="2">
        <v>-1.06</v>
      </c>
      <c r="AE78" s="2">
        <v>-1.06</v>
      </c>
      <c r="AF78" s="2">
        <v>-1.06</v>
      </c>
      <c r="AG78" s="2">
        <v>-1.06</v>
      </c>
      <c r="AH78" s="2">
        <v>-1.06</v>
      </c>
      <c r="AI78" s="2">
        <v>-1.06</v>
      </c>
      <c r="AJ78" s="2">
        <v>-1.06</v>
      </c>
      <c r="AK78" s="2">
        <v>-1.06</v>
      </c>
      <c r="AL78" s="2">
        <v>-1.06</v>
      </c>
      <c r="AM78" s="2">
        <v>-1.06</v>
      </c>
      <c r="AN78" s="2">
        <v>-1.06</v>
      </c>
      <c r="AO78" s="33">
        <v>-1390.16</v>
      </c>
      <c r="AP78" s="33">
        <v>-567.26</v>
      </c>
      <c r="AQ78" s="33">
        <v>-359.19</v>
      </c>
      <c r="AR78" s="33">
        <v>-209.87</v>
      </c>
      <c r="AS78" s="33">
        <v>-70.31</v>
      </c>
      <c r="AT78" s="33">
        <v>-95.96</v>
      </c>
      <c r="AU78" s="33">
        <v>-167.47</v>
      </c>
      <c r="AV78" s="33">
        <v>-230.59</v>
      </c>
      <c r="AW78" s="33">
        <v>-1774.45</v>
      </c>
      <c r="AX78" s="33">
        <v>-430.36</v>
      </c>
      <c r="AY78" s="33">
        <v>-810.69</v>
      </c>
      <c r="AZ78" s="33">
        <v>-1086.1600000000001</v>
      </c>
      <c r="BA78" s="31">
        <f t="shared" si="278"/>
        <v>-39.340000000000003</v>
      </c>
      <c r="BB78" s="31">
        <f t="shared" si="279"/>
        <v>-16.05</v>
      </c>
      <c r="BC78" s="31">
        <f t="shared" si="280"/>
        <v>-10.17</v>
      </c>
      <c r="BD78" s="31">
        <f t="shared" si="281"/>
        <v>-7.92</v>
      </c>
      <c r="BE78" s="31">
        <f t="shared" si="282"/>
        <v>-2.65</v>
      </c>
      <c r="BF78" s="31">
        <f t="shared" si="283"/>
        <v>-3.62</v>
      </c>
      <c r="BG78" s="31">
        <f t="shared" si="284"/>
        <v>0</v>
      </c>
      <c r="BH78" s="31">
        <f t="shared" si="285"/>
        <v>0</v>
      </c>
      <c r="BI78" s="31">
        <f t="shared" si="286"/>
        <v>0</v>
      </c>
      <c r="BJ78" s="31">
        <f t="shared" si="287"/>
        <v>-48.72</v>
      </c>
      <c r="BK78" s="31">
        <f t="shared" si="288"/>
        <v>-91.78</v>
      </c>
      <c r="BL78" s="31">
        <f t="shared" si="289"/>
        <v>-122.96</v>
      </c>
      <c r="BM78" s="6">
        <f t="shared" ca="1" si="229"/>
        <v>1.3299999999999999E-2</v>
      </c>
      <c r="BN78" s="6">
        <f t="shared" ca="1" si="229"/>
        <v>1.3299999999999999E-2</v>
      </c>
      <c r="BO78" s="6">
        <f t="shared" ca="1" si="229"/>
        <v>1.3299999999999999E-2</v>
      </c>
      <c r="BP78" s="6">
        <f t="shared" ca="1" si="229"/>
        <v>1.3299999999999999E-2</v>
      </c>
      <c r="BQ78" s="6">
        <f t="shared" ca="1" si="229"/>
        <v>1.3299999999999999E-2</v>
      </c>
      <c r="BR78" s="6">
        <f t="shared" ca="1" si="229"/>
        <v>1.3299999999999999E-2</v>
      </c>
      <c r="BS78" s="6">
        <f t="shared" ca="1" si="229"/>
        <v>1.3299999999999999E-2</v>
      </c>
      <c r="BT78" s="6">
        <f t="shared" ca="1" si="229"/>
        <v>1.3299999999999999E-2</v>
      </c>
      <c r="BU78" s="6">
        <f t="shared" ca="1" si="229"/>
        <v>1.3299999999999999E-2</v>
      </c>
      <c r="BV78" s="6">
        <f t="shared" ca="1" si="229"/>
        <v>1.3299999999999999E-2</v>
      </c>
      <c r="BW78" s="6">
        <f t="shared" ca="1" si="229"/>
        <v>1.3299999999999999E-2</v>
      </c>
      <c r="BX78" s="6">
        <f t="shared" ca="1" si="229"/>
        <v>1.3299999999999999E-2</v>
      </c>
      <c r="BY78" s="31">
        <f t="shared" ca="1" si="230"/>
        <v>1744.26</v>
      </c>
      <c r="BZ78" s="31">
        <f t="shared" ca="1" si="231"/>
        <v>711.76</v>
      </c>
      <c r="CA78" s="31">
        <f t="shared" ca="1" si="232"/>
        <v>450.68</v>
      </c>
      <c r="CB78" s="31">
        <f t="shared" ca="1" si="233"/>
        <v>263.32</v>
      </c>
      <c r="CC78" s="31">
        <f t="shared" ca="1" si="234"/>
        <v>88.22</v>
      </c>
      <c r="CD78" s="31">
        <f t="shared" ca="1" si="235"/>
        <v>120.4</v>
      </c>
      <c r="CE78" s="31">
        <f t="shared" ca="1" si="236"/>
        <v>210.13</v>
      </c>
      <c r="CF78" s="31">
        <f t="shared" ca="1" si="237"/>
        <v>289.33</v>
      </c>
      <c r="CG78" s="31">
        <f t="shared" ca="1" si="238"/>
        <v>2226.4299999999998</v>
      </c>
      <c r="CH78" s="31">
        <f t="shared" ca="1" si="239"/>
        <v>539.98</v>
      </c>
      <c r="CI78" s="31">
        <f t="shared" ca="1" si="240"/>
        <v>1017.18</v>
      </c>
      <c r="CJ78" s="31">
        <f t="shared" ca="1" si="241"/>
        <v>1362.82</v>
      </c>
      <c r="CK78" s="32">
        <f t="shared" ca="1" si="290"/>
        <v>314.75</v>
      </c>
      <c r="CL78" s="32">
        <f t="shared" ca="1" si="291"/>
        <v>128.44</v>
      </c>
      <c r="CM78" s="32">
        <f t="shared" ca="1" si="292"/>
        <v>81.33</v>
      </c>
      <c r="CN78" s="32">
        <f t="shared" ca="1" si="293"/>
        <v>47.52</v>
      </c>
      <c r="CO78" s="32">
        <f t="shared" ca="1" si="294"/>
        <v>15.92</v>
      </c>
      <c r="CP78" s="32">
        <f t="shared" ca="1" si="295"/>
        <v>21.73</v>
      </c>
      <c r="CQ78" s="32">
        <f t="shared" ca="1" si="296"/>
        <v>37.92</v>
      </c>
      <c r="CR78" s="32">
        <f t="shared" ca="1" si="297"/>
        <v>52.21</v>
      </c>
      <c r="CS78" s="32">
        <f t="shared" ca="1" si="298"/>
        <v>401.76</v>
      </c>
      <c r="CT78" s="32">
        <f t="shared" ca="1" si="299"/>
        <v>97.44</v>
      </c>
      <c r="CU78" s="32">
        <f t="shared" ca="1" si="300"/>
        <v>183.55</v>
      </c>
      <c r="CV78" s="32">
        <f t="shared" ca="1" si="301"/>
        <v>245.92</v>
      </c>
      <c r="CW78" s="31">
        <f t="shared" ca="1" si="302"/>
        <v>3488.51</v>
      </c>
      <c r="CX78" s="31">
        <f t="shared" ca="1" si="303"/>
        <v>1423.51</v>
      </c>
      <c r="CY78" s="31">
        <f t="shared" ca="1" si="304"/>
        <v>901.37</v>
      </c>
      <c r="CZ78" s="31">
        <f t="shared" ca="1" si="305"/>
        <v>528.63</v>
      </c>
      <c r="DA78" s="31">
        <f t="shared" ca="1" si="306"/>
        <v>177.1</v>
      </c>
      <c r="DB78" s="31">
        <f t="shared" ca="1" si="307"/>
        <v>241.70999999999998</v>
      </c>
      <c r="DC78" s="31">
        <f t="shared" ca="1" si="308"/>
        <v>415.52</v>
      </c>
      <c r="DD78" s="31">
        <f t="shared" ca="1" si="309"/>
        <v>572.13</v>
      </c>
      <c r="DE78" s="31">
        <f t="shared" ca="1" si="310"/>
        <v>4402.6399999999994</v>
      </c>
      <c r="DF78" s="31">
        <f t="shared" ca="1" si="311"/>
        <v>1116.5000000000002</v>
      </c>
      <c r="DG78" s="31">
        <f t="shared" ca="1" si="312"/>
        <v>2103.2000000000003</v>
      </c>
      <c r="DH78" s="31">
        <f t="shared" ca="1" si="313"/>
        <v>2817.86</v>
      </c>
      <c r="DI78" s="32">
        <f t="shared" ca="1" si="242"/>
        <v>174.43</v>
      </c>
      <c r="DJ78" s="32">
        <f t="shared" ca="1" si="243"/>
        <v>71.180000000000007</v>
      </c>
      <c r="DK78" s="32">
        <f t="shared" ca="1" si="244"/>
        <v>45.07</v>
      </c>
      <c r="DL78" s="32">
        <f t="shared" ca="1" si="245"/>
        <v>26.43</v>
      </c>
      <c r="DM78" s="32">
        <f t="shared" ca="1" si="246"/>
        <v>8.86</v>
      </c>
      <c r="DN78" s="32">
        <f t="shared" ca="1" si="247"/>
        <v>12.09</v>
      </c>
      <c r="DO78" s="32">
        <f t="shared" ca="1" si="248"/>
        <v>20.78</v>
      </c>
      <c r="DP78" s="32">
        <f t="shared" ca="1" si="249"/>
        <v>28.61</v>
      </c>
      <c r="DQ78" s="32">
        <f t="shared" ca="1" si="250"/>
        <v>220.13</v>
      </c>
      <c r="DR78" s="32">
        <f t="shared" ca="1" si="251"/>
        <v>55.83</v>
      </c>
      <c r="DS78" s="32">
        <f t="shared" ca="1" si="252"/>
        <v>105.16</v>
      </c>
      <c r="DT78" s="32">
        <f t="shared" ca="1" si="253"/>
        <v>140.88999999999999</v>
      </c>
      <c r="DU78" s="31">
        <f t="shared" ca="1" si="254"/>
        <v>1123.8900000000001</v>
      </c>
      <c r="DV78" s="31">
        <f t="shared" ca="1" si="255"/>
        <v>455.29</v>
      </c>
      <c r="DW78" s="31">
        <f t="shared" ca="1" si="256"/>
        <v>286.39</v>
      </c>
      <c r="DX78" s="31">
        <f t="shared" ca="1" si="257"/>
        <v>166.95</v>
      </c>
      <c r="DY78" s="31">
        <f t="shared" ca="1" si="258"/>
        <v>55.64</v>
      </c>
      <c r="DZ78" s="31">
        <f t="shared" ca="1" si="259"/>
        <v>75.53</v>
      </c>
      <c r="EA78" s="31">
        <f t="shared" ca="1" si="260"/>
        <v>129.16</v>
      </c>
      <c r="EB78" s="31">
        <f t="shared" ca="1" si="261"/>
        <v>176.86</v>
      </c>
      <c r="EC78" s="31">
        <f t="shared" ca="1" si="262"/>
        <v>1353.51</v>
      </c>
      <c r="ED78" s="31">
        <f t="shared" ca="1" si="263"/>
        <v>341.41</v>
      </c>
      <c r="EE78" s="31">
        <f t="shared" ca="1" si="264"/>
        <v>639.55999999999995</v>
      </c>
      <c r="EF78" s="31">
        <f t="shared" ca="1" si="265"/>
        <v>852.25</v>
      </c>
      <c r="EG78" s="32">
        <f t="shared" ca="1" si="266"/>
        <v>4786.83</v>
      </c>
      <c r="EH78" s="32">
        <f t="shared" ca="1" si="267"/>
        <v>1949.98</v>
      </c>
      <c r="EI78" s="32">
        <f t="shared" ca="1" si="268"/>
        <v>1232.83</v>
      </c>
      <c r="EJ78" s="32">
        <f t="shared" ca="1" si="269"/>
        <v>722.01</v>
      </c>
      <c r="EK78" s="32">
        <f t="shared" ca="1" si="270"/>
        <v>241.59999999999997</v>
      </c>
      <c r="EL78" s="32">
        <f t="shared" ca="1" si="271"/>
        <v>329.33</v>
      </c>
      <c r="EM78" s="32">
        <f t="shared" ca="1" si="272"/>
        <v>565.45999999999992</v>
      </c>
      <c r="EN78" s="32">
        <f t="shared" ca="1" si="273"/>
        <v>777.6</v>
      </c>
      <c r="EO78" s="32">
        <f t="shared" ca="1" si="274"/>
        <v>5976.28</v>
      </c>
      <c r="EP78" s="32">
        <f t="shared" ca="1" si="275"/>
        <v>1513.7400000000002</v>
      </c>
      <c r="EQ78" s="32">
        <f t="shared" ca="1" si="276"/>
        <v>2847.92</v>
      </c>
      <c r="ER78" s="32">
        <f t="shared" ca="1" si="277"/>
        <v>3811</v>
      </c>
    </row>
    <row r="79" spans="1:148">
      <c r="A79" t="s">
        <v>453</v>
      </c>
      <c r="B79" s="1" t="s">
        <v>81</v>
      </c>
      <c r="C79" t="str">
        <f t="shared" ca="1" si="314"/>
        <v>IOR1</v>
      </c>
      <c r="D79" t="str">
        <f t="shared" ca="1" si="315"/>
        <v>Cold Lake Industrial System</v>
      </c>
      <c r="E79" s="51">
        <v>39451.861299999997</v>
      </c>
      <c r="F79" s="51">
        <v>33905.745799999997</v>
      </c>
      <c r="G79" s="51">
        <v>34643.502500000002</v>
      </c>
      <c r="H79" s="51">
        <v>6307.2358999999997</v>
      </c>
      <c r="I79" s="51">
        <v>12718.5653</v>
      </c>
      <c r="J79" s="51">
        <v>26990.0609</v>
      </c>
      <c r="K79" s="51">
        <v>26500.9846</v>
      </c>
      <c r="L79" s="51">
        <v>32757.076499999999</v>
      </c>
      <c r="M79" s="51">
        <v>33669.349000000002</v>
      </c>
      <c r="N79" s="51">
        <v>41626.877</v>
      </c>
      <c r="O79" s="51">
        <v>32126.734700000001</v>
      </c>
      <c r="P79" s="51">
        <v>38272.313600000001</v>
      </c>
      <c r="Q79" s="32">
        <v>3822171.89</v>
      </c>
      <c r="R79" s="32">
        <v>1799923.97</v>
      </c>
      <c r="S79" s="32">
        <v>1426546.52</v>
      </c>
      <c r="T79" s="32">
        <v>241611.96</v>
      </c>
      <c r="U79" s="32">
        <v>399250.74</v>
      </c>
      <c r="V79" s="32">
        <v>862381.81</v>
      </c>
      <c r="W79" s="32">
        <v>1115077.77</v>
      </c>
      <c r="X79" s="32">
        <v>1099248.3400000001</v>
      </c>
      <c r="Y79" s="32">
        <v>2190079.63</v>
      </c>
      <c r="Z79" s="32">
        <v>1456458.07</v>
      </c>
      <c r="AA79" s="32">
        <v>1626563.84</v>
      </c>
      <c r="AB79" s="32">
        <v>2020693.37</v>
      </c>
      <c r="AC79" s="2">
        <v>4.68</v>
      </c>
      <c r="AD79" s="2">
        <v>4.68</v>
      </c>
      <c r="AE79" s="2">
        <v>4.68</v>
      </c>
      <c r="AF79" s="2">
        <v>4.68</v>
      </c>
      <c r="AG79" s="2">
        <v>4.68</v>
      </c>
      <c r="AH79" s="2">
        <v>4.68</v>
      </c>
      <c r="AI79" s="2">
        <v>4.68</v>
      </c>
      <c r="AJ79" s="2">
        <v>4.68</v>
      </c>
      <c r="AK79" s="2">
        <v>4.68</v>
      </c>
      <c r="AL79" s="2">
        <v>4.68</v>
      </c>
      <c r="AM79" s="2">
        <v>4.68</v>
      </c>
      <c r="AN79" s="2">
        <v>4.68</v>
      </c>
      <c r="AO79" s="33">
        <v>178877.64</v>
      </c>
      <c r="AP79" s="33">
        <v>84236.44</v>
      </c>
      <c r="AQ79" s="33">
        <v>66762.38</v>
      </c>
      <c r="AR79" s="33">
        <v>11307.44</v>
      </c>
      <c r="AS79" s="33">
        <v>18684.93</v>
      </c>
      <c r="AT79" s="33">
        <v>40359.47</v>
      </c>
      <c r="AU79" s="33">
        <v>52185.64</v>
      </c>
      <c r="AV79" s="33">
        <v>51444.82</v>
      </c>
      <c r="AW79" s="33">
        <v>102495.73</v>
      </c>
      <c r="AX79" s="33">
        <v>68162.240000000005</v>
      </c>
      <c r="AY79" s="33">
        <v>76123.19</v>
      </c>
      <c r="AZ79" s="33">
        <v>94568.45</v>
      </c>
      <c r="BA79" s="31">
        <f t="shared" si="278"/>
        <v>-1146.6500000000001</v>
      </c>
      <c r="BB79" s="31">
        <f t="shared" si="279"/>
        <v>-539.98</v>
      </c>
      <c r="BC79" s="31">
        <f t="shared" si="280"/>
        <v>-427.96</v>
      </c>
      <c r="BD79" s="31">
        <f t="shared" si="281"/>
        <v>-96.64</v>
      </c>
      <c r="BE79" s="31">
        <f t="shared" si="282"/>
        <v>-159.69999999999999</v>
      </c>
      <c r="BF79" s="31">
        <f t="shared" si="283"/>
        <v>-344.95</v>
      </c>
      <c r="BG79" s="31">
        <f t="shared" si="284"/>
        <v>0</v>
      </c>
      <c r="BH79" s="31">
        <f t="shared" si="285"/>
        <v>0</v>
      </c>
      <c r="BI79" s="31">
        <f t="shared" si="286"/>
        <v>0</v>
      </c>
      <c r="BJ79" s="31">
        <f t="shared" si="287"/>
        <v>-1747.75</v>
      </c>
      <c r="BK79" s="31">
        <f t="shared" si="288"/>
        <v>-1951.88</v>
      </c>
      <c r="BL79" s="31">
        <f t="shared" si="289"/>
        <v>-2424.83</v>
      </c>
      <c r="BM79" s="6">
        <f t="shared" ca="1" si="229"/>
        <v>5.7200000000000001E-2</v>
      </c>
      <c r="BN79" s="6">
        <f t="shared" ca="1" si="229"/>
        <v>5.7200000000000001E-2</v>
      </c>
      <c r="BO79" s="6">
        <f t="shared" ca="1" si="229"/>
        <v>5.7200000000000001E-2</v>
      </c>
      <c r="BP79" s="6">
        <f t="shared" ca="1" si="229"/>
        <v>5.7200000000000001E-2</v>
      </c>
      <c r="BQ79" s="6">
        <f t="shared" ca="1" si="229"/>
        <v>5.7200000000000001E-2</v>
      </c>
      <c r="BR79" s="6">
        <f t="shared" ca="1" si="229"/>
        <v>5.7200000000000001E-2</v>
      </c>
      <c r="BS79" s="6">
        <f t="shared" ca="1" si="229"/>
        <v>5.7200000000000001E-2</v>
      </c>
      <c r="BT79" s="6">
        <f t="shared" ca="1" si="229"/>
        <v>5.7200000000000001E-2</v>
      </c>
      <c r="BU79" s="6">
        <f t="shared" ca="1" si="229"/>
        <v>5.7200000000000001E-2</v>
      </c>
      <c r="BV79" s="6">
        <f t="shared" ca="1" si="229"/>
        <v>5.7200000000000001E-2</v>
      </c>
      <c r="BW79" s="6">
        <f t="shared" ca="1" si="229"/>
        <v>5.7200000000000001E-2</v>
      </c>
      <c r="BX79" s="6">
        <f t="shared" ca="1" si="229"/>
        <v>5.7200000000000001E-2</v>
      </c>
      <c r="BY79" s="31">
        <f t="shared" ca="1" si="230"/>
        <v>218628.23</v>
      </c>
      <c r="BZ79" s="31">
        <f t="shared" ca="1" si="231"/>
        <v>102955.65</v>
      </c>
      <c r="CA79" s="31">
        <f t="shared" ca="1" si="232"/>
        <v>81598.460000000006</v>
      </c>
      <c r="CB79" s="31">
        <f t="shared" ca="1" si="233"/>
        <v>13820.2</v>
      </c>
      <c r="CC79" s="31">
        <f t="shared" ca="1" si="234"/>
        <v>22837.14</v>
      </c>
      <c r="CD79" s="31">
        <f t="shared" ca="1" si="235"/>
        <v>49328.24</v>
      </c>
      <c r="CE79" s="31">
        <f t="shared" ca="1" si="236"/>
        <v>63782.45</v>
      </c>
      <c r="CF79" s="31">
        <f t="shared" ca="1" si="237"/>
        <v>62877.01</v>
      </c>
      <c r="CG79" s="31">
        <f t="shared" ca="1" si="238"/>
        <v>125272.55</v>
      </c>
      <c r="CH79" s="31">
        <f t="shared" ca="1" si="239"/>
        <v>83309.399999999994</v>
      </c>
      <c r="CI79" s="31">
        <f t="shared" ca="1" si="240"/>
        <v>93039.45</v>
      </c>
      <c r="CJ79" s="31">
        <f t="shared" ca="1" si="241"/>
        <v>115583.66</v>
      </c>
      <c r="CK79" s="32">
        <f t="shared" ca="1" si="290"/>
        <v>9173.2099999999991</v>
      </c>
      <c r="CL79" s="32">
        <f t="shared" ca="1" si="291"/>
        <v>4319.82</v>
      </c>
      <c r="CM79" s="32">
        <f t="shared" ca="1" si="292"/>
        <v>3423.71</v>
      </c>
      <c r="CN79" s="32">
        <f t="shared" ca="1" si="293"/>
        <v>579.87</v>
      </c>
      <c r="CO79" s="32">
        <f t="shared" ca="1" si="294"/>
        <v>958.2</v>
      </c>
      <c r="CP79" s="32">
        <f t="shared" ca="1" si="295"/>
        <v>2069.7199999999998</v>
      </c>
      <c r="CQ79" s="32">
        <f t="shared" ca="1" si="296"/>
        <v>2676.19</v>
      </c>
      <c r="CR79" s="32">
        <f t="shared" ca="1" si="297"/>
        <v>2638.2</v>
      </c>
      <c r="CS79" s="32">
        <f t="shared" ca="1" si="298"/>
        <v>5256.19</v>
      </c>
      <c r="CT79" s="32">
        <f t="shared" ca="1" si="299"/>
        <v>3495.5</v>
      </c>
      <c r="CU79" s="32">
        <f t="shared" ca="1" si="300"/>
        <v>3903.75</v>
      </c>
      <c r="CV79" s="32">
        <f t="shared" ca="1" si="301"/>
        <v>4849.66</v>
      </c>
      <c r="CW79" s="31">
        <f t="shared" ca="1" si="302"/>
        <v>50070.44999999999</v>
      </c>
      <c r="CX79" s="31">
        <f t="shared" ca="1" si="303"/>
        <v>23579.01</v>
      </c>
      <c r="CY79" s="31">
        <f t="shared" ca="1" si="304"/>
        <v>18687.750000000007</v>
      </c>
      <c r="CZ79" s="31">
        <f t="shared" ca="1" si="305"/>
        <v>3189.2700000000009</v>
      </c>
      <c r="DA79" s="31">
        <f t="shared" ca="1" si="306"/>
        <v>5270.11</v>
      </c>
      <c r="DB79" s="31">
        <f t="shared" ca="1" si="307"/>
        <v>11383.439999999999</v>
      </c>
      <c r="DC79" s="31">
        <f t="shared" ca="1" si="308"/>
        <v>14273</v>
      </c>
      <c r="DD79" s="31">
        <f t="shared" ca="1" si="309"/>
        <v>14070.39</v>
      </c>
      <c r="DE79" s="31">
        <f t="shared" ca="1" si="310"/>
        <v>28033.010000000009</v>
      </c>
      <c r="DF79" s="31">
        <f t="shared" ca="1" si="311"/>
        <v>20390.409999999989</v>
      </c>
      <c r="DG79" s="31">
        <f t="shared" ca="1" si="312"/>
        <v>22771.889999999996</v>
      </c>
      <c r="DH79" s="31">
        <f t="shared" ca="1" si="313"/>
        <v>28289.700000000012</v>
      </c>
      <c r="DI79" s="32">
        <f t="shared" ca="1" si="242"/>
        <v>2503.52</v>
      </c>
      <c r="DJ79" s="32">
        <f t="shared" ca="1" si="243"/>
        <v>1178.95</v>
      </c>
      <c r="DK79" s="32">
        <f t="shared" ca="1" si="244"/>
        <v>934.39</v>
      </c>
      <c r="DL79" s="32">
        <f t="shared" ca="1" si="245"/>
        <v>159.46</v>
      </c>
      <c r="DM79" s="32">
        <f t="shared" ca="1" si="246"/>
        <v>263.51</v>
      </c>
      <c r="DN79" s="32">
        <f t="shared" ca="1" si="247"/>
        <v>569.16999999999996</v>
      </c>
      <c r="DO79" s="32">
        <f t="shared" ca="1" si="248"/>
        <v>713.65</v>
      </c>
      <c r="DP79" s="32">
        <f t="shared" ca="1" si="249"/>
        <v>703.52</v>
      </c>
      <c r="DQ79" s="32">
        <f t="shared" ca="1" si="250"/>
        <v>1401.65</v>
      </c>
      <c r="DR79" s="32">
        <f t="shared" ca="1" si="251"/>
        <v>1019.52</v>
      </c>
      <c r="DS79" s="32">
        <f t="shared" ca="1" si="252"/>
        <v>1138.5899999999999</v>
      </c>
      <c r="DT79" s="32">
        <f t="shared" ca="1" si="253"/>
        <v>1414.49</v>
      </c>
      <c r="DU79" s="31">
        <f t="shared" ca="1" si="254"/>
        <v>16131.21</v>
      </c>
      <c r="DV79" s="31">
        <f t="shared" ca="1" si="255"/>
        <v>7541.38</v>
      </c>
      <c r="DW79" s="31">
        <f t="shared" ca="1" si="256"/>
        <v>5937.56</v>
      </c>
      <c r="DX79" s="31">
        <f t="shared" ca="1" si="257"/>
        <v>1007.22</v>
      </c>
      <c r="DY79" s="31">
        <f t="shared" ca="1" si="258"/>
        <v>1655.71</v>
      </c>
      <c r="DZ79" s="31">
        <f t="shared" ca="1" si="259"/>
        <v>3557</v>
      </c>
      <c r="EA79" s="31">
        <f t="shared" ca="1" si="260"/>
        <v>4436.4399999999996</v>
      </c>
      <c r="EB79" s="31">
        <f t="shared" ca="1" si="261"/>
        <v>4349.57</v>
      </c>
      <c r="EC79" s="31">
        <f t="shared" ca="1" si="262"/>
        <v>8618.2000000000007</v>
      </c>
      <c r="ED79" s="31">
        <f t="shared" ca="1" si="263"/>
        <v>6235.11</v>
      </c>
      <c r="EE79" s="31">
        <f t="shared" ca="1" si="264"/>
        <v>6924.66</v>
      </c>
      <c r="EF79" s="31">
        <f t="shared" ca="1" si="265"/>
        <v>8556.0499999999993</v>
      </c>
      <c r="EG79" s="32">
        <f t="shared" ca="1" si="266"/>
        <v>68705.179999999993</v>
      </c>
      <c r="EH79" s="32">
        <f t="shared" ca="1" si="267"/>
        <v>32299.34</v>
      </c>
      <c r="EI79" s="32">
        <f t="shared" ca="1" si="268"/>
        <v>25559.700000000008</v>
      </c>
      <c r="EJ79" s="32">
        <f t="shared" ca="1" si="269"/>
        <v>4355.9500000000007</v>
      </c>
      <c r="EK79" s="32">
        <f t="shared" ca="1" si="270"/>
        <v>7189.33</v>
      </c>
      <c r="EL79" s="32">
        <f t="shared" ca="1" si="271"/>
        <v>15509.609999999999</v>
      </c>
      <c r="EM79" s="32">
        <f t="shared" ca="1" si="272"/>
        <v>19423.09</v>
      </c>
      <c r="EN79" s="32">
        <f t="shared" ca="1" si="273"/>
        <v>19123.48</v>
      </c>
      <c r="EO79" s="32">
        <f t="shared" ca="1" si="274"/>
        <v>38052.860000000015</v>
      </c>
      <c r="EP79" s="32">
        <f t="shared" ca="1" si="275"/>
        <v>27645.03999999999</v>
      </c>
      <c r="EQ79" s="32">
        <f t="shared" ca="1" si="276"/>
        <v>30835.139999999996</v>
      </c>
      <c r="ER79" s="32">
        <f t="shared" ca="1" si="277"/>
        <v>38260.240000000013</v>
      </c>
    </row>
    <row r="80" spans="1:148">
      <c r="A80" t="s">
        <v>436</v>
      </c>
      <c r="B80" s="1" t="s">
        <v>130</v>
      </c>
      <c r="C80" t="str">
        <f t="shared" ca="1" si="314"/>
        <v>KAN</v>
      </c>
      <c r="D80" t="str">
        <f t="shared" ca="1" si="315"/>
        <v>Kananaskis Hydro Facility</v>
      </c>
      <c r="E80" s="51">
        <v>6842.8135000000002</v>
      </c>
      <c r="F80" s="51">
        <v>6132.5542999999998</v>
      </c>
      <c r="G80" s="51">
        <v>5734.2829000000002</v>
      </c>
      <c r="H80" s="51">
        <v>5240.7263999999996</v>
      </c>
      <c r="I80" s="51">
        <v>6704.0393999999997</v>
      </c>
      <c r="J80" s="51">
        <v>13168.617899999999</v>
      </c>
      <c r="K80" s="51">
        <v>12354.130300000001</v>
      </c>
      <c r="L80" s="51">
        <v>10331.536426000001</v>
      </c>
      <c r="M80" s="51">
        <v>7745.5045339999997</v>
      </c>
      <c r="N80" s="51">
        <v>5722.2078935</v>
      </c>
      <c r="O80" s="51">
        <v>5275.7687428999998</v>
      </c>
      <c r="P80" s="51">
        <v>5783.7487164000004</v>
      </c>
      <c r="Q80" s="32">
        <v>687515.15</v>
      </c>
      <c r="R80" s="32">
        <v>334251.8</v>
      </c>
      <c r="S80" s="32">
        <v>252737.51</v>
      </c>
      <c r="T80" s="32">
        <v>172830.13</v>
      </c>
      <c r="U80" s="32">
        <v>211360.15</v>
      </c>
      <c r="V80" s="32">
        <v>443721.79</v>
      </c>
      <c r="W80" s="32">
        <v>528253.79</v>
      </c>
      <c r="X80" s="32">
        <v>361560.32000000001</v>
      </c>
      <c r="Y80" s="32">
        <v>679408.98</v>
      </c>
      <c r="Z80" s="32">
        <v>202402.78</v>
      </c>
      <c r="AA80" s="32">
        <v>277941.06</v>
      </c>
      <c r="AB80" s="32">
        <v>329026.28000000003</v>
      </c>
      <c r="AC80" s="2">
        <v>-1.37</v>
      </c>
      <c r="AD80" s="2">
        <v>-1.37</v>
      </c>
      <c r="AE80" s="2">
        <v>-1.37</v>
      </c>
      <c r="AF80" s="2">
        <v>-1.37</v>
      </c>
      <c r="AG80" s="2">
        <v>-1.37</v>
      </c>
      <c r="AH80" s="2">
        <v>-1.37</v>
      </c>
      <c r="AI80" s="2">
        <v>-1.37</v>
      </c>
      <c r="AJ80" s="2">
        <v>-1.37</v>
      </c>
      <c r="AK80" s="2">
        <v>-1.37</v>
      </c>
      <c r="AL80" s="2">
        <v>-1.37</v>
      </c>
      <c r="AM80" s="2">
        <v>-1.37</v>
      </c>
      <c r="AN80" s="2">
        <v>-1.37</v>
      </c>
      <c r="AO80" s="33">
        <v>-9418.9599999999991</v>
      </c>
      <c r="AP80" s="33">
        <v>-4579.25</v>
      </c>
      <c r="AQ80" s="33">
        <v>-3462.5</v>
      </c>
      <c r="AR80" s="33">
        <v>-2367.77</v>
      </c>
      <c r="AS80" s="33">
        <v>-2895.63</v>
      </c>
      <c r="AT80" s="33">
        <v>-6078.99</v>
      </c>
      <c r="AU80" s="33">
        <v>-7237.08</v>
      </c>
      <c r="AV80" s="33">
        <v>-4953.38</v>
      </c>
      <c r="AW80" s="33">
        <v>-9307.9</v>
      </c>
      <c r="AX80" s="33">
        <v>-2772.92</v>
      </c>
      <c r="AY80" s="33">
        <v>-3807.79</v>
      </c>
      <c r="AZ80" s="33">
        <v>-4507.66</v>
      </c>
      <c r="BA80" s="31">
        <f t="shared" si="278"/>
        <v>-206.25</v>
      </c>
      <c r="BB80" s="31">
        <f t="shared" si="279"/>
        <v>-100.28</v>
      </c>
      <c r="BC80" s="31">
        <f t="shared" si="280"/>
        <v>-75.819999999999993</v>
      </c>
      <c r="BD80" s="31">
        <f t="shared" si="281"/>
        <v>-69.13</v>
      </c>
      <c r="BE80" s="31">
        <f t="shared" si="282"/>
        <v>-84.54</v>
      </c>
      <c r="BF80" s="31">
        <f t="shared" si="283"/>
        <v>-177.49</v>
      </c>
      <c r="BG80" s="31">
        <f t="shared" si="284"/>
        <v>0</v>
      </c>
      <c r="BH80" s="31">
        <f t="shared" si="285"/>
        <v>0</v>
      </c>
      <c r="BI80" s="31">
        <f t="shared" si="286"/>
        <v>0</v>
      </c>
      <c r="BJ80" s="31">
        <f t="shared" si="287"/>
        <v>-242.88</v>
      </c>
      <c r="BK80" s="31">
        <f t="shared" si="288"/>
        <v>-333.53</v>
      </c>
      <c r="BL80" s="31">
        <f t="shared" si="289"/>
        <v>-394.83</v>
      </c>
      <c r="BM80" s="6">
        <f t="shared" ca="1" si="229"/>
        <v>-5.1499999999999997E-2</v>
      </c>
      <c r="BN80" s="6">
        <f t="shared" ca="1" si="229"/>
        <v>-5.1499999999999997E-2</v>
      </c>
      <c r="BO80" s="6">
        <f t="shared" ca="1" si="229"/>
        <v>-5.1499999999999997E-2</v>
      </c>
      <c r="BP80" s="6">
        <f t="shared" ca="1" si="229"/>
        <v>-5.1499999999999997E-2</v>
      </c>
      <c r="BQ80" s="6">
        <f t="shared" ca="1" si="229"/>
        <v>-5.1499999999999997E-2</v>
      </c>
      <c r="BR80" s="6">
        <f t="shared" ca="1" si="229"/>
        <v>-5.1499999999999997E-2</v>
      </c>
      <c r="BS80" s="6">
        <f t="shared" ca="1" si="229"/>
        <v>-5.1499999999999997E-2</v>
      </c>
      <c r="BT80" s="6">
        <f t="shared" ca="1" si="229"/>
        <v>-5.1499999999999997E-2</v>
      </c>
      <c r="BU80" s="6">
        <f t="shared" ca="1" si="229"/>
        <v>-5.1499999999999997E-2</v>
      </c>
      <c r="BV80" s="6">
        <f t="shared" ref="BM80:BX101" ca="1" si="316">VLOOKUP($C80,LossFactorLookup,3,FALSE)</f>
        <v>-5.1499999999999997E-2</v>
      </c>
      <c r="BW80" s="6">
        <f t="shared" ca="1" si="316"/>
        <v>-5.1499999999999997E-2</v>
      </c>
      <c r="BX80" s="6">
        <f t="shared" ca="1" si="316"/>
        <v>-5.1499999999999997E-2</v>
      </c>
      <c r="BY80" s="31">
        <f t="shared" ca="1" si="230"/>
        <v>-35407.03</v>
      </c>
      <c r="BZ80" s="31">
        <f t="shared" ca="1" si="231"/>
        <v>-17213.97</v>
      </c>
      <c r="CA80" s="31">
        <f t="shared" ca="1" si="232"/>
        <v>-13015.98</v>
      </c>
      <c r="CB80" s="31">
        <f t="shared" ca="1" si="233"/>
        <v>-8900.75</v>
      </c>
      <c r="CC80" s="31">
        <f t="shared" ca="1" si="234"/>
        <v>-10885.05</v>
      </c>
      <c r="CD80" s="31">
        <f t="shared" ca="1" si="235"/>
        <v>-22851.67</v>
      </c>
      <c r="CE80" s="31">
        <f t="shared" ca="1" si="236"/>
        <v>-27205.07</v>
      </c>
      <c r="CF80" s="31">
        <f t="shared" ca="1" si="237"/>
        <v>-18620.36</v>
      </c>
      <c r="CG80" s="31">
        <f t="shared" ca="1" si="238"/>
        <v>-34989.56</v>
      </c>
      <c r="CH80" s="31">
        <f t="shared" ca="1" si="239"/>
        <v>-10423.74</v>
      </c>
      <c r="CI80" s="31">
        <f t="shared" ca="1" si="240"/>
        <v>-14313.96</v>
      </c>
      <c r="CJ80" s="31">
        <f t="shared" ca="1" si="241"/>
        <v>-16944.849999999999</v>
      </c>
      <c r="CK80" s="32">
        <f t="shared" ca="1" si="290"/>
        <v>1650.04</v>
      </c>
      <c r="CL80" s="32">
        <f t="shared" ca="1" si="291"/>
        <v>802.2</v>
      </c>
      <c r="CM80" s="32">
        <f t="shared" ca="1" si="292"/>
        <v>606.57000000000005</v>
      </c>
      <c r="CN80" s="32">
        <f t="shared" ca="1" si="293"/>
        <v>414.79</v>
      </c>
      <c r="CO80" s="32">
        <f t="shared" ca="1" si="294"/>
        <v>507.26</v>
      </c>
      <c r="CP80" s="32">
        <f t="shared" ca="1" si="295"/>
        <v>1064.93</v>
      </c>
      <c r="CQ80" s="32">
        <f t="shared" ca="1" si="296"/>
        <v>1267.81</v>
      </c>
      <c r="CR80" s="32">
        <f t="shared" ca="1" si="297"/>
        <v>867.74</v>
      </c>
      <c r="CS80" s="32">
        <f t="shared" ca="1" si="298"/>
        <v>1630.58</v>
      </c>
      <c r="CT80" s="32">
        <f t="shared" ca="1" si="299"/>
        <v>485.77</v>
      </c>
      <c r="CU80" s="32">
        <f t="shared" ca="1" si="300"/>
        <v>667.06</v>
      </c>
      <c r="CV80" s="32">
        <f t="shared" ca="1" si="301"/>
        <v>789.66</v>
      </c>
      <c r="CW80" s="31">
        <f t="shared" ca="1" si="302"/>
        <v>-24131.78</v>
      </c>
      <c r="CX80" s="31">
        <f t="shared" ca="1" si="303"/>
        <v>-11732.24</v>
      </c>
      <c r="CY80" s="31">
        <f t="shared" ca="1" si="304"/>
        <v>-8871.09</v>
      </c>
      <c r="CZ80" s="31">
        <f t="shared" ca="1" si="305"/>
        <v>-6049.0599999999986</v>
      </c>
      <c r="DA80" s="31">
        <f t="shared" ca="1" si="306"/>
        <v>-7397.619999999999</v>
      </c>
      <c r="DB80" s="31">
        <f t="shared" ca="1" si="307"/>
        <v>-15530.259999999998</v>
      </c>
      <c r="DC80" s="31">
        <f t="shared" ca="1" si="308"/>
        <v>-18700.18</v>
      </c>
      <c r="DD80" s="31">
        <f t="shared" ca="1" si="309"/>
        <v>-12799.239999999998</v>
      </c>
      <c r="DE80" s="31">
        <f t="shared" ca="1" si="310"/>
        <v>-24051.079999999994</v>
      </c>
      <c r="DF80" s="31">
        <f t="shared" ca="1" si="311"/>
        <v>-6922.1699999999992</v>
      </c>
      <c r="DG80" s="31">
        <f t="shared" ca="1" si="312"/>
        <v>-9505.58</v>
      </c>
      <c r="DH80" s="31">
        <f t="shared" ca="1" si="313"/>
        <v>-11252.699999999999</v>
      </c>
      <c r="DI80" s="32">
        <f t="shared" ca="1" si="242"/>
        <v>-1206.5899999999999</v>
      </c>
      <c r="DJ80" s="32">
        <f t="shared" ca="1" si="243"/>
        <v>-586.61</v>
      </c>
      <c r="DK80" s="32">
        <f t="shared" ca="1" si="244"/>
        <v>-443.55</v>
      </c>
      <c r="DL80" s="32">
        <f t="shared" ca="1" si="245"/>
        <v>-302.45</v>
      </c>
      <c r="DM80" s="32">
        <f t="shared" ca="1" si="246"/>
        <v>-369.88</v>
      </c>
      <c r="DN80" s="32">
        <f t="shared" ca="1" si="247"/>
        <v>-776.51</v>
      </c>
      <c r="DO80" s="32">
        <f t="shared" ca="1" si="248"/>
        <v>-935.01</v>
      </c>
      <c r="DP80" s="32">
        <f t="shared" ca="1" si="249"/>
        <v>-639.96</v>
      </c>
      <c r="DQ80" s="32">
        <f t="shared" ca="1" si="250"/>
        <v>-1202.55</v>
      </c>
      <c r="DR80" s="32">
        <f t="shared" ca="1" si="251"/>
        <v>-346.11</v>
      </c>
      <c r="DS80" s="32">
        <f t="shared" ca="1" si="252"/>
        <v>-475.28</v>
      </c>
      <c r="DT80" s="32">
        <f t="shared" ca="1" si="253"/>
        <v>-562.64</v>
      </c>
      <c r="DU80" s="31">
        <f t="shared" ca="1" si="254"/>
        <v>-7774.54</v>
      </c>
      <c r="DV80" s="31">
        <f t="shared" ca="1" si="255"/>
        <v>-3752.38</v>
      </c>
      <c r="DW80" s="31">
        <f t="shared" ca="1" si="256"/>
        <v>-2818.57</v>
      </c>
      <c r="DX80" s="31">
        <f t="shared" ca="1" si="257"/>
        <v>-1910.38</v>
      </c>
      <c r="DY80" s="31">
        <f t="shared" ca="1" si="258"/>
        <v>-2324.11</v>
      </c>
      <c r="DZ80" s="31">
        <f t="shared" ca="1" si="259"/>
        <v>-4852.76</v>
      </c>
      <c r="EA80" s="31">
        <f t="shared" ca="1" si="260"/>
        <v>-5812.53</v>
      </c>
      <c r="EB80" s="31">
        <f t="shared" ca="1" si="261"/>
        <v>-3956.62</v>
      </c>
      <c r="EC80" s="31">
        <f t="shared" ca="1" si="262"/>
        <v>-7394.03</v>
      </c>
      <c r="ED80" s="31">
        <f t="shared" ca="1" si="263"/>
        <v>-2116.71</v>
      </c>
      <c r="EE80" s="31">
        <f t="shared" ca="1" si="264"/>
        <v>-2890.53</v>
      </c>
      <c r="EF80" s="31">
        <f t="shared" ca="1" si="265"/>
        <v>-3403.31</v>
      </c>
      <c r="EG80" s="32">
        <f t="shared" ca="1" si="266"/>
        <v>-33112.909999999996</v>
      </c>
      <c r="EH80" s="32">
        <f t="shared" ca="1" si="267"/>
        <v>-16071.23</v>
      </c>
      <c r="EI80" s="32">
        <f t="shared" ca="1" si="268"/>
        <v>-12133.21</v>
      </c>
      <c r="EJ80" s="32">
        <f t="shared" ca="1" si="269"/>
        <v>-8261.89</v>
      </c>
      <c r="EK80" s="32">
        <f t="shared" ca="1" si="270"/>
        <v>-10091.609999999999</v>
      </c>
      <c r="EL80" s="32">
        <f t="shared" ca="1" si="271"/>
        <v>-21159.53</v>
      </c>
      <c r="EM80" s="32">
        <f t="shared" ca="1" si="272"/>
        <v>-25447.719999999998</v>
      </c>
      <c r="EN80" s="32">
        <f t="shared" ca="1" si="273"/>
        <v>-17395.819999999996</v>
      </c>
      <c r="EO80" s="32">
        <f t="shared" ca="1" si="274"/>
        <v>-32647.659999999993</v>
      </c>
      <c r="EP80" s="32">
        <f t="shared" ca="1" si="275"/>
        <v>-9384.989999999998</v>
      </c>
      <c r="EQ80" s="32">
        <f t="shared" ca="1" si="276"/>
        <v>-12871.390000000001</v>
      </c>
      <c r="ER80" s="32">
        <f t="shared" ca="1" si="277"/>
        <v>-15218.649999999998</v>
      </c>
    </row>
    <row r="81" spans="1:148">
      <c r="A81" t="s">
        <v>434</v>
      </c>
      <c r="B81" s="1" t="s">
        <v>63</v>
      </c>
      <c r="C81" t="str">
        <f t="shared" ca="1" si="314"/>
        <v>KH1</v>
      </c>
      <c r="D81" t="str">
        <f t="shared" ca="1" si="315"/>
        <v>Keephills #1</v>
      </c>
      <c r="E81" s="51">
        <v>227779.46419999999</v>
      </c>
      <c r="F81" s="51">
        <v>238540.39910000001</v>
      </c>
      <c r="G81" s="51">
        <v>278529.50150000001</v>
      </c>
      <c r="H81" s="51">
        <v>81346.051800000001</v>
      </c>
      <c r="I81" s="51">
        <v>3922.7503999999999</v>
      </c>
      <c r="J81" s="51">
        <v>229829.63810000001</v>
      </c>
      <c r="K81" s="51">
        <v>280959.13789999997</v>
      </c>
      <c r="L81" s="51">
        <v>279155.98493999999</v>
      </c>
      <c r="M81" s="51">
        <v>270564.78778999997</v>
      </c>
      <c r="N81" s="51">
        <v>276794.94546999998</v>
      </c>
      <c r="O81" s="51">
        <v>271630.07075000001</v>
      </c>
      <c r="P81" s="51">
        <v>280822.56591</v>
      </c>
      <c r="Q81" s="32">
        <v>17800616.719999999</v>
      </c>
      <c r="R81" s="32">
        <v>12115569.6</v>
      </c>
      <c r="S81" s="32">
        <v>12060454.33</v>
      </c>
      <c r="T81" s="32">
        <v>3254693.22</v>
      </c>
      <c r="U81" s="32">
        <v>68688.28</v>
      </c>
      <c r="V81" s="32">
        <v>8054573.2400000002</v>
      </c>
      <c r="W81" s="32">
        <v>11698122.59</v>
      </c>
      <c r="X81" s="32">
        <v>9672922.5500000007</v>
      </c>
      <c r="Y81" s="32">
        <v>19957199.25</v>
      </c>
      <c r="Z81" s="32">
        <v>9704147.5999999996</v>
      </c>
      <c r="AA81" s="32">
        <v>13662238.789999999</v>
      </c>
      <c r="AB81" s="32">
        <v>15209409.18</v>
      </c>
      <c r="AC81" s="2">
        <v>5.72</v>
      </c>
      <c r="AD81" s="2">
        <v>5.72</v>
      </c>
      <c r="AE81" s="2">
        <v>5.72</v>
      </c>
      <c r="AF81" s="2">
        <v>5.72</v>
      </c>
      <c r="AG81" s="2">
        <v>5.72</v>
      </c>
      <c r="AH81" s="2">
        <v>5.72</v>
      </c>
      <c r="AI81" s="2">
        <v>5.72</v>
      </c>
      <c r="AJ81" s="2">
        <v>5.72</v>
      </c>
      <c r="AK81" s="2">
        <v>5.72</v>
      </c>
      <c r="AL81" s="2">
        <v>5.72</v>
      </c>
      <c r="AM81" s="2">
        <v>5.72</v>
      </c>
      <c r="AN81" s="2">
        <v>5.72</v>
      </c>
      <c r="AO81" s="33">
        <v>1018195.28</v>
      </c>
      <c r="AP81" s="33">
        <v>693010.58</v>
      </c>
      <c r="AQ81" s="33">
        <v>689857.99</v>
      </c>
      <c r="AR81" s="33">
        <v>186168.45</v>
      </c>
      <c r="AS81" s="33">
        <v>3928.97</v>
      </c>
      <c r="AT81" s="33">
        <v>460721.59</v>
      </c>
      <c r="AU81" s="33">
        <v>669132.61</v>
      </c>
      <c r="AV81" s="33">
        <v>553291.17000000004</v>
      </c>
      <c r="AW81" s="33">
        <v>1141551.8</v>
      </c>
      <c r="AX81" s="33">
        <v>555077.24</v>
      </c>
      <c r="AY81" s="33">
        <v>781480.06</v>
      </c>
      <c r="AZ81" s="33">
        <v>869978.21</v>
      </c>
      <c r="BA81" s="31">
        <f t="shared" si="278"/>
        <v>-5340.19</v>
      </c>
      <c r="BB81" s="31">
        <f t="shared" si="279"/>
        <v>-3634.67</v>
      </c>
      <c r="BC81" s="31">
        <f t="shared" si="280"/>
        <v>-3618.14</v>
      </c>
      <c r="BD81" s="31">
        <f t="shared" si="281"/>
        <v>-1301.8800000000001</v>
      </c>
      <c r="BE81" s="31">
        <f t="shared" si="282"/>
        <v>-27.48</v>
      </c>
      <c r="BF81" s="31">
        <f t="shared" si="283"/>
        <v>-3221.83</v>
      </c>
      <c r="BG81" s="31">
        <f t="shared" si="284"/>
        <v>0</v>
      </c>
      <c r="BH81" s="31">
        <f t="shared" si="285"/>
        <v>0</v>
      </c>
      <c r="BI81" s="31">
        <f t="shared" si="286"/>
        <v>0</v>
      </c>
      <c r="BJ81" s="31">
        <f t="shared" si="287"/>
        <v>-11644.98</v>
      </c>
      <c r="BK81" s="31">
        <f t="shared" si="288"/>
        <v>-16394.689999999999</v>
      </c>
      <c r="BL81" s="31">
        <f t="shared" si="289"/>
        <v>-18251.29</v>
      </c>
      <c r="BM81" s="6">
        <f t="shared" ca="1" si="316"/>
        <v>6.8000000000000005E-2</v>
      </c>
      <c r="BN81" s="6">
        <f t="shared" ca="1" si="316"/>
        <v>6.8000000000000005E-2</v>
      </c>
      <c r="BO81" s="6">
        <f t="shared" ca="1" si="316"/>
        <v>6.8000000000000005E-2</v>
      </c>
      <c r="BP81" s="6">
        <f t="shared" ca="1" si="316"/>
        <v>6.8000000000000005E-2</v>
      </c>
      <c r="BQ81" s="6">
        <f t="shared" ca="1" si="316"/>
        <v>6.8000000000000005E-2</v>
      </c>
      <c r="BR81" s="6">
        <f t="shared" ca="1" si="316"/>
        <v>6.8000000000000005E-2</v>
      </c>
      <c r="BS81" s="6">
        <f t="shared" ca="1" si="316"/>
        <v>6.8000000000000005E-2</v>
      </c>
      <c r="BT81" s="6">
        <f t="shared" ca="1" si="316"/>
        <v>6.8000000000000005E-2</v>
      </c>
      <c r="BU81" s="6">
        <f t="shared" ca="1" si="316"/>
        <v>6.8000000000000005E-2</v>
      </c>
      <c r="BV81" s="6">
        <f t="shared" ca="1" si="316"/>
        <v>6.8000000000000005E-2</v>
      </c>
      <c r="BW81" s="6">
        <f t="shared" ca="1" si="316"/>
        <v>6.8000000000000005E-2</v>
      </c>
      <c r="BX81" s="6">
        <f t="shared" ca="1" si="316"/>
        <v>6.8000000000000005E-2</v>
      </c>
      <c r="BY81" s="31">
        <f t="shared" ca="1" si="230"/>
        <v>1210441.94</v>
      </c>
      <c r="BZ81" s="31">
        <f t="shared" ca="1" si="231"/>
        <v>823858.73</v>
      </c>
      <c r="CA81" s="31">
        <f t="shared" ca="1" si="232"/>
        <v>820110.89</v>
      </c>
      <c r="CB81" s="31">
        <f t="shared" ca="1" si="233"/>
        <v>221319.14</v>
      </c>
      <c r="CC81" s="31">
        <f t="shared" ca="1" si="234"/>
        <v>4670.8</v>
      </c>
      <c r="CD81" s="31">
        <f t="shared" ca="1" si="235"/>
        <v>547710.98</v>
      </c>
      <c r="CE81" s="31">
        <f t="shared" ca="1" si="236"/>
        <v>795472.34</v>
      </c>
      <c r="CF81" s="31">
        <f t="shared" ca="1" si="237"/>
        <v>657758.73</v>
      </c>
      <c r="CG81" s="31">
        <f t="shared" ca="1" si="238"/>
        <v>1357089.55</v>
      </c>
      <c r="CH81" s="31">
        <f t="shared" ca="1" si="239"/>
        <v>659882.04</v>
      </c>
      <c r="CI81" s="31">
        <f t="shared" ca="1" si="240"/>
        <v>929032.24</v>
      </c>
      <c r="CJ81" s="31">
        <f t="shared" ca="1" si="241"/>
        <v>1034239.82</v>
      </c>
      <c r="CK81" s="32">
        <f t="shared" ca="1" si="290"/>
        <v>42721.48</v>
      </c>
      <c r="CL81" s="32">
        <f t="shared" ca="1" si="291"/>
        <v>29077.37</v>
      </c>
      <c r="CM81" s="32">
        <f t="shared" ca="1" si="292"/>
        <v>28945.09</v>
      </c>
      <c r="CN81" s="32">
        <f t="shared" ca="1" si="293"/>
        <v>7811.26</v>
      </c>
      <c r="CO81" s="32">
        <f t="shared" ca="1" si="294"/>
        <v>164.85</v>
      </c>
      <c r="CP81" s="32">
        <f t="shared" ca="1" si="295"/>
        <v>19330.98</v>
      </c>
      <c r="CQ81" s="32">
        <f t="shared" ca="1" si="296"/>
        <v>28075.49</v>
      </c>
      <c r="CR81" s="32">
        <f t="shared" ca="1" si="297"/>
        <v>23215.01</v>
      </c>
      <c r="CS81" s="32">
        <f t="shared" ca="1" si="298"/>
        <v>47897.279999999999</v>
      </c>
      <c r="CT81" s="32">
        <f t="shared" ca="1" si="299"/>
        <v>23289.95</v>
      </c>
      <c r="CU81" s="32">
        <f t="shared" ca="1" si="300"/>
        <v>32789.370000000003</v>
      </c>
      <c r="CV81" s="32">
        <f t="shared" ca="1" si="301"/>
        <v>36502.58</v>
      </c>
      <c r="CW81" s="31">
        <f t="shared" ca="1" si="302"/>
        <v>240308.3299999999</v>
      </c>
      <c r="CX81" s="31">
        <f t="shared" ca="1" si="303"/>
        <v>163560.19000000003</v>
      </c>
      <c r="CY81" s="31">
        <f t="shared" ca="1" si="304"/>
        <v>162816.13</v>
      </c>
      <c r="CZ81" s="31">
        <f t="shared" ca="1" si="305"/>
        <v>44263.830000000009</v>
      </c>
      <c r="DA81" s="31">
        <f t="shared" ca="1" si="306"/>
        <v>934.16000000000076</v>
      </c>
      <c r="DB81" s="31">
        <f t="shared" ca="1" si="307"/>
        <v>109542.19999999994</v>
      </c>
      <c r="DC81" s="31">
        <f t="shared" ca="1" si="308"/>
        <v>154415.21999999997</v>
      </c>
      <c r="DD81" s="31">
        <f t="shared" ca="1" si="309"/>
        <v>127682.56999999995</v>
      </c>
      <c r="DE81" s="31">
        <f t="shared" ca="1" si="310"/>
        <v>263435.03000000003</v>
      </c>
      <c r="DF81" s="31">
        <f t="shared" ca="1" si="311"/>
        <v>139739.73000000001</v>
      </c>
      <c r="DG81" s="31">
        <f t="shared" ca="1" si="312"/>
        <v>196736.23999999993</v>
      </c>
      <c r="DH81" s="31">
        <f t="shared" ca="1" si="313"/>
        <v>219015.47999999995</v>
      </c>
      <c r="DI81" s="32">
        <f t="shared" ca="1" si="242"/>
        <v>12015.42</v>
      </c>
      <c r="DJ81" s="32">
        <f t="shared" ca="1" si="243"/>
        <v>8178.01</v>
      </c>
      <c r="DK81" s="32">
        <f t="shared" ca="1" si="244"/>
        <v>8140.81</v>
      </c>
      <c r="DL81" s="32">
        <f t="shared" ca="1" si="245"/>
        <v>2213.19</v>
      </c>
      <c r="DM81" s="32">
        <f t="shared" ca="1" si="246"/>
        <v>46.71</v>
      </c>
      <c r="DN81" s="32">
        <f t="shared" ca="1" si="247"/>
        <v>5477.11</v>
      </c>
      <c r="DO81" s="32">
        <f t="shared" ca="1" si="248"/>
        <v>7720.76</v>
      </c>
      <c r="DP81" s="32">
        <f t="shared" ca="1" si="249"/>
        <v>6384.13</v>
      </c>
      <c r="DQ81" s="32">
        <f t="shared" ca="1" si="250"/>
        <v>13171.75</v>
      </c>
      <c r="DR81" s="32">
        <f t="shared" ca="1" si="251"/>
        <v>6986.99</v>
      </c>
      <c r="DS81" s="32">
        <f t="shared" ca="1" si="252"/>
        <v>9836.81</v>
      </c>
      <c r="DT81" s="32">
        <f t="shared" ca="1" si="253"/>
        <v>10950.77</v>
      </c>
      <c r="DU81" s="31">
        <f t="shared" ca="1" si="254"/>
        <v>77420.179999999993</v>
      </c>
      <c r="DV81" s="31">
        <f t="shared" ca="1" si="255"/>
        <v>52312.2</v>
      </c>
      <c r="DW81" s="31">
        <f t="shared" ca="1" si="256"/>
        <v>51730.75</v>
      </c>
      <c r="DX81" s="31">
        <f t="shared" ca="1" si="257"/>
        <v>13979.14</v>
      </c>
      <c r="DY81" s="31">
        <f t="shared" ca="1" si="258"/>
        <v>293.49</v>
      </c>
      <c r="DZ81" s="31">
        <f t="shared" ca="1" si="259"/>
        <v>34228.82</v>
      </c>
      <c r="EA81" s="31">
        <f t="shared" ca="1" si="260"/>
        <v>47996.53</v>
      </c>
      <c r="EB81" s="31">
        <f t="shared" ca="1" si="261"/>
        <v>39470.400000000001</v>
      </c>
      <c r="EC81" s="31">
        <f t="shared" ca="1" si="262"/>
        <v>80987.95</v>
      </c>
      <c r="ED81" s="31">
        <f t="shared" ca="1" si="263"/>
        <v>42730.54</v>
      </c>
      <c r="EE81" s="31">
        <f t="shared" ca="1" si="264"/>
        <v>59825.13</v>
      </c>
      <c r="EF81" s="31">
        <f t="shared" ca="1" si="265"/>
        <v>66239.95</v>
      </c>
      <c r="EG81" s="32">
        <f t="shared" ca="1" si="266"/>
        <v>329743.92999999993</v>
      </c>
      <c r="EH81" s="32">
        <f t="shared" ca="1" si="267"/>
        <v>224050.40000000002</v>
      </c>
      <c r="EI81" s="32">
        <f t="shared" ca="1" si="268"/>
        <v>222687.69</v>
      </c>
      <c r="EJ81" s="32">
        <f t="shared" ca="1" si="269"/>
        <v>60456.160000000011</v>
      </c>
      <c r="EK81" s="32">
        <f t="shared" ca="1" si="270"/>
        <v>1274.3600000000008</v>
      </c>
      <c r="EL81" s="32">
        <f t="shared" ca="1" si="271"/>
        <v>149248.12999999995</v>
      </c>
      <c r="EM81" s="32">
        <f t="shared" ca="1" si="272"/>
        <v>210132.50999999998</v>
      </c>
      <c r="EN81" s="32">
        <f t="shared" ca="1" si="273"/>
        <v>173537.09999999995</v>
      </c>
      <c r="EO81" s="32">
        <f t="shared" ca="1" si="274"/>
        <v>357594.73000000004</v>
      </c>
      <c r="EP81" s="32">
        <f t="shared" ca="1" si="275"/>
        <v>189457.26</v>
      </c>
      <c r="EQ81" s="32">
        <f t="shared" ca="1" si="276"/>
        <v>266398.17999999993</v>
      </c>
      <c r="ER81" s="32">
        <f t="shared" ca="1" si="277"/>
        <v>296206.19999999995</v>
      </c>
    </row>
    <row r="82" spans="1:148">
      <c r="A82" t="s">
        <v>434</v>
      </c>
      <c r="B82" s="1" t="s">
        <v>64</v>
      </c>
      <c r="C82" t="str">
        <f t="shared" ca="1" si="314"/>
        <v>KH2</v>
      </c>
      <c r="D82" t="str">
        <f t="shared" ca="1" si="315"/>
        <v>Keephills #2</v>
      </c>
      <c r="E82" s="51">
        <v>281382.22580000001</v>
      </c>
      <c r="F82" s="51">
        <v>113623.1106</v>
      </c>
      <c r="G82" s="51">
        <v>14151.7361</v>
      </c>
      <c r="H82" s="51">
        <v>229604.74909999999</v>
      </c>
      <c r="I82" s="51">
        <v>251197.3481</v>
      </c>
      <c r="J82" s="51">
        <v>265645.027</v>
      </c>
      <c r="K82" s="51">
        <v>279605.80829999998</v>
      </c>
      <c r="L82" s="51">
        <v>280068.08974000002</v>
      </c>
      <c r="M82" s="51">
        <v>239635.34130669999</v>
      </c>
      <c r="N82" s="51">
        <v>261050.63946999999</v>
      </c>
      <c r="O82" s="51">
        <v>228503.52111999999</v>
      </c>
      <c r="P82" s="51">
        <v>279964.24484</v>
      </c>
      <c r="Q82" s="32">
        <v>26200740.859999999</v>
      </c>
      <c r="R82" s="32">
        <v>5621880.3799999999</v>
      </c>
      <c r="S82" s="32">
        <v>1244674.78</v>
      </c>
      <c r="T82" s="32">
        <v>6981145.9900000002</v>
      </c>
      <c r="U82" s="32">
        <v>8197396.5599999996</v>
      </c>
      <c r="V82" s="32">
        <v>9068591</v>
      </c>
      <c r="W82" s="32">
        <v>11646075.050000001</v>
      </c>
      <c r="X82" s="32">
        <v>9728512.5899999999</v>
      </c>
      <c r="Y82" s="32">
        <v>14615696.17</v>
      </c>
      <c r="Z82" s="32">
        <v>9098960.8000000007</v>
      </c>
      <c r="AA82" s="32">
        <v>11478932.359999999</v>
      </c>
      <c r="AB82" s="32">
        <v>15133069.279999999</v>
      </c>
      <c r="AC82" s="2">
        <v>5.72</v>
      </c>
      <c r="AD82" s="2">
        <v>5.72</v>
      </c>
      <c r="AE82" s="2">
        <v>5.72</v>
      </c>
      <c r="AF82" s="2">
        <v>5.72</v>
      </c>
      <c r="AG82" s="2">
        <v>5.72</v>
      </c>
      <c r="AH82" s="2">
        <v>5.72</v>
      </c>
      <c r="AI82" s="2">
        <v>5.72</v>
      </c>
      <c r="AJ82" s="2">
        <v>5.72</v>
      </c>
      <c r="AK82" s="2">
        <v>5.72</v>
      </c>
      <c r="AL82" s="2">
        <v>5.72</v>
      </c>
      <c r="AM82" s="2">
        <v>5.72</v>
      </c>
      <c r="AN82" s="2">
        <v>5.72</v>
      </c>
      <c r="AO82" s="33">
        <v>1498682.38</v>
      </c>
      <c r="AP82" s="33">
        <v>321571.56</v>
      </c>
      <c r="AQ82" s="33">
        <v>71195.399999999994</v>
      </c>
      <c r="AR82" s="33">
        <v>399321.55</v>
      </c>
      <c r="AS82" s="33">
        <v>468891.08</v>
      </c>
      <c r="AT82" s="33">
        <v>518723.41</v>
      </c>
      <c r="AU82" s="33">
        <v>666155.49</v>
      </c>
      <c r="AV82" s="33">
        <v>556470.92000000004</v>
      </c>
      <c r="AW82" s="33">
        <v>836017.82</v>
      </c>
      <c r="AX82" s="33">
        <v>520460.56</v>
      </c>
      <c r="AY82" s="33">
        <v>656594.93000000005</v>
      </c>
      <c r="AZ82" s="33">
        <v>865611.56</v>
      </c>
      <c r="BA82" s="31">
        <f t="shared" si="278"/>
        <v>-7860.22</v>
      </c>
      <c r="BB82" s="31">
        <f t="shared" si="279"/>
        <v>-1686.56</v>
      </c>
      <c r="BC82" s="31">
        <f t="shared" si="280"/>
        <v>-373.4</v>
      </c>
      <c r="BD82" s="31">
        <f t="shared" si="281"/>
        <v>-2792.46</v>
      </c>
      <c r="BE82" s="31">
        <f t="shared" si="282"/>
        <v>-3278.96</v>
      </c>
      <c r="BF82" s="31">
        <f t="shared" si="283"/>
        <v>-3627.44</v>
      </c>
      <c r="BG82" s="31">
        <f t="shared" si="284"/>
        <v>0</v>
      </c>
      <c r="BH82" s="31">
        <f t="shared" si="285"/>
        <v>0</v>
      </c>
      <c r="BI82" s="31">
        <f t="shared" si="286"/>
        <v>0</v>
      </c>
      <c r="BJ82" s="31">
        <f t="shared" si="287"/>
        <v>-10918.75</v>
      </c>
      <c r="BK82" s="31">
        <f t="shared" si="288"/>
        <v>-13774.72</v>
      </c>
      <c r="BL82" s="31">
        <f t="shared" si="289"/>
        <v>-18159.68</v>
      </c>
      <c r="BM82" s="6">
        <f t="shared" ca="1" si="316"/>
        <v>6.8000000000000005E-2</v>
      </c>
      <c r="BN82" s="6">
        <f t="shared" ca="1" si="316"/>
        <v>6.8000000000000005E-2</v>
      </c>
      <c r="BO82" s="6">
        <f t="shared" ca="1" si="316"/>
        <v>6.8000000000000005E-2</v>
      </c>
      <c r="BP82" s="6">
        <f t="shared" ca="1" si="316"/>
        <v>6.8000000000000005E-2</v>
      </c>
      <c r="BQ82" s="6">
        <f t="shared" ca="1" si="316"/>
        <v>6.8000000000000005E-2</v>
      </c>
      <c r="BR82" s="6">
        <f t="shared" ca="1" si="316"/>
        <v>6.8000000000000005E-2</v>
      </c>
      <c r="BS82" s="6">
        <f t="shared" ca="1" si="316"/>
        <v>6.8000000000000005E-2</v>
      </c>
      <c r="BT82" s="6">
        <f t="shared" ca="1" si="316"/>
        <v>6.8000000000000005E-2</v>
      </c>
      <c r="BU82" s="6">
        <f t="shared" ca="1" si="316"/>
        <v>6.8000000000000005E-2</v>
      </c>
      <c r="BV82" s="6">
        <f t="shared" ca="1" si="316"/>
        <v>6.8000000000000005E-2</v>
      </c>
      <c r="BW82" s="6">
        <f t="shared" ca="1" si="316"/>
        <v>6.8000000000000005E-2</v>
      </c>
      <c r="BX82" s="6">
        <f t="shared" ca="1" si="316"/>
        <v>6.8000000000000005E-2</v>
      </c>
      <c r="BY82" s="31">
        <f t="shared" ca="1" si="230"/>
        <v>1781650.38</v>
      </c>
      <c r="BZ82" s="31">
        <f t="shared" ca="1" si="231"/>
        <v>382287.87</v>
      </c>
      <c r="CA82" s="31">
        <f t="shared" ca="1" si="232"/>
        <v>84637.89</v>
      </c>
      <c r="CB82" s="31">
        <f t="shared" ca="1" si="233"/>
        <v>474717.93</v>
      </c>
      <c r="CC82" s="31">
        <f t="shared" ca="1" si="234"/>
        <v>557422.97</v>
      </c>
      <c r="CD82" s="31">
        <f t="shared" ca="1" si="235"/>
        <v>616664.18999999994</v>
      </c>
      <c r="CE82" s="31">
        <f t="shared" ca="1" si="236"/>
        <v>791933.1</v>
      </c>
      <c r="CF82" s="31">
        <f t="shared" ca="1" si="237"/>
        <v>661538.86</v>
      </c>
      <c r="CG82" s="31">
        <f t="shared" ca="1" si="238"/>
        <v>993867.34</v>
      </c>
      <c r="CH82" s="31">
        <f t="shared" ca="1" si="239"/>
        <v>618729.32999999996</v>
      </c>
      <c r="CI82" s="31">
        <f t="shared" ca="1" si="240"/>
        <v>780567.4</v>
      </c>
      <c r="CJ82" s="31">
        <f t="shared" ca="1" si="241"/>
        <v>1029048.71</v>
      </c>
      <c r="CK82" s="32">
        <f t="shared" ca="1" si="290"/>
        <v>62881.78</v>
      </c>
      <c r="CL82" s="32">
        <f t="shared" ca="1" si="291"/>
        <v>13492.51</v>
      </c>
      <c r="CM82" s="32">
        <f t="shared" ca="1" si="292"/>
        <v>2987.22</v>
      </c>
      <c r="CN82" s="32">
        <f t="shared" ca="1" si="293"/>
        <v>16754.75</v>
      </c>
      <c r="CO82" s="32">
        <f t="shared" ca="1" si="294"/>
        <v>19673.75</v>
      </c>
      <c r="CP82" s="32">
        <f t="shared" ca="1" si="295"/>
        <v>21764.62</v>
      </c>
      <c r="CQ82" s="32">
        <f t="shared" ca="1" si="296"/>
        <v>27950.58</v>
      </c>
      <c r="CR82" s="32">
        <f t="shared" ca="1" si="297"/>
        <v>23348.43</v>
      </c>
      <c r="CS82" s="32">
        <f t="shared" ca="1" si="298"/>
        <v>35077.67</v>
      </c>
      <c r="CT82" s="32">
        <f t="shared" ca="1" si="299"/>
        <v>21837.51</v>
      </c>
      <c r="CU82" s="32">
        <f t="shared" ca="1" si="300"/>
        <v>27549.439999999999</v>
      </c>
      <c r="CV82" s="32">
        <f t="shared" ca="1" si="301"/>
        <v>36319.370000000003</v>
      </c>
      <c r="CW82" s="31">
        <f t="shared" ca="1" si="302"/>
        <v>353710</v>
      </c>
      <c r="CX82" s="31">
        <f t="shared" ca="1" si="303"/>
        <v>75895.38</v>
      </c>
      <c r="CY82" s="31">
        <f t="shared" ca="1" si="304"/>
        <v>16803.110000000008</v>
      </c>
      <c r="CZ82" s="31">
        <f t="shared" ca="1" si="305"/>
        <v>94943.590000000011</v>
      </c>
      <c r="DA82" s="31">
        <f t="shared" ca="1" si="306"/>
        <v>111484.59999999996</v>
      </c>
      <c r="DB82" s="31">
        <f t="shared" ca="1" si="307"/>
        <v>123332.83999999997</v>
      </c>
      <c r="DC82" s="31">
        <f t="shared" ca="1" si="308"/>
        <v>153728.18999999994</v>
      </c>
      <c r="DD82" s="31">
        <f t="shared" ca="1" si="309"/>
        <v>128416.37</v>
      </c>
      <c r="DE82" s="31">
        <f t="shared" ca="1" si="310"/>
        <v>192927.19000000006</v>
      </c>
      <c r="DF82" s="31">
        <f t="shared" ca="1" si="311"/>
        <v>131025.02999999997</v>
      </c>
      <c r="DG82" s="31">
        <f t="shared" ca="1" si="312"/>
        <v>165296.62999999992</v>
      </c>
      <c r="DH82" s="31">
        <f t="shared" ca="1" si="313"/>
        <v>217916.2</v>
      </c>
      <c r="DI82" s="32">
        <f t="shared" ca="1" si="242"/>
        <v>17685.5</v>
      </c>
      <c r="DJ82" s="32">
        <f t="shared" ca="1" si="243"/>
        <v>3794.77</v>
      </c>
      <c r="DK82" s="32">
        <f t="shared" ca="1" si="244"/>
        <v>840.16</v>
      </c>
      <c r="DL82" s="32">
        <f t="shared" ca="1" si="245"/>
        <v>4747.18</v>
      </c>
      <c r="DM82" s="32">
        <f t="shared" ca="1" si="246"/>
        <v>5574.23</v>
      </c>
      <c r="DN82" s="32">
        <f t="shared" ca="1" si="247"/>
        <v>6166.64</v>
      </c>
      <c r="DO82" s="32">
        <f t="shared" ca="1" si="248"/>
        <v>7686.41</v>
      </c>
      <c r="DP82" s="32">
        <f t="shared" ca="1" si="249"/>
        <v>6420.82</v>
      </c>
      <c r="DQ82" s="32">
        <f t="shared" ca="1" si="250"/>
        <v>9646.36</v>
      </c>
      <c r="DR82" s="32">
        <f t="shared" ca="1" si="251"/>
        <v>6551.25</v>
      </c>
      <c r="DS82" s="32">
        <f t="shared" ca="1" si="252"/>
        <v>8264.83</v>
      </c>
      <c r="DT82" s="32">
        <f t="shared" ca="1" si="253"/>
        <v>10895.81</v>
      </c>
      <c r="DU82" s="31">
        <f t="shared" ca="1" si="254"/>
        <v>113954.82</v>
      </c>
      <c r="DV82" s="31">
        <f t="shared" ca="1" si="255"/>
        <v>24273.97</v>
      </c>
      <c r="DW82" s="31">
        <f t="shared" ca="1" si="256"/>
        <v>5338.77</v>
      </c>
      <c r="DX82" s="31">
        <f t="shared" ca="1" si="257"/>
        <v>29984.52</v>
      </c>
      <c r="DY82" s="31">
        <f t="shared" ca="1" si="258"/>
        <v>35025.14</v>
      </c>
      <c r="DZ82" s="31">
        <f t="shared" ca="1" si="259"/>
        <v>38538</v>
      </c>
      <c r="EA82" s="31">
        <f t="shared" ca="1" si="260"/>
        <v>47782.98</v>
      </c>
      <c r="EB82" s="31">
        <f t="shared" ca="1" si="261"/>
        <v>39697.24</v>
      </c>
      <c r="EC82" s="31">
        <f t="shared" ca="1" si="262"/>
        <v>59311.69</v>
      </c>
      <c r="ED82" s="31">
        <f t="shared" ca="1" si="263"/>
        <v>40065.699999999997</v>
      </c>
      <c r="EE82" s="31">
        <f t="shared" ca="1" si="264"/>
        <v>50264.72</v>
      </c>
      <c r="EF82" s="31">
        <f t="shared" ca="1" si="265"/>
        <v>65907.48</v>
      </c>
      <c r="EG82" s="32">
        <f t="shared" ca="1" si="266"/>
        <v>485350.32</v>
      </c>
      <c r="EH82" s="32">
        <f t="shared" ca="1" si="267"/>
        <v>103964.12000000001</v>
      </c>
      <c r="EI82" s="32">
        <f t="shared" ca="1" si="268"/>
        <v>22982.040000000008</v>
      </c>
      <c r="EJ82" s="32">
        <f t="shared" ca="1" si="269"/>
        <v>129675.29000000002</v>
      </c>
      <c r="EK82" s="32">
        <f t="shared" ca="1" si="270"/>
        <v>152083.96999999997</v>
      </c>
      <c r="EL82" s="32">
        <f t="shared" ca="1" si="271"/>
        <v>168037.47999999998</v>
      </c>
      <c r="EM82" s="32">
        <f t="shared" ca="1" si="272"/>
        <v>209197.57999999996</v>
      </c>
      <c r="EN82" s="32">
        <f t="shared" ca="1" si="273"/>
        <v>174534.43</v>
      </c>
      <c r="EO82" s="32">
        <f t="shared" ca="1" si="274"/>
        <v>261885.24000000005</v>
      </c>
      <c r="EP82" s="32">
        <f t="shared" ca="1" si="275"/>
        <v>177641.97999999998</v>
      </c>
      <c r="EQ82" s="32">
        <f t="shared" ca="1" si="276"/>
        <v>223826.17999999991</v>
      </c>
      <c r="ER82" s="32">
        <f t="shared" ca="1" si="277"/>
        <v>294719.49</v>
      </c>
    </row>
    <row r="83" spans="1:148">
      <c r="A83" t="s">
        <v>454</v>
      </c>
      <c r="B83" s="1" t="s">
        <v>88</v>
      </c>
      <c r="C83" t="str">
        <f t="shared" ca="1" si="314"/>
        <v>KHW1</v>
      </c>
      <c r="D83" t="str">
        <f t="shared" ca="1" si="315"/>
        <v>Kettles Hill Wind Facility</v>
      </c>
      <c r="E83" s="51">
        <v>25737.081999999999</v>
      </c>
      <c r="F83" s="51">
        <v>15648.5308</v>
      </c>
      <c r="G83" s="51">
        <v>20727.953399999999</v>
      </c>
      <c r="H83" s="51">
        <v>16073.685600000001</v>
      </c>
      <c r="I83" s="51">
        <v>16110.5</v>
      </c>
      <c r="J83" s="51">
        <v>11162.906999999999</v>
      </c>
      <c r="K83" s="51">
        <v>6126.3047999999999</v>
      </c>
      <c r="L83" s="51">
        <v>7254.6615414999997</v>
      </c>
      <c r="M83" s="51">
        <v>11860.3620457</v>
      </c>
      <c r="N83" s="51">
        <v>15840.850564599999</v>
      </c>
      <c r="O83" s="51">
        <v>30912.261131700001</v>
      </c>
      <c r="P83" s="51">
        <v>15744.2113496</v>
      </c>
      <c r="Q83" s="32">
        <v>1679494.28</v>
      </c>
      <c r="R83" s="32">
        <v>674019.68</v>
      </c>
      <c r="S83" s="32">
        <v>759657.52</v>
      </c>
      <c r="T83" s="32">
        <v>441986.68</v>
      </c>
      <c r="U83" s="32">
        <v>544600.9</v>
      </c>
      <c r="V83" s="32">
        <v>311772.59999999998</v>
      </c>
      <c r="W83" s="32">
        <v>225920.95</v>
      </c>
      <c r="X83" s="32">
        <v>237267.31</v>
      </c>
      <c r="Y83" s="32">
        <v>874270.06</v>
      </c>
      <c r="Z83" s="32">
        <v>479296.64</v>
      </c>
      <c r="AA83" s="32">
        <v>1485620.5</v>
      </c>
      <c r="AB83" s="32">
        <v>639110.9</v>
      </c>
      <c r="AC83" s="2">
        <v>1.56</v>
      </c>
      <c r="AD83" s="2">
        <v>1.56</v>
      </c>
      <c r="AE83" s="2">
        <v>1.56</v>
      </c>
      <c r="AF83" s="2">
        <v>1.56</v>
      </c>
      <c r="AG83" s="2">
        <v>1.56</v>
      </c>
      <c r="AH83" s="2">
        <v>1.56</v>
      </c>
      <c r="AI83" s="2">
        <v>1.56</v>
      </c>
      <c r="AJ83" s="2">
        <v>1.56</v>
      </c>
      <c r="AK83" s="2">
        <v>1.84</v>
      </c>
      <c r="AL83" s="2">
        <v>1.84</v>
      </c>
      <c r="AM83" s="2">
        <v>1.84</v>
      </c>
      <c r="AN83" s="2">
        <v>1.84</v>
      </c>
      <c r="AO83" s="33">
        <v>26200.11</v>
      </c>
      <c r="AP83" s="33">
        <v>10514.71</v>
      </c>
      <c r="AQ83" s="33">
        <v>11850.66</v>
      </c>
      <c r="AR83" s="33">
        <v>6894.99</v>
      </c>
      <c r="AS83" s="33">
        <v>8495.77</v>
      </c>
      <c r="AT83" s="33">
        <v>4863.6499999999996</v>
      </c>
      <c r="AU83" s="33">
        <v>3524.37</v>
      </c>
      <c r="AV83" s="33">
        <v>3701.37</v>
      </c>
      <c r="AW83" s="33">
        <v>16086.57</v>
      </c>
      <c r="AX83" s="33">
        <v>8819.06</v>
      </c>
      <c r="AY83" s="33">
        <v>27335.42</v>
      </c>
      <c r="AZ83" s="33">
        <v>11759.64</v>
      </c>
      <c r="BA83" s="31">
        <f t="shared" si="278"/>
        <v>-503.85</v>
      </c>
      <c r="BB83" s="31">
        <f t="shared" si="279"/>
        <v>-202.21</v>
      </c>
      <c r="BC83" s="31">
        <f t="shared" si="280"/>
        <v>-227.9</v>
      </c>
      <c r="BD83" s="31">
        <f t="shared" si="281"/>
        <v>-176.79</v>
      </c>
      <c r="BE83" s="31">
        <f t="shared" si="282"/>
        <v>-217.84</v>
      </c>
      <c r="BF83" s="31">
        <f t="shared" si="283"/>
        <v>-124.71</v>
      </c>
      <c r="BG83" s="31">
        <f t="shared" si="284"/>
        <v>0</v>
      </c>
      <c r="BH83" s="31">
        <f t="shared" si="285"/>
        <v>0</v>
      </c>
      <c r="BI83" s="31">
        <f t="shared" si="286"/>
        <v>0</v>
      </c>
      <c r="BJ83" s="31">
        <f t="shared" si="287"/>
        <v>-575.16</v>
      </c>
      <c r="BK83" s="31">
        <f t="shared" si="288"/>
        <v>-1782.74</v>
      </c>
      <c r="BL83" s="31">
        <f t="shared" si="289"/>
        <v>-766.93</v>
      </c>
      <c r="BM83" s="6">
        <f t="shared" ca="1" si="316"/>
        <v>4.2099999999999999E-2</v>
      </c>
      <c r="BN83" s="6">
        <f t="shared" ca="1" si="316"/>
        <v>4.2099999999999999E-2</v>
      </c>
      <c r="BO83" s="6">
        <f t="shared" ca="1" si="316"/>
        <v>4.2099999999999999E-2</v>
      </c>
      <c r="BP83" s="6">
        <f t="shared" ca="1" si="316"/>
        <v>4.2099999999999999E-2</v>
      </c>
      <c r="BQ83" s="6">
        <f t="shared" ca="1" si="316"/>
        <v>4.2099999999999999E-2</v>
      </c>
      <c r="BR83" s="6">
        <f t="shared" ca="1" si="316"/>
        <v>4.2099999999999999E-2</v>
      </c>
      <c r="BS83" s="6">
        <f t="shared" ca="1" si="316"/>
        <v>4.2099999999999999E-2</v>
      </c>
      <c r="BT83" s="6">
        <f t="shared" ca="1" si="316"/>
        <v>4.2099999999999999E-2</v>
      </c>
      <c r="BU83" s="6">
        <f t="shared" ca="1" si="316"/>
        <v>4.2099999999999999E-2</v>
      </c>
      <c r="BV83" s="6">
        <f t="shared" ca="1" si="316"/>
        <v>4.2099999999999999E-2</v>
      </c>
      <c r="BW83" s="6">
        <f t="shared" ca="1" si="316"/>
        <v>4.2099999999999999E-2</v>
      </c>
      <c r="BX83" s="6">
        <f t="shared" ca="1" si="316"/>
        <v>4.2099999999999999E-2</v>
      </c>
      <c r="BY83" s="31">
        <f t="shared" ca="1" si="230"/>
        <v>70706.710000000006</v>
      </c>
      <c r="BZ83" s="31">
        <f t="shared" ca="1" si="231"/>
        <v>28376.23</v>
      </c>
      <c r="CA83" s="31">
        <f t="shared" ca="1" si="232"/>
        <v>31981.58</v>
      </c>
      <c r="CB83" s="31">
        <f t="shared" ca="1" si="233"/>
        <v>18607.64</v>
      </c>
      <c r="CC83" s="31">
        <f t="shared" ca="1" si="234"/>
        <v>22927.7</v>
      </c>
      <c r="CD83" s="31">
        <f t="shared" ca="1" si="235"/>
        <v>13125.63</v>
      </c>
      <c r="CE83" s="31">
        <f t="shared" ca="1" si="236"/>
        <v>9511.27</v>
      </c>
      <c r="CF83" s="31">
        <f t="shared" ca="1" si="237"/>
        <v>9988.9500000000007</v>
      </c>
      <c r="CG83" s="31">
        <f t="shared" ca="1" si="238"/>
        <v>36806.769999999997</v>
      </c>
      <c r="CH83" s="31">
        <f t="shared" ca="1" si="239"/>
        <v>20178.39</v>
      </c>
      <c r="CI83" s="31">
        <f t="shared" ca="1" si="240"/>
        <v>62544.62</v>
      </c>
      <c r="CJ83" s="31">
        <f t="shared" ca="1" si="241"/>
        <v>26906.57</v>
      </c>
      <c r="CK83" s="32">
        <f t="shared" ca="1" si="290"/>
        <v>4030.79</v>
      </c>
      <c r="CL83" s="32">
        <f t="shared" ca="1" si="291"/>
        <v>1617.65</v>
      </c>
      <c r="CM83" s="32">
        <f t="shared" ca="1" si="292"/>
        <v>1823.18</v>
      </c>
      <c r="CN83" s="32">
        <f t="shared" ca="1" si="293"/>
        <v>1060.77</v>
      </c>
      <c r="CO83" s="32">
        <f t="shared" ca="1" si="294"/>
        <v>1307.04</v>
      </c>
      <c r="CP83" s="32">
        <f t="shared" ca="1" si="295"/>
        <v>748.25</v>
      </c>
      <c r="CQ83" s="32">
        <f t="shared" ca="1" si="296"/>
        <v>542.21</v>
      </c>
      <c r="CR83" s="32">
        <f t="shared" ca="1" si="297"/>
        <v>569.44000000000005</v>
      </c>
      <c r="CS83" s="32">
        <f t="shared" ca="1" si="298"/>
        <v>2098.25</v>
      </c>
      <c r="CT83" s="32">
        <f t="shared" ca="1" si="299"/>
        <v>1150.31</v>
      </c>
      <c r="CU83" s="32">
        <f t="shared" ca="1" si="300"/>
        <v>3565.49</v>
      </c>
      <c r="CV83" s="32">
        <f t="shared" ca="1" si="301"/>
        <v>1533.87</v>
      </c>
      <c r="CW83" s="31">
        <f t="shared" ca="1" si="302"/>
        <v>49041.24</v>
      </c>
      <c r="CX83" s="31">
        <f t="shared" ca="1" si="303"/>
        <v>19681.38</v>
      </c>
      <c r="CY83" s="31">
        <f t="shared" ca="1" si="304"/>
        <v>22182.000000000004</v>
      </c>
      <c r="CZ83" s="31">
        <f t="shared" ca="1" si="305"/>
        <v>12950.210000000001</v>
      </c>
      <c r="DA83" s="31">
        <f t="shared" ca="1" si="306"/>
        <v>15956.810000000001</v>
      </c>
      <c r="DB83" s="31">
        <f t="shared" ca="1" si="307"/>
        <v>9134.9399999999987</v>
      </c>
      <c r="DC83" s="31">
        <f t="shared" ca="1" si="308"/>
        <v>6529.11</v>
      </c>
      <c r="DD83" s="31">
        <f t="shared" ca="1" si="309"/>
        <v>6857.0200000000013</v>
      </c>
      <c r="DE83" s="31">
        <f t="shared" ca="1" si="310"/>
        <v>22818.449999999997</v>
      </c>
      <c r="DF83" s="31">
        <f t="shared" ca="1" si="311"/>
        <v>13084.800000000001</v>
      </c>
      <c r="DG83" s="31">
        <f t="shared" ca="1" si="312"/>
        <v>40557.43</v>
      </c>
      <c r="DH83" s="31">
        <f t="shared" ca="1" si="313"/>
        <v>17447.73</v>
      </c>
      <c r="DI83" s="32">
        <f t="shared" ca="1" si="242"/>
        <v>2452.06</v>
      </c>
      <c r="DJ83" s="32">
        <f t="shared" ca="1" si="243"/>
        <v>984.07</v>
      </c>
      <c r="DK83" s="32">
        <f t="shared" ca="1" si="244"/>
        <v>1109.0999999999999</v>
      </c>
      <c r="DL83" s="32">
        <f t="shared" ca="1" si="245"/>
        <v>647.51</v>
      </c>
      <c r="DM83" s="32">
        <f t="shared" ca="1" si="246"/>
        <v>797.84</v>
      </c>
      <c r="DN83" s="32">
        <f t="shared" ca="1" si="247"/>
        <v>456.75</v>
      </c>
      <c r="DO83" s="32">
        <f t="shared" ca="1" si="248"/>
        <v>326.45999999999998</v>
      </c>
      <c r="DP83" s="32">
        <f t="shared" ca="1" si="249"/>
        <v>342.85</v>
      </c>
      <c r="DQ83" s="32">
        <f t="shared" ca="1" si="250"/>
        <v>1140.92</v>
      </c>
      <c r="DR83" s="32">
        <f t="shared" ca="1" si="251"/>
        <v>654.24</v>
      </c>
      <c r="DS83" s="32">
        <f t="shared" ca="1" si="252"/>
        <v>2027.87</v>
      </c>
      <c r="DT83" s="32">
        <f t="shared" ca="1" si="253"/>
        <v>872.39</v>
      </c>
      <c r="DU83" s="31">
        <f t="shared" ca="1" si="254"/>
        <v>15799.63</v>
      </c>
      <c r="DV83" s="31">
        <f t="shared" ca="1" si="255"/>
        <v>6294.79</v>
      </c>
      <c r="DW83" s="31">
        <f t="shared" ca="1" si="256"/>
        <v>7047.78</v>
      </c>
      <c r="DX83" s="31">
        <f t="shared" ca="1" si="257"/>
        <v>4089.86</v>
      </c>
      <c r="DY83" s="31">
        <f t="shared" ca="1" si="258"/>
        <v>5013.1499999999996</v>
      </c>
      <c r="DZ83" s="31">
        <f t="shared" ca="1" si="259"/>
        <v>2854.41</v>
      </c>
      <c r="EA83" s="31">
        <f t="shared" ca="1" si="260"/>
        <v>2029.43</v>
      </c>
      <c r="EB83" s="31">
        <f t="shared" ca="1" si="261"/>
        <v>2119.6999999999998</v>
      </c>
      <c r="EC83" s="31">
        <f t="shared" ca="1" si="262"/>
        <v>7015.09</v>
      </c>
      <c r="ED83" s="31">
        <f t="shared" ca="1" si="263"/>
        <v>4001.16</v>
      </c>
      <c r="EE83" s="31">
        <f t="shared" ca="1" si="264"/>
        <v>12333.03</v>
      </c>
      <c r="EF83" s="31">
        <f t="shared" ca="1" si="265"/>
        <v>5276.96</v>
      </c>
      <c r="EG83" s="32">
        <f t="shared" ca="1" si="266"/>
        <v>67292.929999999993</v>
      </c>
      <c r="EH83" s="32">
        <f t="shared" ca="1" si="267"/>
        <v>26960.240000000002</v>
      </c>
      <c r="EI83" s="32">
        <f t="shared" ca="1" si="268"/>
        <v>30338.880000000001</v>
      </c>
      <c r="EJ83" s="32">
        <f t="shared" ca="1" si="269"/>
        <v>17687.580000000002</v>
      </c>
      <c r="EK83" s="32">
        <f t="shared" ca="1" si="270"/>
        <v>21767.800000000003</v>
      </c>
      <c r="EL83" s="32">
        <f t="shared" ca="1" si="271"/>
        <v>12446.099999999999</v>
      </c>
      <c r="EM83" s="32">
        <f t="shared" ca="1" si="272"/>
        <v>8885</v>
      </c>
      <c r="EN83" s="32">
        <f t="shared" ca="1" si="273"/>
        <v>9319.5700000000015</v>
      </c>
      <c r="EO83" s="32">
        <f t="shared" ca="1" si="274"/>
        <v>30974.459999999995</v>
      </c>
      <c r="EP83" s="32">
        <f t="shared" ca="1" si="275"/>
        <v>17740.2</v>
      </c>
      <c r="EQ83" s="32">
        <f t="shared" ca="1" si="276"/>
        <v>54918.33</v>
      </c>
      <c r="ER83" s="32">
        <f t="shared" ca="1" si="277"/>
        <v>23597.079999999998</v>
      </c>
    </row>
    <row r="84" spans="1:148">
      <c r="A84" t="s">
        <v>455</v>
      </c>
      <c r="B84" s="1" t="s">
        <v>90</v>
      </c>
      <c r="C84" t="str">
        <f t="shared" ca="1" si="314"/>
        <v>SPCIMP</v>
      </c>
      <c r="D84" t="str">
        <f t="shared" ca="1" si="315"/>
        <v>Alberta-Saskatchewan Intertie - Import</v>
      </c>
      <c r="E84" s="51">
        <v>1966</v>
      </c>
      <c r="F84" s="51">
        <v>12850</v>
      </c>
      <c r="G84" s="51">
        <v>14061</v>
      </c>
      <c r="H84" s="51">
        <v>22774</v>
      </c>
      <c r="I84" s="51">
        <v>28244</v>
      </c>
      <c r="J84" s="51">
        <v>26171</v>
      </c>
      <c r="K84" s="51">
        <v>33362</v>
      </c>
      <c r="L84" s="51">
        <v>11421</v>
      </c>
      <c r="M84" s="51">
        <v>3388</v>
      </c>
      <c r="N84" s="51">
        <v>3574</v>
      </c>
      <c r="O84" s="51">
        <v>7072</v>
      </c>
      <c r="P84" s="51">
        <v>3224</v>
      </c>
      <c r="Q84" s="32">
        <v>168248.98</v>
      </c>
      <c r="R84" s="32">
        <v>742091.99</v>
      </c>
      <c r="S84" s="32">
        <v>671568.69</v>
      </c>
      <c r="T84" s="32">
        <v>711998.46</v>
      </c>
      <c r="U84" s="32">
        <v>882959.1</v>
      </c>
      <c r="V84" s="32">
        <v>889527</v>
      </c>
      <c r="W84" s="32">
        <v>1370592.97</v>
      </c>
      <c r="X84" s="32">
        <v>284118.51</v>
      </c>
      <c r="Y84" s="32">
        <v>72842.81</v>
      </c>
      <c r="Z84" s="32">
        <v>122457.68</v>
      </c>
      <c r="AA84" s="32">
        <v>301026.38</v>
      </c>
      <c r="AB84" s="32">
        <v>157303.60999999999</v>
      </c>
      <c r="AC84" s="2">
        <v>3.85</v>
      </c>
      <c r="AD84" s="2">
        <v>3.85</v>
      </c>
      <c r="AE84" s="2">
        <v>3.85</v>
      </c>
      <c r="AF84" s="2">
        <v>3.85</v>
      </c>
      <c r="AG84" s="2">
        <v>3.85</v>
      </c>
      <c r="AH84" s="2">
        <v>3.85</v>
      </c>
      <c r="AI84" s="2">
        <v>3.85</v>
      </c>
      <c r="AJ84" s="2">
        <v>3.85</v>
      </c>
      <c r="AK84" s="2">
        <v>3.85</v>
      </c>
      <c r="AL84" s="2">
        <v>3.85</v>
      </c>
      <c r="AM84" s="2">
        <v>3.85</v>
      </c>
      <c r="AN84" s="2">
        <v>3.85</v>
      </c>
      <c r="AO84" s="33">
        <v>6477.59</v>
      </c>
      <c r="AP84" s="33">
        <v>28570.54</v>
      </c>
      <c r="AQ84" s="33">
        <v>25855.39</v>
      </c>
      <c r="AR84" s="33">
        <v>27411.94</v>
      </c>
      <c r="AS84" s="33">
        <v>33993.93</v>
      </c>
      <c r="AT84" s="33">
        <v>34246.79</v>
      </c>
      <c r="AU84" s="33">
        <v>52767.83</v>
      </c>
      <c r="AV84" s="33">
        <v>10938.56</v>
      </c>
      <c r="AW84" s="33">
        <v>2804.45</v>
      </c>
      <c r="AX84" s="33">
        <v>4714.62</v>
      </c>
      <c r="AY84" s="33">
        <v>11589.52</v>
      </c>
      <c r="AZ84" s="33">
        <v>6056.19</v>
      </c>
      <c r="BA84" s="31">
        <f t="shared" si="278"/>
        <v>-50.47</v>
      </c>
      <c r="BB84" s="31">
        <f t="shared" si="279"/>
        <v>-222.63</v>
      </c>
      <c r="BC84" s="31">
        <f t="shared" si="280"/>
        <v>-201.47</v>
      </c>
      <c r="BD84" s="31">
        <f t="shared" si="281"/>
        <v>-284.8</v>
      </c>
      <c r="BE84" s="31">
        <f t="shared" si="282"/>
        <v>-353.18</v>
      </c>
      <c r="BF84" s="31">
        <f t="shared" si="283"/>
        <v>-355.81</v>
      </c>
      <c r="BG84" s="31">
        <f t="shared" si="284"/>
        <v>0</v>
      </c>
      <c r="BH84" s="31">
        <f t="shared" si="285"/>
        <v>0</v>
      </c>
      <c r="BI84" s="31">
        <f t="shared" si="286"/>
        <v>0</v>
      </c>
      <c r="BJ84" s="31">
        <f t="shared" si="287"/>
        <v>-146.94999999999999</v>
      </c>
      <c r="BK84" s="31">
        <f t="shared" si="288"/>
        <v>-361.23</v>
      </c>
      <c r="BL84" s="31">
        <f t="shared" si="289"/>
        <v>-188.76</v>
      </c>
      <c r="BM84" s="6">
        <f t="shared" ca="1" si="316"/>
        <v>1.44E-2</v>
      </c>
      <c r="BN84" s="6">
        <f t="shared" ca="1" si="316"/>
        <v>1.44E-2</v>
      </c>
      <c r="BO84" s="6">
        <f t="shared" ca="1" si="316"/>
        <v>1.44E-2</v>
      </c>
      <c r="BP84" s="6">
        <f t="shared" ca="1" si="316"/>
        <v>1.44E-2</v>
      </c>
      <c r="BQ84" s="6">
        <f t="shared" ca="1" si="316"/>
        <v>1.44E-2</v>
      </c>
      <c r="BR84" s="6">
        <f t="shared" ca="1" si="316"/>
        <v>1.44E-2</v>
      </c>
      <c r="BS84" s="6">
        <f t="shared" ca="1" si="316"/>
        <v>1.44E-2</v>
      </c>
      <c r="BT84" s="6">
        <f t="shared" ca="1" si="316"/>
        <v>1.44E-2</v>
      </c>
      <c r="BU84" s="6">
        <f t="shared" ca="1" si="316"/>
        <v>1.44E-2</v>
      </c>
      <c r="BV84" s="6">
        <f t="shared" ca="1" si="316"/>
        <v>1.44E-2</v>
      </c>
      <c r="BW84" s="6">
        <f t="shared" ca="1" si="316"/>
        <v>1.44E-2</v>
      </c>
      <c r="BX84" s="6">
        <f t="shared" ca="1" si="316"/>
        <v>1.44E-2</v>
      </c>
      <c r="BY84" s="31">
        <f t="shared" ca="1" si="230"/>
        <v>2422.79</v>
      </c>
      <c r="BZ84" s="31">
        <f t="shared" ca="1" si="231"/>
        <v>10686.12</v>
      </c>
      <c r="CA84" s="31">
        <f t="shared" ca="1" si="232"/>
        <v>9670.59</v>
      </c>
      <c r="CB84" s="31">
        <f t="shared" ca="1" si="233"/>
        <v>10252.780000000001</v>
      </c>
      <c r="CC84" s="31">
        <f t="shared" ca="1" si="234"/>
        <v>12714.61</v>
      </c>
      <c r="CD84" s="31">
        <f t="shared" ca="1" si="235"/>
        <v>12809.19</v>
      </c>
      <c r="CE84" s="31">
        <f t="shared" ca="1" si="236"/>
        <v>19736.54</v>
      </c>
      <c r="CF84" s="31">
        <f t="shared" ca="1" si="237"/>
        <v>4091.31</v>
      </c>
      <c r="CG84" s="31">
        <f t="shared" ca="1" si="238"/>
        <v>1048.94</v>
      </c>
      <c r="CH84" s="31">
        <f t="shared" ca="1" si="239"/>
        <v>1763.39</v>
      </c>
      <c r="CI84" s="31">
        <f t="shared" ca="1" si="240"/>
        <v>4334.78</v>
      </c>
      <c r="CJ84" s="31">
        <f t="shared" ca="1" si="241"/>
        <v>2265.17</v>
      </c>
      <c r="CK84" s="32">
        <f t="shared" ca="1" si="290"/>
        <v>403.8</v>
      </c>
      <c r="CL84" s="32">
        <f t="shared" ca="1" si="291"/>
        <v>1781.02</v>
      </c>
      <c r="CM84" s="32">
        <f t="shared" ca="1" si="292"/>
        <v>1611.76</v>
      </c>
      <c r="CN84" s="32">
        <f t="shared" ca="1" si="293"/>
        <v>1708.8</v>
      </c>
      <c r="CO84" s="32">
        <f t="shared" ca="1" si="294"/>
        <v>2119.1</v>
      </c>
      <c r="CP84" s="32">
        <f t="shared" ca="1" si="295"/>
        <v>2134.86</v>
      </c>
      <c r="CQ84" s="32">
        <f t="shared" ca="1" si="296"/>
        <v>3289.42</v>
      </c>
      <c r="CR84" s="32">
        <f t="shared" ca="1" si="297"/>
        <v>681.88</v>
      </c>
      <c r="CS84" s="32">
        <f t="shared" ca="1" si="298"/>
        <v>174.82</v>
      </c>
      <c r="CT84" s="32">
        <f t="shared" ca="1" si="299"/>
        <v>293.89999999999998</v>
      </c>
      <c r="CU84" s="32">
        <f t="shared" ca="1" si="300"/>
        <v>722.46</v>
      </c>
      <c r="CV84" s="32">
        <f t="shared" ca="1" si="301"/>
        <v>377.53</v>
      </c>
      <c r="CW84" s="31">
        <f t="shared" ca="1" si="302"/>
        <v>-3600.53</v>
      </c>
      <c r="CX84" s="31">
        <f t="shared" ca="1" si="303"/>
        <v>-15880.77</v>
      </c>
      <c r="CY84" s="31">
        <f t="shared" ca="1" si="304"/>
        <v>-14371.57</v>
      </c>
      <c r="CZ84" s="31">
        <f t="shared" ca="1" si="305"/>
        <v>-15165.56</v>
      </c>
      <c r="DA84" s="31">
        <f t="shared" ca="1" si="306"/>
        <v>-18807.04</v>
      </c>
      <c r="DB84" s="31">
        <f t="shared" ca="1" si="307"/>
        <v>-18946.929999999997</v>
      </c>
      <c r="DC84" s="31">
        <f t="shared" ca="1" si="308"/>
        <v>-29741.870000000003</v>
      </c>
      <c r="DD84" s="31">
        <f t="shared" ca="1" si="309"/>
        <v>-6165.37</v>
      </c>
      <c r="DE84" s="31">
        <f t="shared" ca="1" si="310"/>
        <v>-1580.6899999999998</v>
      </c>
      <c r="DF84" s="31">
        <f t="shared" ca="1" si="311"/>
        <v>-2510.38</v>
      </c>
      <c r="DG84" s="31">
        <f t="shared" ca="1" si="312"/>
        <v>-6171.0500000000011</v>
      </c>
      <c r="DH84" s="31">
        <f t="shared" ca="1" si="313"/>
        <v>-3224.7299999999996</v>
      </c>
      <c r="DI84" s="32">
        <f t="shared" ca="1" si="242"/>
        <v>-180.03</v>
      </c>
      <c r="DJ84" s="32">
        <f t="shared" ca="1" si="243"/>
        <v>-794.04</v>
      </c>
      <c r="DK84" s="32">
        <f t="shared" ca="1" si="244"/>
        <v>-718.58</v>
      </c>
      <c r="DL84" s="32">
        <f t="shared" ca="1" si="245"/>
        <v>-758.28</v>
      </c>
      <c r="DM84" s="32">
        <f t="shared" ca="1" si="246"/>
        <v>-940.35</v>
      </c>
      <c r="DN84" s="32">
        <f t="shared" ca="1" si="247"/>
        <v>-947.35</v>
      </c>
      <c r="DO84" s="32">
        <f t="shared" ca="1" si="248"/>
        <v>-1487.09</v>
      </c>
      <c r="DP84" s="32">
        <f t="shared" ca="1" si="249"/>
        <v>-308.27</v>
      </c>
      <c r="DQ84" s="32">
        <f t="shared" ca="1" si="250"/>
        <v>-79.03</v>
      </c>
      <c r="DR84" s="32">
        <f t="shared" ca="1" si="251"/>
        <v>-125.52</v>
      </c>
      <c r="DS84" s="32">
        <f t="shared" ca="1" si="252"/>
        <v>-308.55</v>
      </c>
      <c r="DT84" s="32">
        <f t="shared" ca="1" si="253"/>
        <v>-161.24</v>
      </c>
      <c r="DU84" s="31">
        <f t="shared" ca="1" si="254"/>
        <v>-1159.98</v>
      </c>
      <c r="DV84" s="31">
        <f t="shared" ca="1" si="255"/>
        <v>-5079.22</v>
      </c>
      <c r="DW84" s="31">
        <f t="shared" ca="1" si="256"/>
        <v>-4566.21</v>
      </c>
      <c r="DX84" s="31">
        <f t="shared" ca="1" si="257"/>
        <v>-4789.5</v>
      </c>
      <c r="DY84" s="31">
        <f t="shared" ca="1" si="258"/>
        <v>-5908.61</v>
      </c>
      <c r="DZ84" s="31">
        <f t="shared" ca="1" si="259"/>
        <v>-5920.38</v>
      </c>
      <c r="EA84" s="31">
        <f t="shared" ca="1" si="260"/>
        <v>-9244.6</v>
      </c>
      <c r="EB84" s="31">
        <f t="shared" ca="1" si="261"/>
        <v>-1905.9</v>
      </c>
      <c r="EC84" s="31">
        <f t="shared" ca="1" si="262"/>
        <v>-485.95</v>
      </c>
      <c r="ED84" s="31">
        <f t="shared" ca="1" si="263"/>
        <v>-767.64</v>
      </c>
      <c r="EE84" s="31">
        <f t="shared" ca="1" si="264"/>
        <v>-1876.54</v>
      </c>
      <c r="EF84" s="31">
        <f t="shared" ca="1" si="265"/>
        <v>-975.3</v>
      </c>
      <c r="EG84" s="32">
        <f t="shared" ca="1" si="266"/>
        <v>-4940.5400000000009</v>
      </c>
      <c r="EH84" s="32">
        <f t="shared" ca="1" si="267"/>
        <v>-21754.030000000002</v>
      </c>
      <c r="EI84" s="32">
        <f t="shared" ca="1" si="268"/>
        <v>-19656.36</v>
      </c>
      <c r="EJ84" s="32">
        <f t="shared" ca="1" si="269"/>
        <v>-20713.34</v>
      </c>
      <c r="EK84" s="32">
        <f t="shared" ca="1" si="270"/>
        <v>-25656</v>
      </c>
      <c r="EL84" s="32">
        <f t="shared" ca="1" si="271"/>
        <v>-25814.659999999996</v>
      </c>
      <c r="EM84" s="32">
        <f t="shared" ca="1" si="272"/>
        <v>-40473.560000000005</v>
      </c>
      <c r="EN84" s="32">
        <f t="shared" ca="1" si="273"/>
        <v>-8379.5399999999991</v>
      </c>
      <c r="EO84" s="32">
        <f t="shared" ca="1" si="274"/>
        <v>-2145.6699999999996</v>
      </c>
      <c r="EP84" s="32">
        <f t="shared" ca="1" si="275"/>
        <v>-3403.54</v>
      </c>
      <c r="EQ84" s="32">
        <f t="shared" ca="1" si="276"/>
        <v>-8356.1400000000012</v>
      </c>
      <c r="ER84" s="32">
        <f t="shared" ca="1" si="277"/>
        <v>-4361.2699999999995</v>
      </c>
    </row>
    <row r="85" spans="1:148">
      <c r="A85" t="s">
        <v>456</v>
      </c>
      <c r="B85" s="1" t="s">
        <v>91</v>
      </c>
      <c r="C85" t="str">
        <f t="shared" ca="1" si="314"/>
        <v>MEG1</v>
      </c>
      <c r="D85" t="str">
        <f t="shared" ca="1" si="315"/>
        <v>MEG Christina Lake Industrial System</v>
      </c>
      <c r="M85" s="51">
        <v>6149.0248000000001</v>
      </c>
      <c r="N85" s="51">
        <v>22140.4565</v>
      </c>
      <c r="O85" s="51">
        <v>22852.516</v>
      </c>
      <c r="P85" s="51">
        <v>48072.807999999997</v>
      </c>
      <c r="Q85" s="32"/>
      <c r="R85" s="32"/>
      <c r="S85" s="32"/>
      <c r="T85" s="32"/>
      <c r="U85" s="32"/>
      <c r="V85" s="32"/>
      <c r="W85" s="32"/>
      <c r="X85" s="32"/>
      <c r="Y85" s="32">
        <v>592810.18999999994</v>
      </c>
      <c r="Z85" s="32">
        <v>820672.09</v>
      </c>
      <c r="AA85" s="32">
        <v>1060004.8400000001</v>
      </c>
      <c r="AB85" s="32">
        <v>2383778.89</v>
      </c>
      <c r="AK85" s="2">
        <v>6.06</v>
      </c>
      <c r="AL85" s="2">
        <v>6.06</v>
      </c>
      <c r="AM85" s="2">
        <v>6.06</v>
      </c>
      <c r="AN85" s="2">
        <v>6.06</v>
      </c>
      <c r="AO85" s="33"/>
      <c r="AP85" s="33"/>
      <c r="AQ85" s="33"/>
      <c r="AR85" s="33"/>
      <c r="AS85" s="33"/>
      <c r="AT85" s="33"/>
      <c r="AU85" s="33"/>
      <c r="AV85" s="33"/>
      <c r="AW85" s="33">
        <v>35924.300000000003</v>
      </c>
      <c r="AX85" s="33">
        <v>49732.73</v>
      </c>
      <c r="AY85" s="33">
        <v>64236.29</v>
      </c>
      <c r="AZ85" s="33">
        <v>144457</v>
      </c>
      <c r="BA85" s="31">
        <f t="shared" si="278"/>
        <v>0</v>
      </c>
      <c r="BB85" s="31">
        <f t="shared" si="279"/>
        <v>0</v>
      </c>
      <c r="BC85" s="31">
        <f t="shared" si="280"/>
        <v>0</v>
      </c>
      <c r="BD85" s="31">
        <f t="shared" si="281"/>
        <v>0</v>
      </c>
      <c r="BE85" s="31">
        <f t="shared" si="282"/>
        <v>0</v>
      </c>
      <c r="BF85" s="31">
        <f t="shared" si="283"/>
        <v>0</v>
      </c>
      <c r="BG85" s="31">
        <f t="shared" si="284"/>
        <v>0</v>
      </c>
      <c r="BH85" s="31">
        <f t="shared" si="285"/>
        <v>0</v>
      </c>
      <c r="BI85" s="31">
        <f t="shared" si="286"/>
        <v>0</v>
      </c>
      <c r="BJ85" s="31">
        <f t="shared" si="287"/>
        <v>-984.81</v>
      </c>
      <c r="BK85" s="31">
        <f t="shared" si="288"/>
        <v>-1272.01</v>
      </c>
      <c r="BL85" s="31">
        <f t="shared" si="289"/>
        <v>-2860.53</v>
      </c>
      <c r="BM85" s="6">
        <f t="shared" ca="1" si="316"/>
        <v>7.4999999999999997E-2</v>
      </c>
      <c r="BN85" s="6">
        <f t="shared" ca="1" si="316"/>
        <v>7.4999999999999997E-2</v>
      </c>
      <c r="BO85" s="6">
        <f t="shared" ca="1" si="316"/>
        <v>7.4999999999999997E-2</v>
      </c>
      <c r="BP85" s="6">
        <f t="shared" ca="1" si="316"/>
        <v>7.4999999999999997E-2</v>
      </c>
      <c r="BQ85" s="6">
        <f t="shared" ca="1" si="316"/>
        <v>7.4999999999999997E-2</v>
      </c>
      <c r="BR85" s="6">
        <f t="shared" ca="1" si="316"/>
        <v>7.4999999999999997E-2</v>
      </c>
      <c r="BS85" s="6">
        <f t="shared" ca="1" si="316"/>
        <v>7.4999999999999997E-2</v>
      </c>
      <c r="BT85" s="6">
        <f t="shared" ca="1" si="316"/>
        <v>7.4999999999999997E-2</v>
      </c>
      <c r="BU85" s="6">
        <f t="shared" ca="1" si="316"/>
        <v>7.4999999999999997E-2</v>
      </c>
      <c r="BV85" s="6">
        <f t="shared" ca="1" si="316"/>
        <v>7.4999999999999997E-2</v>
      </c>
      <c r="BW85" s="6">
        <f t="shared" ca="1" si="316"/>
        <v>7.4999999999999997E-2</v>
      </c>
      <c r="BX85" s="6">
        <f t="shared" ca="1" si="316"/>
        <v>7.4999999999999997E-2</v>
      </c>
      <c r="BY85" s="31">
        <f t="shared" ca="1" si="230"/>
        <v>0</v>
      </c>
      <c r="BZ85" s="31">
        <f t="shared" ca="1" si="231"/>
        <v>0</v>
      </c>
      <c r="CA85" s="31">
        <f t="shared" ca="1" si="232"/>
        <v>0</v>
      </c>
      <c r="CB85" s="31">
        <f t="shared" ca="1" si="233"/>
        <v>0</v>
      </c>
      <c r="CC85" s="31">
        <f t="shared" ca="1" si="234"/>
        <v>0</v>
      </c>
      <c r="CD85" s="31">
        <f t="shared" ca="1" si="235"/>
        <v>0</v>
      </c>
      <c r="CE85" s="31">
        <f t="shared" ca="1" si="236"/>
        <v>0</v>
      </c>
      <c r="CF85" s="31">
        <f t="shared" ca="1" si="237"/>
        <v>0</v>
      </c>
      <c r="CG85" s="31">
        <f t="shared" ca="1" si="238"/>
        <v>44460.76</v>
      </c>
      <c r="CH85" s="31">
        <f t="shared" ca="1" si="239"/>
        <v>61550.41</v>
      </c>
      <c r="CI85" s="31">
        <f t="shared" ca="1" si="240"/>
        <v>79500.36</v>
      </c>
      <c r="CJ85" s="31">
        <f t="shared" ca="1" si="241"/>
        <v>178783.42</v>
      </c>
      <c r="CK85" s="32">
        <f t="shared" ca="1" si="290"/>
        <v>0</v>
      </c>
      <c r="CL85" s="32">
        <f t="shared" ca="1" si="291"/>
        <v>0</v>
      </c>
      <c r="CM85" s="32">
        <f t="shared" ca="1" si="292"/>
        <v>0</v>
      </c>
      <c r="CN85" s="32">
        <f t="shared" ca="1" si="293"/>
        <v>0</v>
      </c>
      <c r="CO85" s="32">
        <f t="shared" ca="1" si="294"/>
        <v>0</v>
      </c>
      <c r="CP85" s="32">
        <f t="shared" ca="1" si="295"/>
        <v>0</v>
      </c>
      <c r="CQ85" s="32">
        <f t="shared" ca="1" si="296"/>
        <v>0</v>
      </c>
      <c r="CR85" s="32">
        <f t="shared" ca="1" si="297"/>
        <v>0</v>
      </c>
      <c r="CS85" s="32">
        <f t="shared" ca="1" si="298"/>
        <v>1422.74</v>
      </c>
      <c r="CT85" s="32">
        <f t="shared" ca="1" si="299"/>
        <v>1969.61</v>
      </c>
      <c r="CU85" s="32">
        <f t="shared" ca="1" si="300"/>
        <v>2544.0100000000002</v>
      </c>
      <c r="CV85" s="32">
        <f t="shared" ca="1" si="301"/>
        <v>5721.07</v>
      </c>
      <c r="CW85" s="31">
        <f t="shared" ca="1" si="302"/>
        <v>0</v>
      </c>
      <c r="CX85" s="31">
        <f t="shared" ca="1" si="303"/>
        <v>0</v>
      </c>
      <c r="CY85" s="31">
        <f t="shared" ca="1" si="304"/>
        <v>0</v>
      </c>
      <c r="CZ85" s="31">
        <f t="shared" ca="1" si="305"/>
        <v>0</v>
      </c>
      <c r="DA85" s="31">
        <f t="shared" ca="1" si="306"/>
        <v>0</v>
      </c>
      <c r="DB85" s="31">
        <f t="shared" ca="1" si="307"/>
        <v>0</v>
      </c>
      <c r="DC85" s="31">
        <f t="shared" ca="1" si="308"/>
        <v>0</v>
      </c>
      <c r="DD85" s="31">
        <f t="shared" ca="1" si="309"/>
        <v>0</v>
      </c>
      <c r="DE85" s="31">
        <f t="shared" ca="1" si="310"/>
        <v>9959.1999999999971</v>
      </c>
      <c r="DF85" s="31">
        <f t="shared" ca="1" si="311"/>
        <v>14772.1</v>
      </c>
      <c r="DG85" s="31">
        <f t="shared" ca="1" si="312"/>
        <v>19080.089999999993</v>
      </c>
      <c r="DH85" s="31">
        <f t="shared" ca="1" si="313"/>
        <v>42908.020000000019</v>
      </c>
      <c r="DI85" s="32">
        <f t="shared" ca="1" si="242"/>
        <v>0</v>
      </c>
      <c r="DJ85" s="32">
        <f t="shared" ca="1" si="243"/>
        <v>0</v>
      </c>
      <c r="DK85" s="32">
        <f t="shared" ca="1" si="244"/>
        <v>0</v>
      </c>
      <c r="DL85" s="32">
        <f t="shared" ca="1" si="245"/>
        <v>0</v>
      </c>
      <c r="DM85" s="32">
        <f t="shared" ca="1" si="246"/>
        <v>0</v>
      </c>
      <c r="DN85" s="32">
        <f t="shared" ca="1" si="247"/>
        <v>0</v>
      </c>
      <c r="DO85" s="32">
        <f t="shared" ca="1" si="248"/>
        <v>0</v>
      </c>
      <c r="DP85" s="32">
        <f t="shared" ca="1" si="249"/>
        <v>0</v>
      </c>
      <c r="DQ85" s="32">
        <f t="shared" ca="1" si="250"/>
        <v>497.96</v>
      </c>
      <c r="DR85" s="32">
        <f t="shared" ca="1" si="251"/>
        <v>738.61</v>
      </c>
      <c r="DS85" s="32">
        <f t="shared" ca="1" si="252"/>
        <v>954</v>
      </c>
      <c r="DT85" s="32">
        <f t="shared" ca="1" si="253"/>
        <v>2145.4</v>
      </c>
      <c r="DU85" s="31">
        <f t="shared" ca="1" si="254"/>
        <v>0</v>
      </c>
      <c r="DV85" s="31">
        <f t="shared" ca="1" si="255"/>
        <v>0</v>
      </c>
      <c r="DW85" s="31">
        <f t="shared" ca="1" si="256"/>
        <v>0</v>
      </c>
      <c r="DX85" s="31">
        <f t="shared" ca="1" si="257"/>
        <v>0</v>
      </c>
      <c r="DY85" s="31">
        <f t="shared" ca="1" si="258"/>
        <v>0</v>
      </c>
      <c r="DZ85" s="31">
        <f t="shared" ca="1" si="259"/>
        <v>0</v>
      </c>
      <c r="EA85" s="31">
        <f t="shared" ca="1" si="260"/>
        <v>0</v>
      </c>
      <c r="EB85" s="31">
        <f t="shared" ca="1" si="261"/>
        <v>0</v>
      </c>
      <c r="EC85" s="31">
        <f t="shared" ca="1" si="262"/>
        <v>3061.76</v>
      </c>
      <c r="ED85" s="31">
        <f t="shared" ca="1" si="263"/>
        <v>4517.1099999999997</v>
      </c>
      <c r="EE85" s="31">
        <f t="shared" ca="1" si="264"/>
        <v>5802.03</v>
      </c>
      <c r="EF85" s="31">
        <f t="shared" ca="1" si="265"/>
        <v>12977.28</v>
      </c>
      <c r="EG85" s="32">
        <f t="shared" ca="1" si="266"/>
        <v>0</v>
      </c>
      <c r="EH85" s="32">
        <f t="shared" ca="1" si="267"/>
        <v>0</v>
      </c>
      <c r="EI85" s="32">
        <f t="shared" ca="1" si="268"/>
        <v>0</v>
      </c>
      <c r="EJ85" s="32">
        <f t="shared" ca="1" si="269"/>
        <v>0</v>
      </c>
      <c r="EK85" s="32">
        <f t="shared" ca="1" si="270"/>
        <v>0</v>
      </c>
      <c r="EL85" s="32">
        <f t="shared" ca="1" si="271"/>
        <v>0</v>
      </c>
      <c r="EM85" s="32">
        <f t="shared" ca="1" si="272"/>
        <v>0</v>
      </c>
      <c r="EN85" s="32">
        <f t="shared" ca="1" si="273"/>
        <v>0</v>
      </c>
      <c r="EO85" s="32">
        <f t="shared" ca="1" si="274"/>
        <v>13518.919999999996</v>
      </c>
      <c r="EP85" s="32">
        <f t="shared" ca="1" si="275"/>
        <v>20027.82</v>
      </c>
      <c r="EQ85" s="32">
        <f t="shared" ca="1" si="276"/>
        <v>25836.119999999992</v>
      </c>
      <c r="ER85" s="32">
        <f t="shared" ca="1" si="277"/>
        <v>58030.700000000019</v>
      </c>
    </row>
    <row r="86" spans="1:148">
      <c r="A86" t="s">
        <v>547</v>
      </c>
      <c r="B86" s="1" t="s">
        <v>111</v>
      </c>
      <c r="C86" t="str">
        <f t="shared" ca="1" si="314"/>
        <v>MKR1</v>
      </c>
      <c r="D86" t="str">
        <f t="shared" ca="1" si="315"/>
        <v>Muskeg River Industrial System</v>
      </c>
      <c r="E86" s="51">
        <v>58795.455000000002</v>
      </c>
      <c r="Q86" s="32">
        <v>6453264.1399999997</v>
      </c>
      <c r="R86" s="32"/>
      <c r="S86" s="32"/>
      <c r="T86" s="32"/>
      <c r="U86" s="32"/>
      <c r="V86" s="32"/>
      <c r="W86" s="32"/>
      <c r="X86" s="32"/>
      <c r="Y86" s="32"/>
      <c r="Z86" s="32"/>
      <c r="AA86" s="32"/>
      <c r="AB86" s="32"/>
      <c r="AC86" s="2">
        <v>6.75</v>
      </c>
      <c r="AO86" s="33">
        <v>435595.33</v>
      </c>
      <c r="AP86" s="33"/>
      <c r="AQ86" s="33"/>
      <c r="AR86" s="33"/>
      <c r="AS86" s="33"/>
      <c r="AT86" s="33"/>
      <c r="AU86" s="33"/>
      <c r="AV86" s="33"/>
      <c r="AW86" s="33"/>
      <c r="AX86" s="33"/>
      <c r="AY86" s="33"/>
      <c r="AZ86" s="33"/>
      <c r="BA86" s="31">
        <f t="shared" si="278"/>
        <v>-1935.98</v>
      </c>
      <c r="BB86" s="31">
        <f t="shared" si="279"/>
        <v>0</v>
      </c>
      <c r="BC86" s="31">
        <f t="shared" si="280"/>
        <v>0</v>
      </c>
      <c r="BD86" s="31">
        <f t="shared" si="281"/>
        <v>0</v>
      </c>
      <c r="BE86" s="31">
        <f t="shared" si="282"/>
        <v>0</v>
      </c>
      <c r="BF86" s="31">
        <f t="shared" si="283"/>
        <v>0</v>
      </c>
      <c r="BG86" s="31">
        <f t="shared" si="284"/>
        <v>0</v>
      </c>
      <c r="BH86" s="31">
        <f t="shared" si="285"/>
        <v>0</v>
      </c>
      <c r="BI86" s="31">
        <f t="shared" si="286"/>
        <v>0</v>
      </c>
      <c r="BJ86" s="31">
        <f t="shared" si="287"/>
        <v>0</v>
      </c>
      <c r="BK86" s="31">
        <f t="shared" si="288"/>
        <v>0</v>
      </c>
      <c r="BL86" s="31">
        <f t="shared" si="289"/>
        <v>0</v>
      </c>
      <c r="BM86" s="6">
        <f t="shared" ca="1" si="316"/>
        <v>8.5599999999999996E-2</v>
      </c>
      <c r="BN86" s="6">
        <f t="shared" ca="1" si="316"/>
        <v>8.5599999999999996E-2</v>
      </c>
      <c r="BO86" s="6">
        <f t="shared" ca="1" si="316"/>
        <v>8.5599999999999996E-2</v>
      </c>
      <c r="BP86" s="6">
        <f t="shared" ca="1" si="316"/>
        <v>8.5599999999999996E-2</v>
      </c>
      <c r="BQ86" s="6">
        <f t="shared" ca="1" si="316"/>
        <v>8.5599999999999996E-2</v>
      </c>
      <c r="BR86" s="6">
        <f t="shared" ca="1" si="316"/>
        <v>8.5599999999999996E-2</v>
      </c>
      <c r="BS86" s="6">
        <f t="shared" ca="1" si="316"/>
        <v>8.5599999999999996E-2</v>
      </c>
      <c r="BT86" s="6">
        <f t="shared" ca="1" si="316"/>
        <v>8.5599999999999996E-2</v>
      </c>
      <c r="BU86" s="6">
        <f t="shared" ca="1" si="316"/>
        <v>8.5599999999999996E-2</v>
      </c>
      <c r="BV86" s="6">
        <f t="shared" ca="1" si="316"/>
        <v>8.5599999999999996E-2</v>
      </c>
      <c r="BW86" s="6">
        <f t="shared" ca="1" si="316"/>
        <v>8.5599999999999996E-2</v>
      </c>
      <c r="BX86" s="6">
        <f t="shared" ca="1" si="316"/>
        <v>8.5599999999999996E-2</v>
      </c>
      <c r="BY86" s="31">
        <f t="shared" ca="1" si="230"/>
        <v>552399.41</v>
      </c>
      <c r="BZ86" s="31">
        <f t="shared" ca="1" si="231"/>
        <v>0</v>
      </c>
      <c r="CA86" s="31">
        <f t="shared" ca="1" si="232"/>
        <v>0</v>
      </c>
      <c r="CB86" s="31">
        <f t="shared" ca="1" si="233"/>
        <v>0</v>
      </c>
      <c r="CC86" s="31">
        <f t="shared" ca="1" si="234"/>
        <v>0</v>
      </c>
      <c r="CD86" s="31">
        <f t="shared" ca="1" si="235"/>
        <v>0</v>
      </c>
      <c r="CE86" s="31">
        <f t="shared" ca="1" si="236"/>
        <v>0</v>
      </c>
      <c r="CF86" s="31">
        <f t="shared" ca="1" si="237"/>
        <v>0</v>
      </c>
      <c r="CG86" s="31">
        <f t="shared" ca="1" si="238"/>
        <v>0</v>
      </c>
      <c r="CH86" s="31">
        <f t="shared" ca="1" si="239"/>
        <v>0</v>
      </c>
      <c r="CI86" s="31">
        <f t="shared" ca="1" si="240"/>
        <v>0</v>
      </c>
      <c r="CJ86" s="31">
        <f t="shared" ca="1" si="241"/>
        <v>0</v>
      </c>
      <c r="CK86" s="32">
        <f t="shared" ca="1" si="290"/>
        <v>15487.83</v>
      </c>
      <c r="CL86" s="32">
        <f t="shared" ca="1" si="291"/>
        <v>0</v>
      </c>
      <c r="CM86" s="32">
        <f t="shared" ca="1" si="292"/>
        <v>0</v>
      </c>
      <c r="CN86" s="32">
        <f t="shared" ca="1" si="293"/>
        <v>0</v>
      </c>
      <c r="CO86" s="32">
        <f t="shared" ca="1" si="294"/>
        <v>0</v>
      </c>
      <c r="CP86" s="32">
        <f t="shared" ca="1" si="295"/>
        <v>0</v>
      </c>
      <c r="CQ86" s="32">
        <f t="shared" ca="1" si="296"/>
        <v>0</v>
      </c>
      <c r="CR86" s="32">
        <f t="shared" ca="1" si="297"/>
        <v>0</v>
      </c>
      <c r="CS86" s="32">
        <f t="shared" ca="1" si="298"/>
        <v>0</v>
      </c>
      <c r="CT86" s="32">
        <f t="shared" ca="1" si="299"/>
        <v>0</v>
      </c>
      <c r="CU86" s="32">
        <f t="shared" ca="1" si="300"/>
        <v>0</v>
      </c>
      <c r="CV86" s="32">
        <f t="shared" ca="1" si="301"/>
        <v>0</v>
      </c>
      <c r="CW86" s="31">
        <f t="shared" ca="1" si="302"/>
        <v>134227.88999999998</v>
      </c>
      <c r="CX86" s="31">
        <f t="shared" ca="1" si="303"/>
        <v>0</v>
      </c>
      <c r="CY86" s="31">
        <f t="shared" ca="1" si="304"/>
        <v>0</v>
      </c>
      <c r="CZ86" s="31">
        <f t="shared" ca="1" si="305"/>
        <v>0</v>
      </c>
      <c r="DA86" s="31">
        <f t="shared" ca="1" si="306"/>
        <v>0</v>
      </c>
      <c r="DB86" s="31">
        <f t="shared" ca="1" si="307"/>
        <v>0</v>
      </c>
      <c r="DC86" s="31">
        <f t="shared" ca="1" si="308"/>
        <v>0</v>
      </c>
      <c r="DD86" s="31">
        <f t="shared" ca="1" si="309"/>
        <v>0</v>
      </c>
      <c r="DE86" s="31">
        <f t="shared" ca="1" si="310"/>
        <v>0</v>
      </c>
      <c r="DF86" s="31">
        <f t="shared" ca="1" si="311"/>
        <v>0</v>
      </c>
      <c r="DG86" s="31">
        <f t="shared" ca="1" si="312"/>
        <v>0</v>
      </c>
      <c r="DH86" s="31">
        <f t="shared" ca="1" si="313"/>
        <v>0</v>
      </c>
      <c r="DI86" s="32">
        <f t="shared" ca="1" si="242"/>
        <v>6711.39</v>
      </c>
      <c r="DJ86" s="32">
        <f t="shared" ca="1" si="243"/>
        <v>0</v>
      </c>
      <c r="DK86" s="32">
        <f t="shared" ca="1" si="244"/>
        <v>0</v>
      </c>
      <c r="DL86" s="32">
        <f t="shared" ca="1" si="245"/>
        <v>0</v>
      </c>
      <c r="DM86" s="32">
        <f t="shared" ca="1" si="246"/>
        <v>0</v>
      </c>
      <c r="DN86" s="32">
        <f t="shared" ca="1" si="247"/>
        <v>0</v>
      </c>
      <c r="DO86" s="32">
        <f t="shared" ca="1" si="248"/>
        <v>0</v>
      </c>
      <c r="DP86" s="32">
        <f t="shared" ca="1" si="249"/>
        <v>0</v>
      </c>
      <c r="DQ86" s="32">
        <f t="shared" ca="1" si="250"/>
        <v>0</v>
      </c>
      <c r="DR86" s="32">
        <f t="shared" ca="1" si="251"/>
        <v>0</v>
      </c>
      <c r="DS86" s="32">
        <f t="shared" ca="1" si="252"/>
        <v>0</v>
      </c>
      <c r="DT86" s="32">
        <f t="shared" ca="1" si="253"/>
        <v>0</v>
      </c>
      <c r="DU86" s="31">
        <f t="shared" ca="1" si="254"/>
        <v>43244.22</v>
      </c>
      <c r="DV86" s="31">
        <f t="shared" ca="1" si="255"/>
        <v>0</v>
      </c>
      <c r="DW86" s="31">
        <f t="shared" ca="1" si="256"/>
        <v>0</v>
      </c>
      <c r="DX86" s="31">
        <f t="shared" ca="1" si="257"/>
        <v>0</v>
      </c>
      <c r="DY86" s="31">
        <f t="shared" ca="1" si="258"/>
        <v>0</v>
      </c>
      <c r="DZ86" s="31">
        <f t="shared" ca="1" si="259"/>
        <v>0</v>
      </c>
      <c r="EA86" s="31">
        <f t="shared" ca="1" si="260"/>
        <v>0</v>
      </c>
      <c r="EB86" s="31">
        <f t="shared" ca="1" si="261"/>
        <v>0</v>
      </c>
      <c r="EC86" s="31">
        <f t="shared" ca="1" si="262"/>
        <v>0</v>
      </c>
      <c r="ED86" s="31">
        <f t="shared" ca="1" si="263"/>
        <v>0</v>
      </c>
      <c r="EE86" s="31">
        <f t="shared" ca="1" si="264"/>
        <v>0</v>
      </c>
      <c r="EF86" s="31">
        <f t="shared" ca="1" si="265"/>
        <v>0</v>
      </c>
      <c r="EG86" s="32">
        <f t="shared" ca="1" si="266"/>
        <v>184183.5</v>
      </c>
      <c r="EH86" s="32">
        <f t="shared" ca="1" si="267"/>
        <v>0</v>
      </c>
      <c r="EI86" s="32">
        <f t="shared" ca="1" si="268"/>
        <v>0</v>
      </c>
      <c r="EJ86" s="32">
        <f t="shared" ca="1" si="269"/>
        <v>0</v>
      </c>
      <c r="EK86" s="32">
        <f t="shared" ca="1" si="270"/>
        <v>0</v>
      </c>
      <c r="EL86" s="32">
        <f t="shared" ca="1" si="271"/>
        <v>0</v>
      </c>
      <c r="EM86" s="32">
        <f t="shared" ca="1" si="272"/>
        <v>0</v>
      </c>
      <c r="EN86" s="32">
        <f t="shared" ca="1" si="273"/>
        <v>0</v>
      </c>
      <c r="EO86" s="32">
        <f t="shared" ca="1" si="274"/>
        <v>0</v>
      </c>
      <c r="EP86" s="32">
        <f t="shared" ca="1" si="275"/>
        <v>0</v>
      </c>
      <c r="EQ86" s="32">
        <f t="shared" ca="1" si="276"/>
        <v>0</v>
      </c>
      <c r="ER86" s="32">
        <f t="shared" ca="1" si="277"/>
        <v>0</v>
      </c>
    </row>
    <row r="87" spans="1:148">
      <c r="A87" t="s">
        <v>457</v>
      </c>
      <c r="B87" s="1" t="s">
        <v>111</v>
      </c>
      <c r="C87" t="str">
        <f t="shared" ca="1" si="314"/>
        <v>MKR1</v>
      </c>
      <c r="D87" t="str">
        <f t="shared" ca="1" si="315"/>
        <v>Muskeg River Industrial System</v>
      </c>
      <c r="F87" s="51">
        <v>48379.897499999999</v>
      </c>
      <c r="G87" s="51">
        <v>58191.323799999998</v>
      </c>
      <c r="H87" s="51">
        <v>47864.705099999999</v>
      </c>
      <c r="I87" s="51">
        <v>45940.925000000003</v>
      </c>
      <c r="J87" s="51">
        <v>43585.0164</v>
      </c>
      <c r="K87" s="51">
        <v>49584.527699999999</v>
      </c>
      <c r="L87" s="51">
        <v>46301.929100000001</v>
      </c>
      <c r="M87" s="51">
        <v>47584.127800000002</v>
      </c>
      <c r="N87" s="51">
        <v>51557.734299999996</v>
      </c>
      <c r="O87" s="51">
        <v>59260.525199999996</v>
      </c>
      <c r="P87" s="51">
        <v>58961.925900000002</v>
      </c>
      <c r="Q87" s="32"/>
      <c r="R87" s="32">
        <v>2723216.42</v>
      </c>
      <c r="S87" s="32">
        <v>2674743.7799999998</v>
      </c>
      <c r="T87" s="32">
        <v>1591677.65</v>
      </c>
      <c r="U87" s="32">
        <v>1564533.99</v>
      </c>
      <c r="V87" s="32">
        <v>1617735.89</v>
      </c>
      <c r="W87" s="32">
        <v>2246346.64</v>
      </c>
      <c r="X87" s="32">
        <v>1812982.94</v>
      </c>
      <c r="Y87" s="32">
        <v>4196835.25</v>
      </c>
      <c r="Z87" s="32">
        <v>1908634.06</v>
      </c>
      <c r="AA87" s="32">
        <v>3269647.96</v>
      </c>
      <c r="AB87" s="32">
        <v>3528221.61</v>
      </c>
      <c r="AD87" s="2">
        <v>6.75</v>
      </c>
      <c r="AE87" s="2">
        <v>6.75</v>
      </c>
      <c r="AF87" s="2">
        <v>6.75</v>
      </c>
      <c r="AG87" s="2">
        <v>6.75</v>
      </c>
      <c r="AH87" s="2">
        <v>6.75</v>
      </c>
      <c r="AI87" s="2">
        <v>6.75</v>
      </c>
      <c r="AJ87" s="2">
        <v>6.75</v>
      </c>
      <c r="AK87" s="2">
        <v>6.75</v>
      </c>
      <c r="AL87" s="2">
        <v>6.75</v>
      </c>
      <c r="AM87" s="2">
        <v>6.75</v>
      </c>
      <c r="AN87" s="2">
        <v>6.75</v>
      </c>
      <c r="AO87" s="33"/>
      <c r="AP87" s="33">
        <v>183817.11</v>
      </c>
      <c r="AQ87" s="33">
        <v>180545.21</v>
      </c>
      <c r="AR87" s="33">
        <v>107438.24</v>
      </c>
      <c r="AS87" s="33">
        <v>105606.04</v>
      </c>
      <c r="AT87" s="33">
        <v>109197.17</v>
      </c>
      <c r="AU87" s="33">
        <v>151628.4</v>
      </c>
      <c r="AV87" s="33">
        <v>122376.35</v>
      </c>
      <c r="AW87" s="33">
        <v>283286.38</v>
      </c>
      <c r="AX87" s="33">
        <v>128832.8</v>
      </c>
      <c r="AY87" s="33">
        <v>220701.24</v>
      </c>
      <c r="AZ87" s="33">
        <v>238154.96</v>
      </c>
      <c r="BA87" s="31">
        <f t="shared" si="278"/>
        <v>0</v>
      </c>
      <c r="BB87" s="31">
        <f t="shared" si="279"/>
        <v>-816.96</v>
      </c>
      <c r="BC87" s="31">
        <f t="shared" si="280"/>
        <v>-802.42</v>
      </c>
      <c r="BD87" s="31">
        <f t="shared" si="281"/>
        <v>-636.66999999999996</v>
      </c>
      <c r="BE87" s="31">
        <f t="shared" si="282"/>
        <v>-625.80999999999995</v>
      </c>
      <c r="BF87" s="31">
        <f t="shared" si="283"/>
        <v>-647.09</v>
      </c>
      <c r="BG87" s="31">
        <f t="shared" si="284"/>
        <v>0</v>
      </c>
      <c r="BH87" s="31">
        <f t="shared" si="285"/>
        <v>0</v>
      </c>
      <c r="BI87" s="31">
        <f t="shared" si="286"/>
        <v>0</v>
      </c>
      <c r="BJ87" s="31">
        <f t="shared" si="287"/>
        <v>-2290.36</v>
      </c>
      <c r="BK87" s="31">
        <f t="shared" si="288"/>
        <v>-3923.58</v>
      </c>
      <c r="BL87" s="31">
        <f t="shared" si="289"/>
        <v>-4233.87</v>
      </c>
      <c r="BM87" s="6">
        <f t="shared" ca="1" si="316"/>
        <v>8.5599999999999996E-2</v>
      </c>
      <c r="BN87" s="6">
        <f t="shared" ca="1" si="316"/>
        <v>8.5599999999999996E-2</v>
      </c>
      <c r="BO87" s="6">
        <f t="shared" ca="1" si="316"/>
        <v>8.5599999999999996E-2</v>
      </c>
      <c r="BP87" s="6">
        <f t="shared" ca="1" si="316"/>
        <v>8.5599999999999996E-2</v>
      </c>
      <c r="BQ87" s="6">
        <f t="shared" ca="1" si="316"/>
        <v>8.5599999999999996E-2</v>
      </c>
      <c r="BR87" s="6">
        <f t="shared" ca="1" si="316"/>
        <v>8.5599999999999996E-2</v>
      </c>
      <c r="BS87" s="6">
        <f t="shared" ca="1" si="316"/>
        <v>8.5599999999999996E-2</v>
      </c>
      <c r="BT87" s="6">
        <f t="shared" ca="1" si="316"/>
        <v>8.5599999999999996E-2</v>
      </c>
      <c r="BU87" s="6">
        <f t="shared" ca="1" si="316"/>
        <v>8.5599999999999996E-2</v>
      </c>
      <c r="BV87" s="6">
        <f t="shared" ca="1" si="316"/>
        <v>8.5599999999999996E-2</v>
      </c>
      <c r="BW87" s="6">
        <f t="shared" ca="1" si="316"/>
        <v>8.5599999999999996E-2</v>
      </c>
      <c r="BX87" s="6">
        <f t="shared" ca="1" si="316"/>
        <v>8.5599999999999996E-2</v>
      </c>
      <c r="BY87" s="31">
        <f t="shared" ca="1" si="230"/>
        <v>0</v>
      </c>
      <c r="BZ87" s="31">
        <f t="shared" ca="1" si="231"/>
        <v>233107.33</v>
      </c>
      <c r="CA87" s="31">
        <f t="shared" ca="1" si="232"/>
        <v>228958.07</v>
      </c>
      <c r="CB87" s="31">
        <f t="shared" ca="1" si="233"/>
        <v>136247.60999999999</v>
      </c>
      <c r="CC87" s="31">
        <f t="shared" ca="1" si="234"/>
        <v>133924.10999999999</v>
      </c>
      <c r="CD87" s="31">
        <f t="shared" ca="1" si="235"/>
        <v>138478.19</v>
      </c>
      <c r="CE87" s="31">
        <f t="shared" ca="1" si="236"/>
        <v>192287.27</v>
      </c>
      <c r="CF87" s="31">
        <f t="shared" ca="1" si="237"/>
        <v>155191.34</v>
      </c>
      <c r="CG87" s="31">
        <f t="shared" ca="1" si="238"/>
        <v>359249.1</v>
      </c>
      <c r="CH87" s="31">
        <f t="shared" ca="1" si="239"/>
        <v>163379.07999999999</v>
      </c>
      <c r="CI87" s="31">
        <f t="shared" ca="1" si="240"/>
        <v>279881.87</v>
      </c>
      <c r="CJ87" s="31">
        <f t="shared" ca="1" si="241"/>
        <v>302015.77</v>
      </c>
      <c r="CK87" s="32">
        <f t="shared" ca="1" si="290"/>
        <v>0</v>
      </c>
      <c r="CL87" s="32">
        <f t="shared" ca="1" si="291"/>
        <v>6535.72</v>
      </c>
      <c r="CM87" s="32">
        <f t="shared" ca="1" si="292"/>
        <v>6419.39</v>
      </c>
      <c r="CN87" s="32">
        <f t="shared" ca="1" si="293"/>
        <v>3820.03</v>
      </c>
      <c r="CO87" s="32">
        <f t="shared" ca="1" si="294"/>
        <v>3754.88</v>
      </c>
      <c r="CP87" s="32">
        <f t="shared" ca="1" si="295"/>
        <v>3882.57</v>
      </c>
      <c r="CQ87" s="32">
        <f t="shared" ca="1" si="296"/>
        <v>5391.23</v>
      </c>
      <c r="CR87" s="32">
        <f t="shared" ca="1" si="297"/>
        <v>4351.16</v>
      </c>
      <c r="CS87" s="32">
        <f t="shared" ca="1" si="298"/>
        <v>10072.4</v>
      </c>
      <c r="CT87" s="32">
        <f t="shared" ca="1" si="299"/>
        <v>4580.72</v>
      </c>
      <c r="CU87" s="32">
        <f t="shared" ca="1" si="300"/>
        <v>7847.16</v>
      </c>
      <c r="CV87" s="32">
        <f t="shared" ca="1" si="301"/>
        <v>8467.73</v>
      </c>
      <c r="CW87" s="31">
        <f t="shared" ca="1" si="302"/>
        <v>0</v>
      </c>
      <c r="CX87" s="31">
        <f t="shared" ca="1" si="303"/>
        <v>56642.9</v>
      </c>
      <c r="CY87" s="31">
        <f t="shared" ca="1" si="304"/>
        <v>55634.670000000027</v>
      </c>
      <c r="CZ87" s="31">
        <f t="shared" ca="1" si="305"/>
        <v>33266.069999999978</v>
      </c>
      <c r="DA87" s="31">
        <f t="shared" ca="1" si="306"/>
        <v>32698.76</v>
      </c>
      <c r="DB87" s="31">
        <f t="shared" ca="1" si="307"/>
        <v>33810.680000000008</v>
      </c>
      <c r="DC87" s="31">
        <f t="shared" ca="1" si="308"/>
        <v>46050.100000000006</v>
      </c>
      <c r="DD87" s="31">
        <f t="shared" ca="1" si="309"/>
        <v>37166.149999999994</v>
      </c>
      <c r="DE87" s="31">
        <f t="shared" ca="1" si="310"/>
        <v>86035.12</v>
      </c>
      <c r="DF87" s="31">
        <f t="shared" ca="1" si="311"/>
        <v>41417.359999999986</v>
      </c>
      <c r="DG87" s="31">
        <f t="shared" ca="1" si="312"/>
        <v>70951.369999999981</v>
      </c>
      <c r="DH87" s="31">
        <f t="shared" ca="1" si="313"/>
        <v>76562.41</v>
      </c>
      <c r="DI87" s="32">
        <f t="shared" ca="1" si="242"/>
        <v>0</v>
      </c>
      <c r="DJ87" s="32">
        <f t="shared" ca="1" si="243"/>
        <v>2832.15</v>
      </c>
      <c r="DK87" s="32">
        <f t="shared" ca="1" si="244"/>
        <v>2781.73</v>
      </c>
      <c r="DL87" s="32">
        <f t="shared" ca="1" si="245"/>
        <v>1663.3</v>
      </c>
      <c r="DM87" s="32">
        <f t="shared" ca="1" si="246"/>
        <v>1634.94</v>
      </c>
      <c r="DN87" s="32">
        <f t="shared" ca="1" si="247"/>
        <v>1690.53</v>
      </c>
      <c r="DO87" s="32">
        <f t="shared" ca="1" si="248"/>
        <v>2302.5100000000002</v>
      </c>
      <c r="DP87" s="32">
        <f t="shared" ca="1" si="249"/>
        <v>1858.31</v>
      </c>
      <c r="DQ87" s="32">
        <f t="shared" ca="1" si="250"/>
        <v>4301.76</v>
      </c>
      <c r="DR87" s="32">
        <f t="shared" ca="1" si="251"/>
        <v>2070.87</v>
      </c>
      <c r="DS87" s="32">
        <f t="shared" ca="1" si="252"/>
        <v>3547.57</v>
      </c>
      <c r="DT87" s="32">
        <f t="shared" ca="1" si="253"/>
        <v>3828.12</v>
      </c>
      <c r="DU87" s="31">
        <f t="shared" ca="1" si="254"/>
        <v>0</v>
      </c>
      <c r="DV87" s="31">
        <f t="shared" ca="1" si="255"/>
        <v>18116.36</v>
      </c>
      <c r="DW87" s="31">
        <f t="shared" ca="1" si="256"/>
        <v>17676.52</v>
      </c>
      <c r="DX87" s="31">
        <f t="shared" ca="1" si="257"/>
        <v>10505.89</v>
      </c>
      <c r="DY87" s="31">
        <f t="shared" ca="1" si="258"/>
        <v>10272.98</v>
      </c>
      <c r="DZ87" s="31">
        <f t="shared" ca="1" si="259"/>
        <v>10564.88</v>
      </c>
      <c r="EA87" s="31">
        <f t="shared" ca="1" si="260"/>
        <v>14313.65</v>
      </c>
      <c r="EB87" s="31">
        <f t="shared" ca="1" si="261"/>
        <v>11489.14</v>
      </c>
      <c r="EC87" s="31">
        <f t="shared" ca="1" si="262"/>
        <v>26449.82</v>
      </c>
      <c r="ED87" s="31">
        <f t="shared" ca="1" si="263"/>
        <v>12664.87</v>
      </c>
      <c r="EE87" s="31">
        <f t="shared" ca="1" si="264"/>
        <v>21575.46</v>
      </c>
      <c r="EF87" s="31">
        <f t="shared" ca="1" si="265"/>
        <v>23155.85</v>
      </c>
      <c r="EG87" s="32">
        <f t="shared" ca="1" si="266"/>
        <v>0</v>
      </c>
      <c r="EH87" s="32">
        <f t="shared" ca="1" si="267"/>
        <v>77591.41</v>
      </c>
      <c r="EI87" s="32">
        <f t="shared" ca="1" si="268"/>
        <v>76092.920000000027</v>
      </c>
      <c r="EJ87" s="32">
        <f t="shared" ca="1" si="269"/>
        <v>45435.25999999998</v>
      </c>
      <c r="EK87" s="32">
        <f t="shared" ca="1" si="270"/>
        <v>44606.679999999993</v>
      </c>
      <c r="EL87" s="32">
        <f t="shared" ca="1" si="271"/>
        <v>46066.090000000004</v>
      </c>
      <c r="EM87" s="32">
        <f t="shared" ca="1" si="272"/>
        <v>62666.260000000009</v>
      </c>
      <c r="EN87" s="32">
        <f t="shared" ca="1" si="273"/>
        <v>50513.599999999991</v>
      </c>
      <c r="EO87" s="32">
        <f t="shared" ca="1" si="274"/>
        <v>116786.69999999998</v>
      </c>
      <c r="EP87" s="32">
        <f t="shared" ca="1" si="275"/>
        <v>56153.099999999991</v>
      </c>
      <c r="EQ87" s="32">
        <f t="shared" ca="1" si="276"/>
        <v>96074.4</v>
      </c>
      <c r="ER87" s="32">
        <f t="shared" ca="1" si="277"/>
        <v>103546.38</v>
      </c>
    </row>
    <row r="88" spans="1:148">
      <c r="A88" t="s">
        <v>437</v>
      </c>
      <c r="B88" s="1" t="s">
        <v>140</v>
      </c>
      <c r="C88" t="str">
        <f t="shared" ca="1" si="314"/>
        <v>MKRC</v>
      </c>
      <c r="D88" t="str">
        <f t="shared" ca="1" si="315"/>
        <v>MacKay River Industrial System</v>
      </c>
      <c r="E88" s="51">
        <v>123318.1882</v>
      </c>
      <c r="F88" s="51">
        <v>110595.649</v>
      </c>
      <c r="G88" s="51">
        <v>120423.75629999999</v>
      </c>
      <c r="H88" s="51">
        <v>111730.0689</v>
      </c>
      <c r="I88" s="51">
        <v>104338.2546</v>
      </c>
      <c r="J88" s="51">
        <v>105825.584</v>
      </c>
      <c r="K88" s="51">
        <v>91808.351500000004</v>
      </c>
      <c r="L88" s="51">
        <v>109950.588</v>
      </c>
      <c r="M88" s="51">
        <v>57595.4015</v>
      </c>
      <c r="N88" s="51">
        <v>116578.91989999999</v>
      </c>
      <c r="O88" s="51">
        <v>112849.4575</v>
      </c>
      <c r="P88" s="51">
        <v>122442.0797</v>
      </c>
      <c r="Q88" s="32">
        <v>11618274.609999999</v>
      </c>
      <c r="R88" s="32">
        <v>5857804.7199999997</v>
      </c>
      <c r="S88" s="32">
        <v>5208216.75</v>
      </c>
      <c r="T88" s="32">
        <v>3527585.41</v>
      </c>
      <c r="U88" s="32">
        <v>3199595.79</v>
      </c>
      <c r="V88" s="32">
        <v>3543629.69</v>
      </c>
      <c r="W88" s="32">
        <v>3672267.61</v>
      </c>
      <c r="X88" s="32">
        <v>3765392.13</v>
      </c>
      <c r="Y88" s="32">
        <v>3226162.66</v>
      </c>
      <c r="Z88" s="32">
        <v>4080084.17</v>
      </c>
      <c r="AA88" s="32">
        <v>5659948.29</v>
      </c>
      <c r="AB88" s="32">
        <v>6486572.1399999997</v>
      </c>
      <c r="AC88" s="2">
        <v>6.59</v>
      </c>
      <c r="AD88" s="2">
        <v>6.59</v>
      </c>
      <c r="AE88" s="2">
        <v>6.59</v>
      </c>
      <c r="AF88" s="2">
        <v>6.59</v>
      </c>
      <c r="AG88" s="2">
        <v>6.59</v>
      </c>
      <c r="AH88" s="2">
        <v>6.59</v>
      </c>
      <c r="AI88" s="2">
        <v>6.59</v>
      </c>
      <c r="AJ88" s="2">
        <v>6.59</v>
      </c>
      <c r="AK88" s="2">
        <v>6.59</v>
      </c>
      <c r="AL88" s="2">
        <v>6.59</v>
      </c>
      <c r="AM88" s="2">
        <v>6.59</v>
      </c>
      <c r="AN88" s="2">
        <v>6.59</v>
      </c>
      <c r="AO88" s="33">
        <v>765644.3</v>
      </c>
      <c r="AP88" s="33">
        <v>386029.33</v>
      </c>
      <c r="AQ88" s="33">
        <v>343221.48</v>
      </c>
      <c r="AR88" s="33">
        <v>232467.88</v>
      </c>
      <c r="AS88" s="33">
        <v>210853.36</v>
      </c>
      <c r="AT88" s="33">
        <v>233525.2</v>
      </c>
      <c r="AU88" s="33">
        <v>242002.44</v>
      </c>
      <c r="AV88" s="33">
        <v>248139.34</v>
      </c>
      <c r="AW88" s="33">
        <v>212604.12</v>
      </c>
      <c r="AX88" s="33">
        <v>268877.55</v>
      </c>
      <c r="AY88" s="33">
        <v>372990.59</v>
      </c>
      <c r="AZ88" s="33">
        <v>427465.1</v>
      </c>
      <c r="BA88" s="31">
        <f t="shared" si="278"/>
        <v>-3485.48</v>
      </c>
      <c r="BB88" s="31">
        <f t="shared" si="279"/>
        <v>-1757.34</v>
      </c>
      <c r="BC88" s="31">
        <f t="shared" si="280"/>
        <v>-1562.47</v>
      </c>
      <c r="BD88" s="31">
        <f t="shared" si="281"/>
        <v>-1411.03</v>
      </c>
      <c r="BE88" s="31">
        <f t="shared" si="282"/>
        <v>-1279.8399999999999</v>
      </c>
      <c r="BF88" s="31">
        <f t="shared" si="283"/>
        <v>-1417.45</v>
      </c>
      <c r="BG88" s="31">
        <f t="shared" si="284"/>
        <v>0</v>
      </c>
      <c r="BH88" s="31">
        <f t="shared" si="285"/>
        <v>0</v>
      </c>
      <c r="BI88" s="31">
        <f t="shared" si="286"/>
        <v>0</v>
      </c>
      <c r="BJ88" s="31">
        <f t="shared" si="287"/>
        <v>-4896.1000000000004</v>
      </c>
      <c r="BK88" s="31">
        <f t="shared" si="288"/>
        <v>-6791.94</v>
      </c>
      <c r="BL88" s="31">
        <f t="shared" si="289"/>
        <v>-7783.89</v>
      </c>
      <c r="BM88" s="6">
        <f t="shared" ca="1" si="316"/>
        <v>7.4300000000000005E-2</v>
      </c>
      <c r="BN88" s="6">
        <f t="shared" ca="1" si="316"/>
        <v>7.4300000000000005E-2</v>
      </c>
      <c r="BO88" s="6">
        <f t="shared" ca="1" si="316"/>
        <v>7.4300000000000005E-2</v>
      </c>
      <c r="BP88" s="6">
        <f t="shared" ca="1" si="316"/>
        <v>7.4300000000000005E-2</v>
      </c>
      <c r="BQ88" s="6">
        <f t="shared" ca="1" si="316"/>
        <v>7.4300000000000005E-2</v>
      </c>
      <c r="BR88" s="6">
        <f t="shared" ca="1" si="316"/>
        <v>7.4300000000000005E-2</v>
      </c>
      <c r="BS88" s="6">
        <f t="shared" ca="1" si="316"/>
        <v>7.4300000000000005E-2</v>
      </c>
      <c r="BT88" s="6">
        <f t="shared" ca="1" si="316"/>
        <v>7.4300000000000005E-2</v>
      </c>
      <c r="BU88" s="6">
        <f t="shared" ca="1" si="316"/>
        <v>7.4300000000000005E-2</v>
      </c>
      <c r="BV88" s="6">
        <f t="shared" ca="1" si="316"/>
        <v>7.4300000000000005E-2</v>
      </c>
      <c r="BW88" s="6">
        <f t="shared" ca="1" si="316"/>
        <v>7.4300000000000005E-2</v>
      </c>
      <c r="BX88" s="6">
        <f t="shared" ca="1" si="316"/>
        <v>7.4300000000000005E-2</v>
      </c>
      <c r="BY88" s="31">
        <f t="shared" ca="1" si="230"/>
        <v>863237.8</v>
      </c>
      <c r="BZ88" s="31">
        <f t="shared" ca="1" si="231"/>
        <v>435234.89</v>
      </c>
      <c r="CA88" s="31">
        <f t="shared" ca="1" si="232"/>
        <v>386970.5</v>
      </c>
      <c r="CB88" s="31">
        <f t="shared" ca="1" si="233"/>
        <v>262099.6</v>
      </c>
      <c r="CC88" s="31">
        <f t="shared" ca="1" si="234"/>
        <v>237729.97</v>
      </c>
      <c r="CD88" s="31">
        <f t="shared" ca="1" si="235"/>
        <v>263291.69</v>
      </c>
      <c r="CE88" s="31">
        <f t="shared" ca="1" si="236"/>
        <v>272849.48</v>
      </c>
      <c r="CF88" s="31">
        <f t="shared" ca="1" si="237"/>
        <v>279768.64</v>
      </c>
      <c r="CG88" s="31">
        <f t="shared" ca="1" si="238"/>
        <v>239703.89</v>
      </c>
      <c r="CH88" s="31">
        <f t="shared" ca="1" si="239"/>
        <v>303150.25</v>
      </c>
      <c r="CI88" s="31">
        <f t="shared" ca="1" si="240"/>
        <v>420534.16</v>
      </c>
      <c r="CJ88" s="31">
        <f t="shared" ca="1" si="241"/>
        <v>481952.31</v>
      </c>
      <c r="CK88" s="32">
        <f t="shared" ca="1" si="290"/>
        <v>27883.86</v>
      </c>
      <c r="CL88" s="32">
        <f t="shared" ca="1" si="291"/>
        <v>14058.73</v>
      </c>
      <c r="CM88" s="32">
        <f t="shared" ca="1" si="292"/>
        <v>12499.72</v>
      </c>
      <c r="CN88" s="32">
        <f t="shared" ca="1" si="293"/>
        <v>8466.2000000000007</v>
      </c>
      <c r="CO88" s="32">
        <f t="shared" ca="1" si="294"/>
        <v>7679.03</v>
      </c>
      <c r="CP88" s="32">
        <f t="shared" ca="1" si="295"/>
        <v>8504.7099999999991</v>
      </c>
      <c r="CQ88" s="32">
        <f t="shared" ca="1" si="296"/>
        <v>8813.44</v>
      </c>
      <c r="CR88" s="32">
        <f t="shared" ca="1" si="297"/>
        <v>9036.94</v>
      </c>
      <c r="CS88" s="32">
        <f t="shared" ca="1" si="298"/>
        <v>7742.79</v>
      </c>
      <c r="CT88" s="32">
        <f t="shared" ca="1" si="299"/>
        <v>9792.2000000000007</v>
      </c>
      <c r="CU88" s="32">
        <f t="shared" ca="1" si="300"/>
        <v>13583.88</v>
      </c>
      <c r="CV88" s="32">
        <f t="shared" ca="1" si="301"/>
        <v>15567.77</v>
      </c>
      <c r="CW88" s="31">
        <f t="shared" ca="1" si="302"/>
        <v>128962.83999999998</v>
      </c>
      <c r="CX88" s="31">
        <f t="shared" ca="1" si="303"/>
        <v>65021.629999999976</v>
      </c>
      <c r="CY88" s="31">
        <f t="shared" ca="1" si="304"/>
        <v>57811.209999999992</v>
      </c>
      <c r="CZ88" s="31">
        <f t="shared" ca="1" si="305"/>
        <v>39508.949999999983</v>
      </c>
      <c r="DA88" s="31">
        <f t="shared" ca="1" si="306"/>
        <v>35835.48000000001</v>
      </c>
      <c r="DB88" s="31">
        <f t="shared" ca="1" si="307"/>
        <v>39688.650000000009</v>
      </c>
      <c r="DC88" s="31">
        <f t="shared" ca="1" si="308"/>
        <v>39660.479999999981</v>
      </c>
      <c r="DD88" s="31">
        <f t="shared" ca="1" si="309"/>
        <v>40666.24000000002</v>
      </c>
      <c r="DE88" s="31">
        <f t="shared" ca="1" si="310"/>
        <v>34842.560000000027</v>
      </c>
      <c r="DF88" s="31">
        <f t="shared" ca="1" si="311"/>
        <v>48961.000000000022</v>
      </c>
      <c r="DG88" s="31">
        <f t="shared" ca="1" si="312"/>
        <v>67919.389999999956</v>
      </c>
      <c r="DH88" s="31">
        <f t="shared" ca="1" si="313"/>
        <v>77838.870000000039</v>
      </c>
      <c r="DI88" s="32">
        <f t="shared" ca="1" si="242"/>
        <v>6448.14</v>
      </c>
      <c r="DJ88" s="32">
        <f t="shared" ca="1" si="243"/>
        <v>3251.08</v>
      </c>
      <c r="DK88" s="32">
        <f t="shared" ca="1" si="244"/>
        <v>2890.56</v>
      </c>
      <c r="DL88" s="32">
        <f t="shared" ca="1" si="245"/>
        <v>1975.45</v>
      </c>
      <c r="DM88" s="32">
        <f t="shared" ca="1" si="246"/>
        <v>1791.77</v>
      </c>
      <c r="DN88" s="32">
        <f t="shared" ca="1" si="247"/>
        <v>1984.43</v>
      </c>
      <c r="DO88" s="32">
        <f t="shared" ca="1" si="248"/>
        <v>1983.02</v>
      </c>
      <c r="DP88" s="32">
        <f t="shared" ca="1" si="249"/>
        <v>2033.31</v>
      </c>
      <c r="DQ88" s="32">
        <f t="shared" ca="1" si="250"/>
        <v>1742.13</v>
      </c>
      <c r="DR88" s="32">
        <f t="shared" ca="1" si="251"/>
        <v>2448.0500000000002</v>
      </c>
      <c r="DS88" s="32">
        <f t="shared" ca="1" si="252"/>
        <v>3395.97</v>
      </c>
      <c r="DT88" s="32">
        <f t="shared" ca="1" si="253"/>
        <v>3891.94</v>
      </c>
      <c r="DU88" s="31">
        <f t="shared" ca="1" si="254"/>
        <v>41547.980000000003</v>
      </c>
      <c r="DV88" s="31">
        <f t="shared" ca="1" si="255"/>
        <v>20796.16</v>
      </c>
      <c r="DW88" s="31">
        <f t="shared" ca="1" si="256"/>
        <v>18368.07</v>
      </c>
      <c r="DX88" s="31">
        <f t="shared" ca="1" si="257"/>
        <v>12477.48</v>
      </c>
      <c r="DY88" s="31">
        <f t="shared" ca="1" si="258"/>
        <v>11258.44</v>
      </c>
      <c r="DZ88" s="31">
        <f t="shared" ca="1" si="259"/>
        <v>12401.57</v>
      </c>
      <c r="EA88" s="31">
        <f t="shared" ca="1" si="260"/>
        <v>12327.58</v>
      </c>
      <c r="EB88" s="31">
        <f t="shared" ca="1" si="261"/>
        <v>12571.12</v>
      </c>
      <c r="EC88" s="31">
        <f t="shared" ca="1" si="262"/>
        <v>10711.66</v>
      </c>
      <c r="ED88" s="31">
        <f t="shared" ca="1" si="263"/>
        <v>14971.62</v>
      </c>
      <c r="EE88" s="31">
        <f t="shared" ca="1" si="264"/>
        <v>20653.47</v>
      </c>
      <c r="EF88" s="31">
        <f t="shared" ca="1" si="265"/>
        <v>23541.91</v>
      </c>
      <c r="EG88" s="32">
        <f t="shared" ca="1" si="266"/>
        <v>176958.96</v>
      </c>
      <c r="EH88" s="32">
        <f t="shared" ca="1" si="267"/>
        <v>89068.869999999981</v>
      </c>
      <c r="EI88" s="32">
        <f t="shared" ca="1" si="268"/>
        <v>79069.84</v>
      </c>
      <c r="EJ88" s="32">
        <f t="shared" ca="1" si="269"/>
        <v>53961.879999999976</v>
      </c>
      <c r="EK88" s="32">
        <f t="shared" ca="1" si="270"/>
        <v>48885.69000000001</v>
      </c>
      <c r="EL88" s="32">
        <f t="shared" ca="1" si="271"/>
        <v>54074.650000000009</v>
      </c>
      <c r="EM88" s="32">
        <f t="shared" ca="1" si="272"/>
        <v>53971.07999999998</v>
      </c>
      <c r="EN88" s="32">
        <f t="shared" ca="1" si="273"/>
        <v>55270.67000000002</v>
      </c>
      <c r="EO88" s="32">
        <f t="shared" ca="1" si="274"/>
        <v>47296.35000000002</v>
      </c>
      <c r="EP88" s="32">
        <f t="shared" ca="1" si="275"/>
        <v>66380.670000000027</v>
      </c>
      <c r="EQ88" s="32">
        <f t="shared" ca="1" si="276"/>
        <v>91968.829999999958</v>
      </c>
      <c r="ER88" s="32">
        <f t="shared" ca="1" si="277"/>
        <v>105272.72000000004</v>
      </c>
    </row>
    <row r="89" spans="1:148">
      <c r="A89" t="s">
        <v>458</v>
      </c>
      <c r="B89" s="1" t="s">
        <v>93</v>
      </c>
      <c r="C89" t="str">
        <f t="shared" ca="1" si="314"/>
        <v>BCHIMP</v>
      </c>
      <c r="D89" t="str">
        <f t="shared" ca="1" si="315"/>
        <v>Alberta-BC Intertie - Import</v>
      </c>
      <c r="E89" s="51">
        <v>2827</v>
      </c>
      <c r="F89" s="51">
        <v>477</v>
      </c>
      <c r="G89" s="51">
        <v>5</v>
      </c>
      <c r="O89" s="51">
        <v>1</v>
      </c>
      <c r="Q89" s="32">
        <v>194136.74</v>
      </c>
      <c r="R89" s="32">
        <v>17847.91</v>
      </c>
      <c r="S89" s="32">
        <v>119.8</v>
      </c>
      <c r="T89" s="32"/>
      <c r="U89" s="32"/>
      <c r="V89" s="32"/>
      <c r="W89" s="32"/>
      <c r="X89" s="32"/>
      <c r="Y89" s="32"/>
      <c r="Z89" s="32"/>
      <c r="AA89" s="32">
        <v>33.49</v>
      </c>
      <c r="AB89" s="32"/>
      <c r="AC89" s="2">
        <v>0.16</v>
      </c>
      <c r="AD89" s="2">
        <v>0.16</v>
      </c>
      <c r="AE89" s="2">
        <v>0.16</v>
      </c>
      <c r="AM89" s="2">
        <v>0.16</v>
      </c>
      <c r="AO89" s="33">
        <v>310.62</v>
      </c>
      <c r="AP89" s="33">
        <v>28.56</v>
      </c>
      <c r="AQ89" s="33">
        <v>0.19</v>
      </c>
      <c r="AR89" s="33"/>
      <c r="AS89" s="33"/>
      <c r="AT89" s="33"/>
      <c r="AU89" s="33"/>
      <c r="AV89" s="33"/>
      <c r="AW89" s="33"/>
      <c r="AX89" s="33"/>
      <c r="AY89" s="33">
        <v>0.05</v>
      </c>
      <c r="AZ89" s="33"/>
      <c r="BA89" s="31">
        <f t="shared" si="278"/>
        <v>-58.24</v>
      </c>
      <c r="BB89" s="31">
        <f t="shared" si="279"/>
        <v>-5.35</v>
      </c>
      <c r="BC89" s="31">
        <f t="shared" si="280"/>
        <v>-0.04</v>
      </c>
      <c r="BD89" s="31">
        <f t="shared" si="281"/>
        <v>0</v>
      </c>
      <c r="BE89" s="31">
        <f t="shared" si="282"/>
        <v>0</v>
      </c>
      <c r="BF89" s="31">
        <f t="shared" si="283"/>
        <v>0</v>
      </c>
      <c r="BG89" s="31">
        <f t="shared" si="284"/>
        <v>0</v>
      </c>
      <c r="BH89" s="31">
        <f t="shared" si="285"/>
        <v>0</v>
      </c>
      <c r="BI89" s="31">
        <f t="shared" si="286"/>
        <v>0</v>
      </c>
      <c r="BJ89" s="31">
        <f t="shared" si="287"/>
        <v>0</v>
      </c>
      <c r="BK89" s="31">
        <f t="shared" si="288"/>
        <v>-0.04</v>
      </c>
      <c r="BL89" s="31">
        <f t="shared" si="289"/>
        <v>0</v>
      </c>
      <c r="BM89" s="6">
        <f t="shared" ca="1" si="316"/>
        <v>-1.6E-2</v>
      </c>
      <c r="BN89" s="6">
        <f t="shared" ca="1" si="316"/>
        <v>-1.6E-2</v>
      </c>
      <c r="BO89" s="6">
        <f t="shared" ca="1" si="316"/>
        <v>-1.6E-2</v>
      </c>
      <c r="BP89" s="6">
        <f t="shared" ca="1" si="316"/>
        <v>-1.6E-2</v>
      </c>
      <c r="BQ89" s="6">
        <f t="shared" ca="1" si="316"/>
        <v>-1.6E-2</v>
      </c>
      <c r="BR89" s="6">
        <f t="shared" ca="1" si="316"/>
        <v>-1.6E-2</v>
      </c>
      <c r="BS89" s="6">
        <f t="shared" ca="1" si="316"/>
        <v>-1.6E-2</v>
      </c>
      <c r="BT89" s="6">
        <f t="shared" ca="1" si="316"/>
        <v>-1.6E-2</v>
      </c>
      <c r="BU89" s="6">
        <f t="shared" ca="1" si="316"/>
        <v>-1.6E-2</v>
      </c>
      <c r="BV89" s="6">
        <f t="shared" ca="1" si="316"/>
        <v>-1.6E-2</v>
      </c>
      <c r="BW89" s="6">
        <f t="shared" ca="1" si="316"/>
        <v>-1.6E-2</v>
      </c>
      <c r="BX89" s="6">
        <f t="shared" ca="1" si="316"/>
        <v>-1.6E-2</v>
      </c>
      <c r="BY89" s="31">
        <f t="shared" ca="1" si="230"/>
        <v>-3106.19</v>
      </c>
      <c r="BZ89" s="31">
        <f t="shared" ca="1" si="231"/>
        <v>-285.57</v>
      </c>
      <c r="CA89" s="31">
        <f t="shared" ca="1" si="232"/>
        <v>-1.92</v>
      </c>
      <c r="CB89" s="31">
        <f t="shared" ca="1" si="233"/>
        <v>0</v>
      </c>
      <c r="CC89" s="31">
        <f t="shared" ca="1" si="234"/>
        <v>0</v>
      </c>
      <c r="CD89" s="31">
        <f t="shared" ca="1" si="235"/>
        <v>0</v>
      </c>
      <c r="CE89" s="31">
        <f t="shared" ca="1" si="236"/>
        <v>0</v>
      </c>
      <c r="CF89" s="31">
        <f t="shared" ca="1" si="237"/>
        <v>0</v>
      </c>
      <c r="CG89" s="31">
        <f t="shared" ca="1" si="238"/>
        <v>0</v>
      </c>
      <c r="CH89" s="31">
        <f t="shared" ca="1" si="239"/>
        <v>0</v>
      </c>
      <c r="CI89" s="31">
        <f t="shared" ca="1" si="240"/>
        <v>-0.54</v>
      </c>
      <c r="CJ89" s="31">
        <f t="shared" ca="1" si="241"/>
        <v>0</v>
      </c>
      <c r="CK89" s="32">
        <f t="shared" ca="1" si="290"/>
        <v>465.93</v>
      </c>
      <c r="CL89" s="32">
        <f t="shared" ca="1" si="291"/>
        <v>42.83</v>
      </c>
      <c r="CM89" s="32">
        <f t="shared" ca="1" si="292"/>
        <v>0.28999999999999998</v>
      </c>
      <c r="CN89" s="32">
        <f t="shared" ca="1" si="293"/>
        <v>0</v>
      </c>
      <c r="CO89" s="32">
        <f t="shared" ca="1" si="294"/>
        <v>0</v>
      </c>
      <c r="CP89" s="32">
        <f t="shared" ca="1" si="295"/>
        <v>0</v>
      </c>
      <c r="CQ89" s="32">
        <f t="shared" ca="1" si="296"/>
        <v>0</v>
      </c>
      <c r="CR89" s="32">
        <f t="shared" ca="1" si="297"/>
        <v>0</v>
      </c>
      <c r="CS89" s="32">
        <f t="shared" ca="1" si="298"/>
        <v>0</v>
      </c>
      <c r="CT89" s="32">
        <f t="shared" ca="1" si="299"/>
        <v>0</v>
      </c>
      <c r="CU89" s="32">
        <f t="shared" ca="1" si="300"/>
        <v>0.08</v>
      </c>
      <c r="CV89" s="32">
        <f t="shared" ca="1" si="301"/>
        <v>0</v>
      </c>
      <c r="CW89" s="31">
        <f t="shared" ca="1" si="302"/>
        <v>-2892.6400000000003</v>
      </c>
      <c r="CX89" s="31">
        <f t="shared" ca="1" si="303"/>
        <v>-265.95</v>
      </c>
      <c r="CY89" s="31">
        <f t="shared" ca="1" si="304"/>
        <v>-1.7799999999999998</v>
      </c>
      <c r="CZ89" s="31">
        <f t="shared" ca="1" si="305"/>
        <v>0</v>
      </c>
      <c r="DA89" s="31">
        <f t="shared" ca="1" si="306"/>
        <v>0</v>
      </c>
      <c r="DB89" s="31">
        <f t="shared" ca="1" si="307"/>
        <v>0</v>
      </c>
      <c r="DC89" s="31">
        <f t="shared" ca="1" si="308"/>
        <v>0</v>
      </c>
      <c r="DD89" s="31">
        <f t="shared" ca="1" si="309"/>
        <v>0</v>
      </c>
      <c r="DE89" s="31">
        <f t="shared" ca="1" si="310"/>
        <v>0</v>
      </c>
      <c r="DF89" s="31">
        <f t="shared" ca="1" si="311"/>
        <v>0</v>
      </c>
      <c r="DG89" s="31">
        <f t="shared" ca="1" si="312"/>
        <v>-0.47000000000000003</v>
      </c>
      <c r="DH89" s="31">
        <f t="shared" ca="1" si="313"/>
        <v>0</v>
      </c>
      <c r="DI89" s="32">
        <f t="shared" ca="1" si="242"/>
        <v>-144.63</v>
      </c>
      <c r="DJ89" s="32">
        <f t="shared" ca="1" si="243"/>
        <v>-13.3</v>
      </c>
      <c r="DK89" s="32">
        <f t="shared" ca="1" si="244"/>
        <v>-0.09</v>
      </c>
      <c r="DL89" s="32">
        <f t="shared" ca="1" si="245"/>
        <v>0</v>
      </c>
      <c r="DM89" s="32">
        <f t="shared" ca="1" si="246"/>
        <v>0</v>
      </c>
      <c r="DN89" s="32">
        <f t="shared" ca="1" si="247"/>
        <v>0</v>
      </c>
      <c r="DO89" s="32">
        <f t="shared" ca="1" si="248"/>
        <v>0</v>
      </c>
      <c r="DP89" s="32">
        <f t="shared" ca="1" si="249"/>
        <v>0</v>
      </c>
      <c r="DQ89" s="32">
        <f t="shared" ca="1" si="250"/>
        <v>0</v>
      </c>
      <c r="DR89" s="32">
        <f t="shared" ca="1" si="251"/>
        <v>0</v>
      </c>
      <c r="DS89" s="32">
        <f t="shared" ca="1" si="252"/>
        <v>-0.02</v>
      </c>
      <c r="DT89" s="32">
        <f t="shared" ca="1" si="253"/>
        <v>0</v>
      </c>
      <c r="DU89" s="31">
        <f t="shared" ca="1" si="254"/>
        <v>-931.92</v>
      </c>
      <c r="DV89" s="31">
        <f t="shared" ca="1" si="255"/>
        <v>-85.06</v>
      </c>
      <c r="DW89" s="31">
        <f t="shared" ca="1" si="256"/>
        <v>-0.56999999999999995</v>
      </c>
      <c r="DX89" s="31">
        <f t="shared" ca="1" si="257"/>
        <v>0</v>
      </c>
      <c r="DY89" s="31">
        <f t="shared" ca="1" si="258"/>
        <v>0</v>
      </c>
      <c r="DZ89" s="31">
        <f t="shared" ca="1" si="259"/>
        <v>0</v>
      </c>
      <c r="EA89" s="31">
        <f t="shared" ca="1" si="260"/>
        <v>0</v>
      </c>
      <c r="EB89" s="31">
        <f t="shared" ca="1" si="261"/>
        <v>0</v>
      </c>
      <c r="EC89" s="31">
        <f t="shared" ca="1" si="262"/>
        <v>0</v>
      </c>
      <c r="ED89" s="31">
        <f t="shared" ca="1" si="263"/>
        <v>0</v>
      </c>
      <c r="EE89" s="31">
        <f t="shared" ca="1" si="264"/>
        <v>-0.14000000000000001</v>
      </c>
      <c r="EF89" s="31">
        <f t="shared" ca="1" si="265"/>
        <v>0</v>
      </c>
      <c r="EG89" s="32">
        <f t="shared" ca="1" si="266"/>
        <v>-3969.1900000000005</v>
      </c>
      <c r="EH89" s="32">
        <f t="shared" ca="1" si="267"/>
        <v>-364.31</v>
      </c>
      <c r="EI89" s="32">
        <f t="shared" ca="1" si="268"/>
        <v>-2.44</v>
      </c>
      <c r="EJ89" s="32">
        <f t="shared" ca="1" si="269"/>
        <v>0</v>
      </c>
      <c r="EK89" s="32">
        <f t="shared" ca="1" si="270"/>
        <v>0</v>
      </c>
      <c r="EL89" s="32">
        <f t="shared" ca="1" si="271"/>
        <v>0</v>
      </c>
      <c r="EM89" s="32">
        <f t="shared" ca="1" si="272"/>
        <v>0</v>
      </c>
      <c r="EN89" s="32">
        <f t="shared" ca="1" si="273"/>
        <v>0</v>
      </c>
      <c r="EO89" s="32">
        <f t="shared" ca="1" si="274"/>
        <v>0</v>
      </c>
      <c r="EP89" s="32">
        <f t="shared" ca="1" si="275"/>
        <v>0</v>
      </c>
      <c r="EQ89" s="32">
        <f t="shared" ca="1" si="276"/>
        <v>-0.63000000000000012</v>
      </c>
      <c r="ER89" s="32">
        <f t="shared" ca="1" si="277"/>
        <v>0</v>
      </c>
    </row>
    <row r="90" spans="1:148">
      <c r="A90" t="s">
        <v>459</v>
      </c>
      <c r="B90" s="1" t="s">
        <v>22</v>
      </c>
      <c r="C90" t="str">
        <f t="shared" ca="1" si="314"/>
        <v>NOVAGEN15M</v>
      </c>
      <c r="D90" t="str">
        <f t="shared" ca="1" si="315"/>
        <v>Joffre Industrial System</v>
      </c>
      <c r="E90" s="51">
        <v>93741.849400000006</v>
      </c>
      <c r="F90" s="51">
        <v>85032.368499999997</v>
      </c>
      <c r="G90" s="51">
        <v>87441.884099999996</v>
      </c>
      <c r="H90" s="51">
        <v>58945.477700000003</v>
      </c>
      <c r="I90" s="51">
        <v>26176.8557</v>
      </c>
      <c r="J90" s="51">
        <v>51785.513400000003</v>
      </c>
      <c r="K90" s="51">
        <v>76731.405299999999</v>
      </c>
      <c r="L90" s="51">
        <v>78454.338699999993</v>
      </c>
      <c r="M90" s="51">
        <v>71385.010920000001</v>
      </c>
      <c r="N90" s="51">
        <v>40565.13003</v>
      </c>
      <c r="O90" s="51">
        <v>72932.453070000003</v>
      </c>
      <c r="P90" s="51">
        <v>62158.783909999998</v>
      </c>
      <c r="Q90" s="32">
        <v>11150214.210000001</v>
      </c>
      <c r="R90" s="32">
        <v>4539189.17</v>
      </c>
      <c r="S90" s="32">
        <v>3802646.94</v>
      </c>
      <c r="T90" s="32">
        <v>2044594.63</v>
      </c>
      <c r="U90" s="32">
        <v>906891.87</v>
      </c>
      <c r="V90" s="32">
        <v>2195009.87</v>
      </c>
      <c r="W90" s="32">
        <v>3333828.41</v>
      </c>
      <c r="X90" s="32">
        <v>2966398.73</v>
      </c>
      <c r="Y90" s="32">
        <v>6995495.2000000002</v>
      </c>
      <c r="Z90" s="32">
        <v>1659650.18</v>
      </c>
      <c r="AA90" s="32">
        <v>4035557.36</v>
      </c>
      <c r="AB90" s="32">
        <v>3892447.35</v>
      </c>
      <c r="AC90" s="2">
        <v>1.25</v>
      </c>
      <c r="AD90" s="2">
        <v>1.25</v>
      </c>
      <c r="AE90" s="2">
        <v>1.25</v>
      </c>
      <c r="AF90" s="2">
        <v>1.25</v>
      </c>
      <c r="AG90" s="2">
        <v>1.25</v>
      </c>
      <c r="AH90" s="2">
        <v>1.25</v>
      </c>
      <c r="AI90" s="2">
        <v>1.25</v>
      </c>
      <c r="AJ90" s="2">
        <v>1.25</v>
      </c>
      <c r="AK90" s="2">
        <v>1.25</v>
      </c>
      <c r="AL90" s="2">
        <v>1.25</v>
      </c>
      <c r="AM90" s="2">
        <v>1.25</v>
      </c>
      <c r="AN90" s="2">
        <v>1.25</v>
      </c>
      <c r="AO90" s="33">
        <v>139377.68</v>
      </c>
      <c r="AP90" s="33">
        <v>56739.86</v>
      </c>
      <c r="AQ90" s="33">
        <v>47533.09</v>
      </c>
      <c r="AR90" s="33">
        <v>25557.43</v>
      </c>
      <c r="AS90" s="33">
        <v>11336.15</v>
      </c>
      <c r="AT90" s="33">
        <v>27437.62</v>
      </c>
      <c r="AU90" s="33">
        <v>41672.86</v>
      </c>
      <c r="AV90" s="33">
        <v>37079.980000000003</v>
      </c>
      <c r="AW90" s="33">
        <v>87443.69</v>
      </c>
      <c r="AX90" s="33">
        <v>20745.63</v>
      </c>
      <c r="AY90" s="33">
        <v>50444.47</v>
      </c>
      <c r="AZ90" s="33">
        <v>48655.59</v>
      </c>
      <c r="BA90" s="31">
        <f t="shared" si="278"/>
        <v>-3345.06</v>
      </c>
      <c r="BB90" s="31">
        <f t="shared" si="279"/>
        <v>-1361.76</v>
      </c>
      <c r="BC90" s="31">
        <f t="shared" si="280"/>
        <v>-1140.79</v>
      </c>
      <c r="BD90" s="31">
        <f t="shared" si="281"/>
        <v>-817.84</v>
      </c>
      <c r="BE90" s="31">
        <f t="shared" si="282"/>
        <v>-362.76</v>
      </c>
      <c r="BF90" s="31">
        <f t="shared" si="283"/>
        <v>-878</v>
      </c>
      <c r="BG90" s="31">
        <f t="shared" si="284"/>
        <v>0</v>
      </c>
      <c r="BH90" s="31">
        <f t="shared" si="285"/>
        <v>0</v>
      </c>
      <c r="BI90" s="31">
        <f t="shared" si="286"/>
        <v>0</v>
      </c>
      <c r="BJ90" s="31">
        <f t="shared" si="287"/>
        <v>-1991.58</v>
      </c>
      <c r="BK90" s="31">
        <f t="shared" si="288"/>
        <v>-4842.67</v>
      </c>
      <c r="BL90" s="31">
        <f t="shared" si="289"/>
        <v>-4670.9399999999996</v>
      </c>
      <c r="BM90" s="6">
        <f t="shared" ca="1" si="316"/>
        <v>2.3E-3</v>
      </c>
      <c r="BN90" s="6">
        <f t="shared" ca="1" si="316"/>
        <v>2.3E-3</v>
      </c>
      <c r="BO90" s="6">
        <f t="shared" ca="1" si="316"/>
        <v>2.3E-3</v>
      </c>
      <c r="BP90" s="6">
        <f t="shared" ca="1" si="316"/>
        <v>2.3E-3</v>
      </c>
      <c r="BQ90" s="6">
        <f t="shared" ca="1" si="316"/>
        <v>2.3E-3</v>
      </c>
      <c r="BR90" s="6">
        <f t="shared" ca="1" si="316"/>
        <v>2.3E-3</v>
      </c>
      <c r="BS90" s="6">
        <f t="shared" ca="1" si="316"/>
        <v>2.3E-3</v>
      </c>
      <c r="BT90" s="6">
        <f t="shared" ca="1" si="316"/>
        <v>2.3E-3</v>
      </c>
      <c r="BU90" s="6">
        <f t="shared" ca="1" si="316"/>
        <v>2.3E-3</v>
      </c>
      <c r="BV90" s="6">
        <f t="shared" ca="1" si="316"/>
        <v>2.3E-3</v>
      </c>
      <c r="BW90" s="6">
        <f t="shared" ca="1" si="316"/>
        <v>2.3E-3</v>
      </c>
      <c r="BX90" s="6">
        <f t="shared" ca="1" si="316"/>
        <v>2.3E-3</v>
      </c>
      <c r="BY90" s="31">
        <f t="shared" ca="1" si="230"/>
        <v>25645.49</v>
      </c>
      <c r="BZ90" s="31">
        <f t="shared" ca="1" si="231"/>
        <v>10440.14</v>
      </c>
      <c r="CA90" s="31">
        <f t="shared" ca="1" si="232"/>
        <v>8746.09</v>
      </c>
      <c r="CB90" s="31">
        <f t="shared" ca="1" si="233"/>
        <v>4702.57</v>
      </c>
      <c r="CC90" s="31">
        <f t="shared" ca="1" si="234"/>
        <v>2085.85</v>
      </c>
      <c r="CD90" s="31">
        <f t="shared" ca="1" si="235"/>
        <v>5048.5200000000004</v>
      </c>
      <c r="CE90" s="31">
        <f t="shared" ca="1" si="236"/>
        <v>7667.81</v>
      </c>
      <c r="CF90" s="31">
        <f t="shared" ca="1" si="237"/>
        <v>6822.72</v>
      </c>
      <c r="CG90" s="31">
        <f t="shared" ca="1" si="238"/>
        <v>16089.64</v>
      </c>
      <c r="CH90" s="31">
        <f t="shared" ca="1" si="239"/>
        <v>3817.2</v>
      </c>
      <c r="CI90" s="31">
        <f t="shared" ca="1" si="240"/>
        <v>9281.7800000000007</v>
      </c>
      <c r="CJ90" s="31">
        <f t="shared" ca="1" si="241"/>
        <v>8952.6299999999992</v>
      </c>
      <c r="CK90" s="32">
        <f t="shared" ca="1" si="290"/>
        <v>26760.51</v>
      </c>
      <c r="CL90" s="32">
        <f t="shared" ca="1" si="291"/>
        <v>10894.05</v>
      </c>
      <c r="CM90" s="32">
        <f t="shared" ca="1" si="292"/>
        <v>9126.35</v>
      </c>
      <c r="CN90" s="32">
        <f t="shared" ca="1" si="293"/>
        <v>4907.03</v>
      </c>
      <c r="CO90" s="32">
        <f t="shared" ca="1" si="294"/>
        <v>2176.54</v>
      </c>
      <c r="CP90" s="32">
        <f t="shared" ca="1" si="295"/>
        <v>5268.02</v>
      </c>
      <c r="CQ90" s="32">
        <f t="shared" ca="1" si="296"/>
        <v>8001.19</v>
      </c>
      <c r="CR90" s="32">
        <f t="shared" ca="1" si="297"/>
        <v>7119.36</v>
      </c>
      <c r="CS90" s="32">
        <f t="shared" ca="1" si="298"/>
        <v>16789.189999999999</v>
      </c>
      <c r="CT90" s="32">
        <f t="shared" ca="1" si="299"/>
        <v>3983.16</v>
      </c>
      <c r="CU90" s="32">
        <f t="shared" ca="1" si="300"/>
        <v>9685.34</v>
      </c>
      <c r="CV90" s="32">
        <f t="shared" ca="1" si="301"/>
        <v>9341.8700000000008</v>
      </c>
      <c r="CW90" s="31">
        <f t="shared" ca="1" si="302"/>
        <v>-83626.62</v>
      </c>
      <c r="CX90" s="31">
        <f t="shared" ca="1" si="303"/>
        <v>-34043.909999999996</v>
      </c>
      <c r="CY90" s="31">
        <f t="shared" ca="1" si="304"/>
        <v>-28519.859999999993</v>
      </c>
      <c r="CZ90" s="31">
        <f t="shared" ca="1" si="305"/>
        <v>-15129.990000000002</v>
      </c>
      <c r="DA90" s="31">
        <f t="shared" ca="1" si="306"/>
        <v>-6711</v>
      </c>
      <c r="DB90" s="31">
        <f t="shared" ca="1" si="307"/>
        <v>-16243.079999999998</v>
      </c>
      <c r="DC90" s="31">
        <f t="shared" ca="1" si="308"/>
        <v>-26003.86</v>
      </c>
      <c r="DD90" s="31">
        <f t="shared" ca="1" si="309"/>
        <v>-23137.9</v>
      </c>
      <c r="DE90" s="31">
        <f t="shared" ca="1" si="310"/>
        <v>-54564.86</v>
      </c>
      <c r="DF90" s="31">
        <f t="shared" ca="1" si="311"/>
        <v>-10953.69</v>
      </c>
      <c r="DG90" s="31">
        <f t="shared" ca="1" si="312"/>
        <v>-26634.68</v>
      </c>
      <c r="DH90" s="31">
        <f t="shared" ca="1" si="313"/>
        <v>-25690.149999999998</v>
      </c>
      <c r="DI90" s="32">
        <f t="shared" ca="1" si="242"/>
        <v>-4181.33</v>
      </c>
      <c r="DJ90" s="32">
        <f t="shared" ca="1" si="243"/>
        <v>-1702.2</v>
      </c>
      <c r="DK90" s="32">
        <f t="shared" ca="1" si="244"/>
        <v>-1425.99</v>
      </c>
      <c r="DL90" s="32">
        <f t="shared" ca="1" si="245"/>
        <v>-756.5</v>
      </c>
      <c r="DM90" s="32">
        <f t="shared" ca="1" si="246"/>
        <v>-335.55</v>
      </c>
      <c r="DN90" s="32">
        <f t="shared" ca="1" si="247"/>
        <v>-812.15</v>
      </c>
      <c r="DO90" s="32">
        <f t="shared" ca="1" si="248"/>
        <v>-1300.19</v>
      </c>
      <c r="DP90" s="32">
        <f t="shared" ca="1" si="249"/>
        <v>-1156.9000000000001</v>
      </c>
      <c r="DQ90" s="32">
        <f t="shared" ca="1" si="250"/>
        <v>-2728.24</v>
      </c>
      <c r="DR90" s="32">
        <f t="shared" ca="1" si="251"/>
        <v>-547.67999999999995</v>
      </c>
      <c r="DS90" s="32">
        <f t="shared" ca="1" si="252"/>
        <v>-1331.73</v>
      </c>
      <c r="DT90" s="32">
        <f t="shared" ca="1" si="253"/>
        <v>-1284.51</v>
      </c>
      <c r="DU90" s="31">
        <f t="shared" ca="1" si="254"/>
        <v>-26942</v>
      </c>
      <c r="DV90" s="31">
        <f t="shared" ca="1" si="255"/>
        <v>-10888.42</v>
      </c>
      <c r="DW90" s="31">
        <f t="shared" ca="1" si="256"/>
        <v>-9061.4699999999993</v>
      </c>
      <c r="DX90" s="31">
        <f t="shared" ca="1" si="257"/>
        <v>-4778.26</v>
      </c>
      <c r="DY90" s="31">
        <f t="shared" ca="1" si="258"/>
        <v>-2108.4</v>
      </c>
      <c r="DZ90" s="31">
        <f t="shared" ca="1" si="259"/>
        <v>-5075.5</v>
      </c>
      <c r="EA90" s="31">
        <f t="shared" ca="1" si="260"/>
        <v>-8082.72</v>
      </c>
      <c r="EB90" s="31">
        <f t="shared" ca="1" si="261"/>
        <v>-7152.6</v>
      </c>
      <c r="EC90" s="31">
        <f t="shared" ca="1" si="262"/>
        <v>-16774.900000000001</v>
      </c>
      <c r="ED90" s="31">
        <f t="shared" ca="1" si="263"/>
        <v>-3349.49</v>
      </c>
      <c r="EE90" s="31">
        <f t="shared" ca="1" si="264"/>
        <v>-8099.29</v>
      </c>
      <c r="EF90" s="31">
        <f t="shared" ca="1" si="265"/>
        <v>-7769.84</v>
      </c>
      <c r="EG90" s="32">
        <f t="shared" ca="1" si="266"/>
        <v>-114749.95</v>
      </c>
      <c r="EH90" s="32">
        <f t="shared" ca="1" si="267"/>
        <v>-46634.529999999992</v>
      </c>
      <c r="EI90" s="32">
        <f t="shared" ca="1" si="268"/>
        <v>-39007.319999999992</v>
      </c>
      <c r="EJ90" s="32">
        <f t="shared" ca="1" si="269"/>
        <v>-20664.75</v>
      </c>
      <c r="EK90" s="32">
        <f t="shared" ca="1" si="270"/>
        <v>-9154.9500000000007</v>
      </c>
      <c r="EL90" s="32">
        <f t="shared" ca="1" si="271"/>
        <v>-22130.73</v>
      </c>
      <c r="EM90" s="32">
        <f t="shared" ca="1" si="272"/>
        <v>-35386.769999999997</v>
      </c>
      <c r="EN90" s="32">
        <f t="shared" ca="1" si="273"/>
        <v>-31447.4</v>
      </c>
      <c r="EO90" s="32">
        <f t="shared" ca="1" si="274"/>
        <v>-74068</v>
      </c>
      <c r="EP90" s="32">
        <f t="shared" ca="1" si="275"/>
        <v>-14850.86</v>
      </c>
      <c r="EQ90" s="32">
        <f t="shared" ca="1" si="276"/>
        <v>-36065.699999999997</v>
      </c>
      <c r="ER90" s="32">
        <f t="shared" ca="1" si="277"/>
        <v>-34744.5</v>
      </c>
    </row>
    <row r="91" spans="1:148">
      <c r="A91" t="s">
        <v>460</v>
      </c>
      <c r="B91" s="1" t="s">
        <v>101</v>
      </c>
      <c r="C91" t="str">
        <f t="shared" ca="1" si="314"/>
        <v>NPC1</v>
      </c>
      <c r="D91" t="str">
        <f t="shared" ca="1" si="315"/>
        <v>Northstone Power</v>
      </c>
      <c r="E91" s="51">
        <v>438.05220000000003</v>
      </c>
      <c r="F91" s="51">
        <v>94.461200000000005</v>
      </c>
      <c r="G91" s="51">
        <v>47.149099999999997</v>
      </c>
      <c r="H91" s="51">
        <v>16.7453</v>
      </c>
      <c r="I91" s="51">
        <v>51.1999</v>
      </c>
      <c r="J91" s="51">
        <v>148.5829</v>
      </c>
      <c r="K91" s="51">
        <v>285.32650000000001</v>
      </c>
      <c r="L91" s="51">
        <v>533.02110000000005</v>
      </c>
      <c r="M91" s="51">
        <v>382.93700000000001</v>
      </c>
      <c r="N91" s="51">
        <v>55.979199999999999</v>
      </c>
      <c r="O91" s="51">
        <v>529.14666399999999</v>
      </c>
      <c r="P91" s="51">
        <v>696.37045599999999</v>
      </c>
      <c r="Q91" s="32">
        <v>182797.76</v>
      </c>
      <c r="R91" s="32">
        <v>9927.01</v>
      </c>
      <c r="S91" s="32">
        <v>10114.379999999999</v>
      </c>
      <c r="T91" s="32">
        <v>4557.43</v>
      </c>
      <c r="U91" s="32">
        <v>8750.67</v>
      </c>
      <c r="V91" s="32">
        <v>16814.259999999998</v>
      </c>
      <c r="W91" s="32">
        <v>28097.64</v>
      </c>
      <c r="X91" s="32">
        <v>52432.800000000003</v>
      </c>
      <c r="Y91" s="32">
        <v>129968.32000000001</v>
      </c>
      <c r="Z91" s="32">
        <v>2588.19</v>
      </c>
      <c r="AA91" s="32">
        <v>79160.570000000007</v>
      </c>
      <c r="AB91" s="32">
        <v>99985.2</v>
      </c>
      <c r="AC91" s="2">
        <v>-5.04</v>
      </c>
      <c r="AD91" s="2">
        <v>-5.04</v>
      </c>
      <c r="AE91" s="2">
        <v>-5.04</v>
      </c>
      <c r="AF91" s="2">
        <v>-5.04</v>
      </c>
      <c r="AG91" s="2">
        <v>-5.04</v>
      </c>
      <c r="AH91" s="2">
        <v>-5.04</v>
      </c>
      <c r="AI91" s="2">
        <v>-5.04</v>
      </c>
      <c r="AJ91" s="2">
        <v>-5.04</v>
      </c>
      <c r="AK91" s="2">
        <v>-5.04</v>
      </c>
      <c r="AL91" s="2">
        <v>-5.04</v>
      </c>
      <c r="AM91" s="2">
        <v>-5.04</v>
      </c>
      <c r="AN91" s="2">
        <v>-5.04</v>
      </c>
      <c r="AO91" s="33">
        <v>-9213.01</v>
      </c>
      <c r="AP91" s="33">
        <v>-500.32</v>
      </c>
      <c r="AQ91" s="33">
        <v>-509.76</v>
      </c>
      <c r="AR91" s="33">
        <v>-229.69</v>
      </c>
      <c r="AS91" s="33">
        <v>-441.03</v>
      </c>
      <c r="AT91" s="33">
        <v>-847.44</v>
      </c>
      <c r="AU91" s="33">
        <v>-1416.12</v>
      </c>
      <c r="AV91" s="33">
        <v>-2642.61</v>
      </c>
      <c r="AW91" s="33">
        <v>-6550.4</v>
      </c>
      <c r="AX91" s="33">
        <v>-130.44</v>
      </c>
      <c r="AY91" s="33">
        <v>-3989.69</v>
      </c>
      <c r="AZ91" s="33">
        <v>-5039.25</v>
      </c>
      <c r="BA91" s="31">
        <f t="shared" si="278"/>
        <v>-54.84</v>
      </c>
      <c r="BB91" s="31">
        <f t="shared" si="279"/>
        <v>-2.98</v>
      </c>
      <c r="BC91" s="31">
        <f t="shared" si="280"/>
        <v>-3.03</v>
      </c>
      <c r="BD91" s="31">
        <f t="shared" si="281"/>
        <v>-1.82</v>
      </c>
      <c r="BE91" s="31">
        <f t="shared" si="282"/>
        <v>-3.5</v>
      </c>
      <c r="BF91" s="31">
        <f t="shared" si="283"/>
        <v>-6.73</v>
      </c>
      <c r="BG91" s="31">
        <f t="shared" si="284"/>
        <v>0</v>
      </c>
      <c r="BH91" s="31">
        <f t="shared" si="285"/>
        <v>0</v>
      </c>
      <c r="BI91" s="31">
        <f t="shared" si="286"/>
        <v>0</v>
      </c>
      <c r="BJ91" s="31">
        <f t="shared" si="287"/>
        <v>-3.11</v>
      </c>
      <c r="BK91" s="31">
        <f t="shared" si="288"/>
        <v>-94.99</v>
      </c>
      <c r="BL91" s="31">
        <f t="shared" si="289"/>
        <v>-119.98</v>
      </c>
      <c r="BM91" s="6">
        <f t="shared" ca="1" si="316"/>
        <v>-0.12</v>
      </c>
      <c r="BN91" s="6">
        <f t="shared" ca="1" si="316"/>
        <v>-0.12</v>
      </c>
      <c r="BO91" s="6">
        <f t="shared" ca="1" si="316"/>
        <v>-0.12</v>
      </c>
      <c r="BP91" s="6">
        <f t="shared" ca="1" si="316"/>
        <v>-0.12</v>
      </c>
      <c r="BQ91" s="6">
        <f t="shared" ca="1" si="316"/>
        <v>-0.12</v>
      </c>
      <c r="BR91" s="6">
        <f t="shared" ca="1" si="316"/>
        <v>-0.12</v>
      </c>
      <c r="BS91" s="6">
        <f t="shared" ca="1" si="316"/>
        <v>-0.12</v>
      </c>
      <c r="BT91" s="6">
        <f t="shared" ca="1" si="316"/>
        <v>-0.12</v>
      </c>
      <c r="BU91" s="6">
        <f t="shared" ca="1" si="316"/>
        <v>-0.12</v>
      </c>
      <c r="BV91" s="6">
        <f t="shared" ca="1" si="316"/>
        <v>-0.12</v>
      </c>
      <c r="BW91" s="6">
        <f t="shared" ca="1" si="316"/>
        <v>-0.12</v>
      </c>
      <c r="BX91" s="6">
        <f t="shared" ca="1" si="316"/>
        <v>-0.12</v>
      </c>
      <c r="BY91" s="31">
        <f t="shared" ca="1" si="230"/>
        <v>-21935.73</v>
      </c>
      <c r="BZ91" s="31">
        <f t="shared" ca="1" si="231"/>
        <v>-1191.24</v>
      </c>
      <c r="CA91" s="31">
        <f t="shared" ca="1" si="232"/>
        <v>-1213.73</v>
      </c>
      <c r="CB91" s="31">
        <f t="shared" ca="1" si="233"/>
        <v>-546.89</v>
      </c>
      <c r="CC91" s="31">
        <f t="shared" ca="1" si="234"/>
        <v>-1050.08</v>
      </c>
      <c r="CD91" s="31">
        <f t="shared" ca="1" si="235"/>
        <v>-2017.71</v>
      </c>
      <c r="CE91" s="31">
        <f t="shared" ca="1" si="236"/>
        <v>-3371.72</v>
      </c>
      <c r="CF91" s="31">
        <f t="shared" ca="1" si="237"/>
        <v>-6291.94</v>
      </c>
      <c r="CG91" s="31">
        <f t="shared" ca="1" si="238"/>
        <v>-15596.2</v>
      </c>
      <c r="CH91" s="31">
        <f t="shared" ca="1" si="239"/>
        <v>-310.58</v>
      </c>
      <c r="CI91" s="31">
        <f t="shared" ca="1" si="240"/>
        <v>-9499.27</v>
      </c>
      <c r="CJ91" s="31">
        <f t="shared" ca="1" si="241"/>
        <v>-11998.22</v>
      </c>
      <c r="CK91" s="32">
        <f t="shared" ca="1" si="290"/>
        <v>438.71</v>
      </c>
      <c r="CL91" s="32">
        <f t="shared" ca="1" si="291"/>
        <v>23.82</v>
      </c>
      <c r="CM91" s="32">
        <f t="shared" ca="1" si="292"/>
        <v>24.27</v>
      </c>
      <c r="CN91" s="32">
        <f t="shared" ca="1" si="293"/>
        <v>10.94</v>
      </c>
      <c r="CO91" s="32">
        <f t="shared" ca="1" si="294"/>
        <v>21</v>
      </c>
      <c r="CP91" s="32">
        <f t="shared" ca="1" si="295"/>
        <v>40.35</v>
      </c>
      <c r="CQ91" s="32">
        <f t="shared" ca="1" si="296"/>
        <v>67.430000000000007</v>
      </c>
      <c r="CR91" s="32">
        <f t="shared" ca="1" si="297"/>
        <v>125.84</v>
      </c>
      <c r="CS91" s="32">
        <f t="shared" ca="1" si="298"/>
        <v>311.92</v>
      </c>
      <c r="CT91" s="32">
        <f t="shared" ca="1" si="299"/>
        <v>6.21</v>
      </c>
      <c r="CU91" s="32">
        <f t="shared" ca="1" si="300"/>
        <v>189.99</v>
      </c>
      <c r="CV91" s="32">
        <f t="shared" ca="1" si="301"/>
        <v>239.96</v>
      </c>
      <c r="CW91" s="31">
        <f t="shared" ca="1" si="302"/>
        <v>-12229.17</v>
      </c>
      <c r="CX91" s="31">
        <f t="shared" ca="1" si="303"/>
        <v>-664.12000000000012</v>
      </c>
      <c r="CY91" s="31">
        <f t="shared" ca="1" si="304"/>
        <v>-676.67000000000007</v>
      </c>
      <c r="CZ91" s="31">
        <f t="shared" ca="1" si="305"/>
        <v>-304.43999999999994</v>
      </c>
      <c r="DA91" s="31">
        <f t="shared" ca="1" si="306"/>
        <v>-584.54999999999995</v>
      </c>
      <c r="DB91" s="31">
        <f t="shared" ca="1" si="307"/>
        <v>-1123.19</v>
      </c>
      <c r="DC91" s="31">
        <f t="shared" ca="1" si="308"/>
        <v>-1888.17</v>
      </c>
      <c r="DD91" s="31">
        <f t="shared" ca="1" si="309"/>
        <v>-3523.4899999999993</v>
      </c>
      <c r="DE91" s="31">
        <f t="shared" ca="1" si="310"/>
        <v>-8733.880000000001</v>
      </c>
      <c r="DF91" s="31">
        <f t="shared" ca="1" si="311"/>
        <v>-170.82</v>
      </c>
      <c r="DG91" s="31">
        <f t="shared" ca="1" si="312"/>
        <v>-5224.6000000000004</v>
      </c>
      <c r="DH91" s="31">
        <f t="shared" ca="1" si="313"/>
        <v>-6599.0300000000007</v>
      </c>
      <c r="DI91" s="32">
        <f t="shared" ca="1" si="242"/>
        <v>-611.46</v>
      </c>
      <c r="DJ91" s="32">
        <f t="shared" ca="1" si="243"/>
        <v>-33.21</v>
      </c>
      <c r="DK91" s="32">
        <f t="shared" ca="1" si="244"/>
        <v>-33.83</v>
      </c>
      <c r="DL91" s="32">
        <f t="shared" ca="1" si="245"/>
        <v>-15.22</v>
      </c>
      <c r="DM91" s="32">
        <f t="shared" ca="1" si="246"/>
        <v>-29.23</v>
      </c>
      <c r="DN91" s="32">
        <f t="shared" ca="1" si="247"/>
        <v>-56.16</v>
      </c>
      <c r="DO91" s="32">
        <f t="shared" ca="1" si="248"/>
        <v>-94.41</v>
      </c>
      <c r="DP91" s="32">
        <f t="shared" ca="1" si="249"/>
        <v>-176.17</v>
      </c>
      <c r="DQ91" s="32">
        <f t="shared" ca="1" si="250"/>
        <v>-436.69</v>
      </c>
      <c r="DR91" s="32">
        <f t="shared" ca="1" si="251"/>
        <v>-8.5399999999999991</v>
      </c>
      <c r="DS91" s="32">
        <f t="shared" ca="1" si="252"/>
        <v>-261.23</v>
      </c>
      <c r="DT91" s="32">
        <f t="shared" ca="1" si="253"/>
        <v>-329.95</v>
      </c>
      <c r="DU91" s="31">
        <f t="shared" ca="1" si="254"/>
        <v>-3939.87</v>
      </c>
      <c r="DV91" s="31">
        <f t="shared" ca="1" si="255"/>
        <v>-212.41</v>
      </c>
      <c r="DW91" s="31">
        <f t="shared" ca="1" si="256"/>
        <v>-214.99</v>
      </c>
      <c r="DX91" s="31">
        <f t="shared" ca="1" si="257"/>
        <v>-96.15</v>
      </c>
      <c r="DY91" s="31">
        <f t="shared" ca="1" si="258"/>
        <v>-183.65</v>
      </c>
      <c r="DZ91" s="31">
        <f t="shared" ca="1" si="259"/>
        <v>-350.96</v>
      </c>
      <c r="EA91" s="31">
        <f t="shared" ca="1" si="260"/>
        <v>-586.9</v>
      </c>
      <c r="EB91" s="31">
        <f t="shared" ca="1" si="261"/>
        <v>-1089.21</v>
      </c>
      <c r="EC91" s="31">
        <f t="shared" ca="1" si="262"/>
        <v>-2685.06</v>
      </c>
      <c r="ED91" s="31">
        <f t="shared" ca="1" si="263"/>
        <v>-52.23</v>
      </c>
      <c r="EE91" s="31">
        <f t="shared" ca="1" si="264"/>
        <v>-1588.74</v>
      </c>
      <c r="EF91" s="31">
        <f t="shared" ca="1" si="265"/>
        <v>-1995.84</v>
      </c>
      <c r="EG91" s="32">
        <f t="shared" ca="1" si="266"/>
        <v>-16780.5</v>
      </c>
      <c r="EH91" s="32">
        <f t="shared" ca="1" si="267"/>
        <v>-909.74000000000012</v>
      </c>
      <c r="EI91" s="32">
        <f t="shared" ca="1" si="268"/>
        <v>-925.49000000000012</v>
      </c>
      <c r="EJ91" s="32">
        <f t="shared" ca="1" si="269"/>
        <v>-415.80999999999995</v>
      </c>
      <c r="EK91" s="32">
        <f t="shared" ca="1" si="270"/>
        <v>-797.43</v>
      </c>
      <c r="EL91" s="32">
        <f t="shared" ca="1" si="271"/>
        <v>-1530.3100000000002</v>
      </c>
      <c r="EM91" s="32">
        <f t="shared" ca="1" si="272"/>
        <v>-2569.48</v>
      </c>
      <c r="EN91" s="32">
        <f t="shared" ca="1" si="273"/>
        <v>-4788.869999999999</v>
      </c>
      <c r="EO91" s="32">
        <f t="shared" ca="1" si="274"/>
        <v>-11855.630000000001</v>
      </c>
      <c r="EP91" s="32">
        <f t="shared" ca="1" si="275"/>
        <v>-231.58999999999997</v>
      </c>
      <c r="EQ91" s="32">
        <f t="shared" ca="1" si="276"/>
        <v>-7074.57</v>
      </c>
      <c r="ER91" s="32">
        <f t="shared" ca="1" si="277"/>
        <v>-8924.82</v>
      </c>
    </row>
    <row r="92" spans="1:148">
      <c r="A92" t="s">
        <v>461</v>
      </c>
      <c r="B92" s="1" t="s">
        <v>82</v>
      </c>
      <c r="C92" t="str">
        <f t="shared" ca="1" si="314"/>
        <v>NPP1</v>
      </c>
      <c r="D92" t="str">
        <f t="shared" ca="1" si="315"/>
        <v>Northern Prairie Power Project</v>
      </c>
      <c r="E92" s="51">
        <v>7603.05</v>
      </c>
      <c r="F92" s="51">
        <v>1883.364</v>
      </c>
      <c r="G92" s="51">
        <v>1418.7180000000001</v>
      </c>
      <c r="H92" s="51">
        <v>120.876</v>
      </c>
      <c r="I92" s="51">
        <v>2744.7420000000002</v>
      </c>
      <c r="J92" s="51">
        <v>4899.4260000000004</v>
      </c>
      <c r="K92" s="51">
        <v>10711.47</v>
      </c>
      <c r="L92" s="51">
        <v>5754.6719999999996</v>
      </c>
      <c r="M92" s="51">
        <v>10867.29</v>
      </c>
      <c r="N92" s="51">
        <v>949.78800000000001</v>
      </c>
      <c r="O92" s="51">
        <v>5626.53</v>
      </c>
      <c r="P92" s="51">
        <v>7423.1220000000003</v>
      </c>
      <c r="Q92" s="32">
        <v>2438445.16</v>
      </c>
      <c r="R92" s="32">
        <v>217903.84</v>
      </c>
      <c r="S92" s="32">
        <v>218527.86</v>
      </c>
      <c r="T92" s="32">
        <v>64214.239999999998</v>
      </c>
      <c r="U92" s="32">
        <v>183828.96</v>
      </c>
      <c r="V92" s="32">
        <v>456789.47</v>
      </c>
      <c r="W92" s="32">
        <v>717407.67</v>
      </c>
      <c r="X92" s="32">
        <v>414246.14</v>
      </c>
      <c r="Y92" s="32">
        <v>2791381.79</v>
      </c>
      <c r="Z92" s="32">
        <v>46835.31</v>
      </c>
      <c r="AA92" s="32">
        <v>590827.97</v>
      </c>
      <c r="AB92" s="32">
        <v>820396.32</v>
      </c>
      <c r="AC92" s="2">
        <v>-4.79</v>
      </c>
      <c r="AD92" s="2">
        <v>-4.79</v>
      </c>
      <c r="AE92" s="2">
        <v>-4.79</v>
      </c>
      <c r="AF92" s="2">
        <v>-4.79</v>
      </c>
      <c r="AG92" s="2">
        <v>-4.79</v>
      </c>
      <c r="AH92" s="2">
        <v>-4.79</v>
      </c>
      <c r="AI92" s="2">
        <v>-4.79</v>
      </c>
      <c r="AJ92" s="2">
        <v>-4.79</v>
      </c>
      <c r="AK92" s="2">
        <v>-4.79</v>
      </c>
      <c r="AL92" s="2">
        <v>-4.79</v>
      </c>
      <c r="AM92" s="2">
        <v>-4.79</v>
      </c>
      <c r="AN92" s="2">
        <v>-4.79</v>
      </c>
      <c r="AO92" s="33">
        <v>-116801.52</v>
      </c>
      <c r="AP92" s="33">
        <v>-10437.59</v>
      </c>
      <c r="AQ92" s="33">
        <v>-10467.48</v>
      </c>
      <c r="AR92" s="33">
        <v>-3075.86</v>
      </c>
      <c r="AS92" s="33">
        <v>-8805.41</v>
      </c>
      <c r="AT92" s="33">
        <v>-21880.22</v>
      </c>
      <c r="AU92" s="33">
        <v>-34363.83</v>
      </c>
      <c r="AV92" s="33">
        <v>-19842.39</v>
      </c>
      <c r="AW92" s="33">
        <v>-133707.19</v>
      </c>
      <c r="AX92" s="33">
        <v>-2243.41</v>
      </c>
      <c r="AY92" s="33">
        <v>-28300.66</v>
      </c>
      <c r="AZ92" s="33">
        <v>-39296.980000000003</v>
      </c>
      <c r="BA92" s="31">
        <f t="shared" si="278"/>
        <v>-731.53</v>
      </c>
      <c r="BB92" s="31">
        <f t="shared" si="279"/>
        <v>-65.37</v>
      </c>
      <c r="BC92" s="31">
        <f t="shared" si="280"/>
        <v>-65.56</v>
      </c>
      <c r="BD92" s="31">
        <f t="shared" si="281"/>
        <v>-25.69</v>
      </c>
      <c r="BE92" s="31">
        <f t="shared" si="282"/>
        <v>-73.53</v>
      </c>
      <c r="BF92" s="31">
        <f t="shared" si="283"/>
        <v>-182.72</v>
      </c>
      <c r="BG92" s="31">
        <f t="shared" si="284"/>
        <v>0</v>
      </c>
      <c r="BH92" s="31">
        <f t="shared" si="285"/>
        <v>0</v>
      </c>
      <c r="BI92" s="31">
        <f t="shared" si="286"/>
        <v>0</v>
      </c>
      <c r="BJ92" s="31">
        <f t="shared" si="287"/>
        <v>-56.2</v>
      </c>
      <c r="BK92" s="31">
        <f t="shared" si="288"/>
        <v>-708.99</v>
      </c>
      <c r="BL92" s="31">
        <f t="shared" si="289"/>
        <v>-984.48</v>
      </c>
      <c r="BM92" s="6">
        <f t="shared" ca="1" si="316"/>
        <v>-0.12</v>
      </c>
      <c r="BN92" s="6">
        <f t="shared" ca="1" si="316"/>
        <v>-0.12</v>
      </c>
      <c r="BO92" s="6">
        <f t="shared" ca="1" si="316"/>
        <v>-0.12</v>
      </c>
      <c r="BP92" s="6">
        <f t="shared" ca="1" si="316"/>
        <v>-0.12</v>
      </c>
      <c r="BQ92" s="6">
        <f t="shared" ca="1" si="316"/>
        <v>-0.12</v>
      </c>
      <c r="BR92" s="6">
        <f t="shared" ca="1" si="316"/>
        <v>-0.12</v>
      </c>
      <c r="BS92" s="6">
        <f t="shared" ca="1" si="316"/>
        <v>-0.12</v>
      </c>
      <c r="BT92" s="6">
        <f t="shared" ca="1" si="316"/>
        <v>-0.12</v>
      </c>
      <c r="BU92" s="6">
        <f t="shared" ca="1" si="316"/>
        <v>-0.12</v>
      </c>
      <c r="BV92" s="6">
        <f t="shared" ca="1" si="316"/>
        <v>-0.12</v>
      </c>
      <c r="BW92" s="6">
        <f t="shared" ca="1" si="316"/>
        <v>-0.12</v>
      </c>
      <c r="BX92" s="6">
        <f t="shared" ca="1" si="316"/>
        <v>-0.12</v>
      </c>
      <c r="BY92" s="31">
        <f t="shared" ca="1" si="230"/>
        <v>-292613.42</v>
      </c>
      <c r="BZ92" s="31">
        <f t="shared" ca="1" si="231"/>
        <v>-26148.46</v>
      </c>
      <c r="CA92" s="31">
        <f t="shared" ca="1" si="232"/>
        <v>-26223.34</v>
      </c>
      <c r="CB92" s="31">
        <f t="shared" ca="1" si="233"/>
        <v>-7705.71</v>
      </c>
      <c r="CC92" s="31">
        <f t="shared" ca="1" si="234"/>
        <v>-22059.48</v>
      </c>
      <c r="CD92" s="31">
        <f t="shared" ca="1" si="235"/>
        <v>-54814.74</v>
      </c>
      <c r="CE92" s="31">
        <f t="shared" ca="1" si="236"/>
        <v>-86088.92</v>
      </c>
      <c r="CF92" s="31">
        <f t="shared" ca="1" si="237"/>
        <v>-49709.54</v>
      </c>
      <c r="CG92" s="31">
        <f t="shared" ca="1" si="238"/>
        <v>-334965.81</v>
      </c>
      <c r="CH92" s="31">
        <f t="shared" ca="1" si="239"/>
        <v>-5620.24</v>
      </c>
      <c r="CI92" s="31">
        <f t="shared" ca="1" si="240"/>
        <v>-70899.360000000001</v>
      </c>
      <c r="CJ92" s="31">
        <f t="shared" ca="1" si="241"/>
        <v>-98447.56</v>
      </c>
      <c r="CK92" s="32">
        <f t="shared" ca="1" si="290"/>
        <v>5852.27</v>
      </c>
      <c r="CL92" s="32">
        <f t="shared" ca="1" si="291"/>
        <v>522.97</v>
      </c>
      <c r="CM92" s="32">
        <f t="shared" ca="1" si="292"/>
        <v>524.47</v>
      </c>
      <c r="CN92" s="32">
        <f t="shared" ca="1" si="293"/>
        <v>154.11000000000001</v>
      </c>
      <c r="CO92" s="32">
        <f t="shared" ca="1" si="294"/>
        <v>441.19</v>
      </c>
      <c r="CP92" s="32">
        <f t="shared" ca="1" si="295"/>
        <v>1096.29</v>
      </c>
      <c r="CQ92" s="32">
        <f t="shared" ca="1" si="296"/>
        <v>1721.78</v>
      </c>
      <c r="CR92" s="32">
        <f t="shared" ca="1" si="297"/>
        <v>994.19</v>
      </c>
      <c r="CS92" s="32">
        <f t="shared" ca="1" si="298"/>
        <v>6699.32</v>
      </c>
      <c r="CT92" s="32">
        <f t="shared" ca="1" si="299"/>
        <v>112.4</v>
      </c>
      <c r="CU92" s="32">
        <f t="shared" ca="1" si="300"/>
        <v>1417.99</v>
      </c>
      <c r="CV92" s="32">
        <f t="shared" ca="1" si="301"/>
        <v>1968.95</v>
      </c>
      <c r="CW92" s="31">
        <f t="shared" ca="1" si="302"/>
        <v>-169228.09999999995</v>
      </c>
      <c r="CX92" s="31">
        <f t="shared" ca="1" si="303"/>
        <v>-15122.529999999997</v>
      </c>
      <c r="CY92" s="31">
        <f t="shared" ca="1" si="304"/>
        <v>-15165.83</v>
      </c>
      <c r="CZ92" s="31">
        <f t="shared" ca="1" si="305"/>
        <v>-4450.05</v>
      </c>
      <c r="DA92" s="31">
        <f t="shared" ca="1" si="306"/>
        <v>-12739.35</v>
      </c>
      <c r="DB92" s="31">
        <f t="shared" ca="1" si="307"/>
        <v>-31655.509999999995</v>
      </c>
      <c r="DC92" s="31">
        <f t="shared" ca="1" si="308"/>
        <v>-50003.31</v>
      </c>
      <c r="DD92" s="31">
        <f t="shared" ca="1" si="309"/>
        <v>-28872.959999999999</v>
      </c>
      <c r="DE92" s="31">
        <f t="shared" ca="1" si="310"/>
        <v>-194559.3</v>
      </c>
      <c r="DF92" s="31">
        <f t="shared" ca="1" si="311"/>
        <v>-3208.2300000000005</v>
      </c>
      <c r="DG92" s="31">
        <f t="shared" ca="1" si="312"/>
        <v>-40471.719999999994</v>
      </c>
      <c r="DH92" s="31">
        <f t="shared" ca="1" si="313"/>
        <v>-56197.149999999994</v>
      </c>
      <c r="DI92" s="32">
        <f t="shared" ca="1" si="242"/>
        <v>-8461.41</v>
      </c>
      <c r="DJ92" s="32">
        <f t="shared" ca="1" si="243"/>
        <v>-756.13</v>
      </c>
      <c r="DK92" s="32">
        <f t="shared" ca="1" si="244"/>
        <v>-758.29</v>
      </c>
      <c r="DL92" s="32">
        <f t="shared" ca="1" si="245"/>
        <v>-222.5</v>
      </c>
      <c r="DM92" s="32">
        <f t="shared" ca="1" si="246"/>
        <v>-636.97</v>
      </c>
      <c r="DN92" s="32">
        <f t="shared" ca="1" si="247"/>
        <v>-1582.78</v>
      </c>
      <c r="DO92" s="32">
        <f t="shared" ca="1" si="248"/>
        <v>-2500.17</v>
      </c>
      <c r="DP92" s="32">
        <f t="shared" ca="1" si="249"/>
        <v>-1443.65</v>
      </c>
      <c r="DQ92" s="32">
        <f t="shared" ca="1" si="250"/>
        <v>-9727.9699999999993</v>
      </c>
      <c r="DR92" s="32">
        <f t="shared" ca="1" si="251"/>
        <v>-160.41</v>
      </c>
      <c r="DS92" s="32">
        <f t="shared" ca="1" si="252"/>
        <v>-2023.59</v>
      </c>
      <c r="DT92" s="32">
        <f t="shared" ca="1" si="253"/>
        <v>-2809.86</v>
      </c>
      <c r="DU92" s="31">
        <f t="shared" ca="1" si="254"/>
        <v>-54520.25</v>
      </c>
      <c r="DV92" s="31">
        <f t="shared" ca="1" si="255"/>
        <v>-4836.71</v>
      </c>
      <c r="DW92" s="31">
        <f t="shared" ca="1" si="256"/>
        <v>-4818.5600000000004</v>
      </c>
      <c r="DX92" s="31">
        <f t="shared" ca="1" si="257"/>
        <v>-1405.39</v>
      </c>
      <c r="DY92" s="31">
        <f t="shared" ca="1" si="258"/>
        <v>-4002.32</v>
      </c>
      <c r="DZ92" s="31">
        <f t="shared" ca="1" si="259"/>
        <v>-9891.4500000000007</v>
      </c>
      <c r="EA92" s="31">
        <f t="shared" ca="1" si="260"/>
        <v>-15542.41</v>
      </c>
      <c r="EB92" s="31">
        <f t="shared" ca="1" si="261"/>
        <v>-8925.4699999999993</v>
      </c>
      <c r="EC92" s="31">
        <f t="shared" ca="1" si="262"/>
        <v>-59813.45</v>
      </c>
      <c r="ED92" s="31">
        <f t="shared" ca="1" si="263"/>
        <v>-981.03</v>
      </c>
      <c r="EE92" s="31">
        <f t="shared" ca="1" si="264"/>
        <v>-12306.96</v>
      </c>
      <c r="EF92" s="31">
        <f t="shared" ca="1" si="265"/>
        <v>-16996.5</v>
      </c>
      <c r="EG92" s="32">
        <f t="shared" ca="1" si="266"/>
        <v>-232209.75999999995</v>
      </c>
      <c r="EH92" s="32">
        <f t="shared" ca="1" si="267"/>
        <v>-20715.369999999995</v>
      </c>
      <c r="EI92" s="32">
        <f t="shared" ca="1" si="268"/>
        <v>-20742.68</v>
      </c>
      <c r="EJ92" s="32">
        <f t="shared" ca="1" si="269"/>
        <v>-6077.9400000000005</v>
      </c>
      <c r="EK92" s="32">
        <f t="shared" ca="1" si="270"/>
        <v>-17378.64</v>
      </c>
      <c r="EL92" s="32">
        <f t="shared" ca="1" si="271"/>
        <v>-43129.739999999991</v>
      </c>
      <c r="EM92" s="32">
        <f t="shared" ca="1" si="272"/>
        <v>-68045.89</v>
      </c>
      <c r="EN92" s="32">
        <f t="shared" ca="1" si="273"/>
        <v>-39242.080000000002</v>
      </c>
      <c r="EO92" s="32">
        <f t="shared" ca="1" si="274"/>
        <v>-264100.71999999997</v>
      </c>
      <c r="EP92" s="32">
        <f t="shared" ca="1" si="275"/>
        <v>-4349.67</v>
      </c>
      <c r="EQ92" s="32">
        <f t="shared" ca="1" si="276"/>
        <v>-54802.26999999999</v>
      </c>
      <c r="ER92" s="32">
        <f t="shared" ca="1" si="277"/>
        <v>-76003.509999999995</v>
      </c>
    </row>
    <row r="93" spans="1:148">
      <c r="A93" t="s">
        <v>462</v>
      </c>
      <c r="B93" s="1" t="s">
        <v>103</v>
      </c>
      <c r="C93" t="str">
        <f t="shared" ca="1" si="314"/>
        <v>NX01</v>
      </c>
      <c r="D93" t="str">
        <f t="shared" ca="1" si="315"/>
        <v>Nexen Balzac</v>
      </c>
      <c r="E93" s="51">
        <v>46286.0841</v>
      </c>
      <c r="F93" s="51">
        <v>46369.323100000001</v>
      </c>
      <c r="G93" s="51">
        <v>48658.416899999997</v>
      </c>
      <c r="H93" s="51">
        <v>20549.015200000002</v>
      </c>
      <c r="I93" s="51">
        <v>32675.4732</v>
      </c>
      <c r="J93" s="51">
        <v>32314.221799999999</v>
      </c>
      <c r="K93" s="51">
        <v>44493.943200000002</v>
      </c>
      <c r="L93" s="51">
        <v>42319.48</v>
      </c>
      <c r="M93" s="51">
        <v>41903.591699999997</v>
      </c>
      <c r="N93" s="51">
        <v>33472.271800000002</v>
      </c>
      <c r="O93" s="51">
        <v>46270.337200000002</v>
      </c>
      <c r="P93" s="51">
        <v>44099.133900000001</v>
      </c>
      <c r="Q93" s="32">
        <v>5832018.5</v>
      </c>
      <c r="R93" s="32">
        <v>2675814.52</v>
      </c>
      <c r="S93" s="32">
        <v>2449513.83</v>
      </c>
      <c r="T93" s="32">
        <v>883510.06</v>
      </c>
      <c r="U93" s="32">
        <v>1177051.43</v>
      </c>
      <c r="V93" s="32">
        <v>1486493.94</v>
      </c>
      <c r="W93" s="32">
        <v>2182442.89</v>
      </c>
      <c r="X93" s="32">
        <v>1768464.32</v>
      </c>
      <c r="Y93" s="32">
        <v>3997108.44</v>
      </c>
      <c r="Z93" s="32">
        <v>1321348.1200000001</v>
      </c>
      <c r="AA93" s="32">
        <v>2726395.99</v>
      </c>
      <c r="AB93" s="32">
        <v>2788309.51</v>
      </c>
      <c r="AC93" s="2">
        <v>-0.4</v>
      </c>
      <c r="AD93" s="2">
        <v>-0.4</v>
      </c>
      <c r="AE93" s="2">
        <v>-0.4</v>
      </c>
      <c r="AF93" s="2">
        <v>-0.4</v>
      </c>
      <c r="AG93" s="2">
        <v>-0.4</v>
      </c>
      <c r="AH93" s="2">
        <v>-0.4</v>
      </c>
      <c r="AI93" s="2">
        <v>-0.4</v>
      </c>
      <c r="AJ93" s="2">
        <v>-0.4</v>
      </c>
      <c r="AK93" s="2">
        <v>-0.4</v>
      </c>
      <c r="AL93" s="2">
        <v>-0.4</v>
      </c>
      <c r="AM93" s="2">
        <v>-0.4</v>
      </c>
      <c r="AN93" s="2">
        <v>-0.4</v>
      </c>
      <c r="AO93" s="33">
        <v>-23328.07</v>
      </c>
      <c r="AP93" s="33">
        <v>-10703.26</v>
      </c>
      <c r="AQ93" s="33">
        <v>-9798.06</v>
      </c>
      <c r="AR93" s="33">
        <v>-3534.04</v>
      </c>
      <c r="AS93" s="33">
        <v>-4708.21</v>
      </c>
      <c r="AT93" s="33">
        <v>-5945.98</v>
      </c>
      <c r="AU93" s="33">
        <v>-8729.77</v>
      </c>
      <c r="AV93" s="33">
        <v>-7073.86</v>
      </c>
      <c r="AW93" s="33">
        <v>-15988.43</v>
      </c>
      <c r="AX93" s="33">
        <v>-5285.39</v>
      </c>
      <c r="AY93" s="33">
        <v>-10905.58</v>
      </c>
      <c r="AZ93" s="33">
        <v>-11153.24</v>
      </c>
      <c r="BA93" s="31">
        <f t="shared" si="278"/>
        <v>-1749.61</v>
      </c>
      <c r="BB93" s="31">
        <f t="shared" si="279"/>
        <v>-802.74</v>
      </c>
      <c r="BC93" s="31">
        <f t="shared" si="280"/>
        <v>-734.85</v>
      </c>
      <c r="BD93" s="31">
        <f t="shared" si="281"/>
        <v>-353.4</v>
      </c>
      <c r="BE93" s="31">
        <f t="shared" si="282"/>
        <v>-470.82</v>
      </c>
      <c r="BF93" s="31">
        <f t="shared" si="283"/>
        <v>-594.6</v>
      </c>
      <c r="BG93" s="31">
        <f t="shared" si="284"/>
        <v>0</v>
      </c>
      <c r="BH93" s="31">
        <f t="shared" si="285"/>
        <v>0</v>
      </c>
      <c r="BI93" s="31">
        <f t="shared" si="286"/>
        <v>0</v>
      </c>
      <c r="BJ93" s="31">
        <f t="shared" si="287"/>
        <v>-1585.62</v>
      </c>
      <c r="BK93" s="31">
        <f t="shared" si="288"/>
        <v>-3271.68</v>
      </c>
      <c r="BL93" s="31">
        <f t="shared" si="289"/>
        <v>-3345.97</v>
      </c>
      <c r="BM93" s="6">
        <f t="shared" ca="1" si="316"/>
        <v>-3.9199999999999999E-2</v>
      </c>
      <c r="BN93" s="6">
        <f t="shared" ca="1" si="316"/>
        <v>-3.9199999999999999E-2</v>
      </c>
      <c r="BO93" s="6">
        <f t="shared" ca="1" si="316"/>
        <v>-3.9199999999999999E-2</v>
      </c>
      <c r="BP93" s="6">
        <f t="shared" ca="1" si="316"/>
        <v>-3.9199999999999999E-2</v>
      </c>
      <c r="BQ93" s="6">
        <f t="shared" ca="1" si="316"/>
        <v>-3.9199999999999999E-2</v>
      </c>
      <c r="BR93" s="6">
        <f t="shared" ca="1" si="316"/>
        <v>-3.9199999999999999E-2</v>
      </c>
      <c r="BS93" s="6">
        <f t="shared" ca="1" si="316"/>
        <v>-3.9199999999999999E-2</v>
      </c>
      <c r="BT93" s="6">
        <f t="shared" ca="1" si="316"/>
        <v>-3.9199999999999999E-2</v>
      </c>
      <c r="BU93" s="6">
        <f t="shared" ca="1" si="316"/>
        <v>-3.9199999999999999E-2</v>
      </c>
      <c r="BV93" s="6">
        <f t="shared" ca="1" si="316"/>
        <v>-3.9199999999999999E-2</v>
      </c>
      <c r="BW93" s="6">
        <f t="shared" ca="1" si="316"/>
        <v>-3.9199999999999999E-2</v>
      </c>
      <c r="BX93" s="6">
        <f t="shared" ca="1" si="316"/>
        <v>-3.9199999999999999E-2</v>
      </c>
      <c r="BY93" s="31">
        <f t="shared" ca="1" si="230"/>
        <v>-228615.13</v>
      </c>
      <c r="BZ93" s="31">
        <f t="shared" ca="1" si="231"/>
        <v>-104891.93</v>
      </c>
      <c r="CA93" s="31">
        <f t="shared" ca="1" si="232"/>
        <v>-96020.94</v>
      </c>
      <c r="CB93" s="31">
        <f t="shared" ca="1" si="233"/>
        <v>-34633.589999999997</v>
      </c>
      <c r="CC93" s="31">
        <f t="shared" ca="1" si="234"/>
        <v>-46140.42</v>
      </c>
      <c r="CD93" s="31">
        <f t="shared" ca="1" si="235"/>
        <v>-58270.559999999998</v>
      </c>
      <c r="CE93" s="31">
        <f t="shared" ca="1" si="236"/>
        <v>-85551.76</v>
      </c>
      <c r="CF93" s="31">
        <f t="shared" ca="1" si="237"/>
        <v>-69323.8</v>
      </c>
      <c r="CG93" s="31">
        <f t="shared" ca="1" si="238"/>
        <v>-156686.65</v>
      </c>
      <c r="CH93" s="31">
        <f t="shared" ca="1" si="239"/>
        <v>-51796.85</v>
      </c>
      <c r="CI93" s="31">
        <f t="shared" ca="1" si="240"/>
        <v>-106874.72</v>
      </c>
      <c r="CJ93" s="31">
        <f t="shared" ca="1" si="241"/>
        <v>-109301.73</v>
      </c>
      <c r="CK93" s="32">
        <f t="shared" ca="1" si="290"/>
        <v>13996.84</v>
      </c>
      <c r="CL93" s="32">
        <f t="shared" ca="1" si="291"/>
        <v>6421.95</v>
      </c>
      <c r="CM93" s="32">
        <f t="shared" ca="1" si="292"/>
        <v>5878.83</v>
      </c>
      <c r="CN93" s="32">
        <f t="shared" ca="1" si="293"/>
        <v>2120.42</v>
      </c>
      <c r="CO93" s="32">
        <f t="shared" ca="1" si="294"/>
        <v>2824.92</v>
      </c>
      <c r="CP93" s="32">
        <f t="shared" ca="1" si="295"/>
        <v>3567.59</v>
      </c>
      <c r="CQ93" s="32">
        <f t="shared" ca="1" si="296"/>
        <v>5237.8599999999997</v>
      </c>
      <c r="CR93" s="32">
        <f t="shared" ca="1" si="297"/>
        <v>4244.3100000000004</v>
      </c>
      <c r="CS93" s="32">
        <f t="shared" ca="1" si="298"/>
        <v>9593.06</v>
      </c>
      <c r="CT93" s="32">
        <f t="shared" ca="1" si="299"/>
        <v>3171.24</v>
      </c>
      <c r="CU93" s="32">
        <f t="shared" ca="1" si="300"/>
        <v>6543.35</v>
      </c>
      <c r="CV93" s="32">
        <f t="shared" ca="1" si="301"/>
        <v>6691.94</v>
      </c>
      <c r="CW93" s="31">
        <f t="shared" ca="1" si="302"/>
        <v>-189540.61000000002</v>
      </c>
      <c r="CX93" s="31">
        <f t="shared" ca="1" si="303"/>
        <v>-86963.98</v>
      </c>
      <c r="CY93" s="31">
        <f t="shared" ca="1" si="304"/>
        <v>-79609.2</v>
      </c>
      <c r="CZ93" s="31">
        <f t="shared" ca="1" si="305"/>
        <v>-28625.729999999996</v>
      </c>
      <c r="DA93" s="31">
        <f t="shared" ca="1" si="306"/>
        <v>-38136.47</v>
      </c>
      <c r="DB93" s="31">
        <f t="shared" ca="1" si="307"/>
        <v>-48162.390000000007</v>
      </c>
      <c r="DC93" s="31">
        <f t="shared" ca="1" si="308"/>
        <v>-71584.12999999999</v>
      </c>
      <c r="DD93" s="31">
        <f t="shared" ca="1" si="309"/>
        <v>-58005.630000000005</v>
      </c>
      <c r="DE93" s="31">
        <f t="shared" ca="1" si="310"/>
        <v>-131105.16</v>
      </c>
      <c r="DF93" s="31">
        <f t="shared" ca="1" si="311"/>
        <v>-41754.6</v>
      </c>
      <c r="DG93" s="31">
        <f t="shared" ca="1" si="312"/>
        <v>-86154.11</v>
      </c>
      <c r="DH93" s="31">
        <f t="shared" ca="1" si="313"/>
        <v>-88110.579999999987</v>
      </c>
      <c r="DI93" s="32">
        <f t="shared" ca="1" si="242"/>
        <v>-9477.0300000000007</v>
      </c>
      <c r="DJ93" s="32">
        <f t="shared" ca="1" si="243"/>
        <v>-4348.2</v>
      </c>
      <c r="DK93" s="32">
        <f t="shared" ca="1" si="244"/>
        <v>-3980.46</v>
      </c>
      <c r="DL93" s="32">
        <f t="shared" ca="1" si="245"/>
        <v>-1431.29</v>
      </c>
      <c r="DM93" s="32">
        <f t="shared" ca="1" si="246"/>
        <v>-1906.82</v>
      </c>
      <c r="DN93" s="32">
        <f t="shared" ca="1" si="247"/>
        <v>-2408.12</v>
      </c>
      <c r="DO93" s="32">
        <f t="shared" ca="1" si="248"/>
        <v>-3579.21</v>
      </c>
      <c r="DP93" s="32">
        <f t="shared" ca="1" si="249"/>
        <v>-2900.28</v>
      </c>
      <c r="DQ93" s="32">
        <f t="shared" ca="1" si="250"/>
        <v>-6555.26</v>
      </c>
      <c r="DR93" s="32">
        <f t="shared" ca="1" si="251"/>
        <v>-2087.73</v>
      </c>
      <c r="DS93" s="32">
        <f t="shared" ca="1" si="252"/>
        <v>-4307.71</v>
      </c>
      <c r="DT93" s="32">
        <f t="shared" ca="1" si="253"/>
        <v>-4405.53</v>
      </c>
      <c r="DU93" s="31">
        <f t="shared" ca="1" si="254"/>
        <v>-61064.33</v>
      </c>
      <c r="DV93" s="31">
        <f t="shared" ca="1" si="255"/>
        <v>-27814.09</v>
      </c>
      <c r="DW93" s="31">
        <f t="shared" ca="1" si="256"/>
        <v>-25293.83</v>
      </c>
      <c r="DX93" s="31">
        <f t="shared" ca="1" si="257"/>
        <v>-9040.41</v>
      </c>
      <c r="DY93" s="31">
        <f t="shared" ca="1" si="258"/>
        <v>-11981.34</v>
      </c>
      <c r="DZ93" s="31">
        <f t="shared" ca="1" si="259"/>
        <v>-15049.38</v>
      </c>
      <c r="EA93" s="31">
        <f t="shared" ca="1" si="260"/>
        <v>-22250.33</v>
      </c>
      <c r="EB93" s="31">
        <f t="shared" ca="1" si="261"/>
        <v>-17931.23</v>
      </c>
      <c r="EC93" s="31">
        <f t="shared" ca="1" si="262"/>
        <v>-40305.72</v>
      </c>
      <c r="ED93" s="31">
        <f t="shared" ca="1" si="263"/>
        <v>-12768</v>
      </c>
      <c r="EE93" s="31">
        <f t="shared" ca="1" si="264"/>
        <v>-26198.43</v>
      </c>
      <c r="EF93" s="31">
        <f t="shared" ca="1" si="265"/>
        <v>-26648.53</v>
      </c>
      <c r="EG93" s="32">
        <f t="shared" ca="1" si="266"/>
        <v>-260081.97000000003</v>
      </c>
      <c r="EH93" s="32">
        <f t="shared" ca="1" si="267"/>
        <v>-119126.26999999999</v>
      </c>
      <c r="EI93" s="32">
        <f t="shared" ca="1" si="268"/>
        <v>-108883.49</v>
      </c>
      <c r="EJ93" s="32">
        <f t="shared" ca="1" si="269"/>
        <v>-39097.429999999993</v>
      </c>
      <c r="EK93" s="32">
        <f t="shared" ca="1" si="270"/>
        <v>-52024.630000000005</v>
      </c>
      <c r="EL93" s="32">
        <f t="shared" ca="1" si="271"/>
        <v>-65619.890000000014</v>
      </c>
      <c r="EM93" s="32">
        <f t="shared" ca="1" si="272"/>
        <v>-97413.67</v>
      </c>
      <c r="EN93" s="32">
        <f t="shared" ca="1" si="273"/>
        <v>-78837.14</v>
      </c>
      <c r="EO93" s="32">
        <f t="shared" ca="1" si="274"/>
        <v>-177966.14</v>
      </c>
      <c r="EP93" s="32">
        <f t="shared" ca="1" si="275"/>
        <v>-56610.33</v>
      </c>
      <c r="EQ93" s="32">
        <f t="shared" ca="1" si="276"/>
        <v>-116660.25</v>
      </c>
      <c r="ER93" s="32">
        <f t="shared" ca="1" si="277"/>
        <v>-119164.63999999998</v>
      </c>
    </row>
    <row r="94" spans="1:148">
      <c r="A94" t="s">
        <v>462</v>
      </c>
      <c r="B94" s="1" t="s">
        <v>104</v>
      </c>
      <c r="C94" t="str">
        <f t="shared" ca="1" si="314"/>
        <v>NX02</v>
      </c>
      <c r="D94" t="str">
        <f t="shared" ca="1" si="315"/>
        <v>Nexen Long Lake Industrial System</v>
      </c>
      <c r="E94" s="51">
        <v>28245.038</v>
      </c>
      <c r="F94" s="51">
        <v>21733.040000000001</v>
      </c>
      <c r="G94" s="51">
        <v>17147.977599999998</v>
      </c>
      <c r="H94" s="51">
        <v>9380.3708999999999</v>
      </c>
      <c r="I94" s="51">
        <v>27564.437399999999</v>
      </c>
      <c r="J94" s="51">
        <v>12076.0569</v>
      </c>
      <c r="K94" s="51">
        <v>20145.822499999998</v>
      </c>
      <c r="L94" s="51">
        <v>62330.231</v>
      </c>
      <c r="M94" s="51">
        <v>7301.57</v>
      </c>
      <c r="N94" s="51">
        <v>15544.932000000001</v>
      </c>
      <c r="O94" s="51">
        <v>32737.812000000002</v>
      </c>
      <c r="P94" s="51">
        <v>39534.910100000001</v>
      </c>
      <c r="Q94" s="32">
        <v>2891316.41</v>
      </c>
      <c r="R94" s="32">
        <v>1141575.94</v>
      </c>
      <c r="S94" s="32">
        <v>654955.47</v>
      </c>
      <c r="T94" s="32">
        <v>307799.87</v>
      </c>
      <c r="U94" s="32">
        <v>937225.52</v>
      </c>
      <c r="V94" s="32">
        <v>378176.9</v>
      </c>
      <c r="W94" s="32">
        <v>865911.19</v>
      </c>
      <c r="X94" s="32">
        <v>2107288.21</v>
      </c>
      <c r="Y94" s="32">
        <v>619691.56000000006</v>
      </c>
      <c r="Z94" s="32">
        <v>444547.71</v>
      </c>
      <c r="AA94" s="32">
        <v>1506452.79</v>
      </c>
      <c r="AB94" s="32">
        <v>2321129.2999999998</v>
      </c>
      <c r="AC94" s="2">
        <v>6.85</v>
      </c>
      <c r="AD94" s="2">
        <v>6.85</v>
      </c>
      <c r="AE94" s="2">
        <v>6.85</v>
      </c>
      <c r="AF94" s="2">
        <v>6.85</v>
      </c>
      <c r="AG94" s="2">
        <v>6.85</v>
      </c>
      <c r="AH94" s="2">
        <v>6.85</v>
      </c>
      <c r="AI94" s="2">
        <v>6.85</v>
      </c>
      <c r="AJ94" s="2">
        <v>6.85</v>
      </c>
      <c r="AK94" s="2">
        <v>6.85</v>
      </c>
      <c r="AL94" s="2">
        <v>6.85</v>
      </c>
      <c r="AM94" s="2">
        <v>6.85</v>
      </c>
      <c r="AN94" s="2">
        <v>6.85</v>
      </c>
      <c r="AO94" s="33">
        <v>198055.17</v>
      </c>
      <c r="AP94" s="33">
        <v>78197.95</v>
      </c>
      <c r="AQ94" s="33">
        <v>44864.45</v>
      </c>
      <c r="AR94" s="33">
        <v>21084.29</v>
      </c>
      <c r="AS94" s="33">
        <v>64199.95</v>
      </c>
      <c r="AT94" s="33">
        <v>25905.119999999999</v>
      </c>
      <c r="AU94" s="33">
        <v>59314.92</v>
      </c>
      <c r="AV94" s="33">
        <v>144349.24</v>
      </c>
      <c r="AW94" s="33">
        <v>42448.87</v>
      </c>
      <c r="AX94" s="33">
        <v>30451.52</v>
      </c>
      <c r="AY94" s="33">
        <v>103192.02</v>
      </c>
      <c r="AZ94" s="33">
        <v>158997.35999999999</v>
      </c>
      <c r="BA94" s="31">
        <f t="shared" si="278"/>
        <v>-867.39</v>
      </c>
      <c r="BB94" s="31">
        <f t="shared" si="279"/>
        <v>-342.47</v>
      </c>
      <c r="BC94" s="31">
        <f t="shared" si="280"/>
        <v>-196.49</v>
      </c>
      <c r="BD94" s="31">
        <f t="shared" si="281"/>
        <v>-123.12</v>
      </c>
      <c r="BE94" s="31">
        <f t="shared" si="282"/>
        <v>-374.89</v>
      </c>
      <c r="BF94" s="31">
        <f t="shared" si="283"/>
        <v>-151.27000000000001</v>
      </c>
      <c r="BG94" s="31">
        <f t="shared" si="284"/>
        <v>0</v>
      </c>
      <c r="BH94" s="31">
        <f t="shared" si="285"/>
        <v>0</v>
      </c>
      <c r="BI94" s="31">
        <f t="shared" si="286"/>
        <v>0</v>
      </c>
      <c r="BJ94" s="31">
        <f t="shared" si="287"/>
        <v>-533.46</v>
      </c>
      <c r="BK94" s="31">
        <f t="shared" si="288"/>
        <v>-1807.74</v>
      </c>
      <c r="BL94" s="31">
        <f t="shared" si="289"/>
        <v>-2785.36</v>
      </c>
      <c r="BM94" s="6">
        <f t="shared" ca="1" si="316"/>
        <v>8.7599999999999997E-2</v>
      </c>
      <c r="BN94" s="6">
        <f t="shared" ca="1" si="316"/>
        <v>8.7599999999999997E-2</v>
      </c>
      <c r="BO94" s="6">
        <f t="shared" ca="1" si="316"/>
        <v>8.7599999999999997E-2</v>
      </c>
      <c r="BP94" s="6">
        <f t="shared" ca="1" si="316"/>
        <v>8.7599999999999997E-2</v>
      </c>
      <c r="BQ94" s="6">
        <f t="shared" ca="1" si="316"/>
        <v>8.7599999999999997E-2</v>
      </c>
      <c r="BR94" s="6">
        <f t="shared" ca="1" si="316"/>
        <v>8.7599999999999997E-2</v>
      </c>
      <c r="BS94" s="6">
        <f t="shared" ca="1" si="316"/>
        <v>8.7599999999999997E-2</v>
      </c>
      <c r="BT94" s="6">
        <f t="shared" ca="1" si="316"/>
        <v>8.7599999999999997E-2</v>
      </c>
      <c r="BU94" s="6">
        <f t="shared" ca="1" si="316"/>
        <v>8.7599999999999997E-2</v>
      </c>
      <c r="BV94" s="6">
        <f t="shared" ca="1" si="316"/>
        <v>8.7599999999999997E-2</v>
      </c>
      <c r="BW94" s="6">
        <f t="shared" ca="1" si="316"/>
        <v>8.7599999999999997E-2</v>
      </c>
      <c r="BX94" s="6">
        <f t="shared" ca="1" si="316"/>
        <v>8.7599999999999997E-2</v>
      </c>
      <c r="BY94" s="31">
        <f t="shared" ca="1" si="230"/>
        <v>253279.32</v>
      </c>
      <c r="BZ94" s="31">
        <f t="shared" ca="1" si="231"/>
        <v>100002.05</v>
      </c>
      <c r="CA94" s="31">
        <f t="shared" ca="1" si="232"/>
        <v>57374.1</v>
      </c>
      <c r="CB94" s="31">
        <f t="shared" ca="1" si="233"/>
        <v>26963.27</v>
      </c>
      <c r="CC94" s="31">
        <f t="shared" ca="1" si="234"/>
        <v>82100.960000000006</v>
      </c>
      <c r="CD94" s="31">
        <f t="shared" ca="1" si="235"/>
        <v>33128.300000000003</v>
      </c>
      <c r="CE94" s="31">
        <f t="shared" ca="1" si="236"/>
        <v>75853.820000000007</v>
      </c>
      <c r="CF94" s="31">
        <f t="shared" ca="1" si="237"/>
        <v>184598.45</v>
      </c>
      <c r="CG94" s="31">
        <f t="shared" ca="1" si="238"/>
        <v>54284.98</v>
      </c>
      <c r="CH94" s="31">
        <f t="shared" ca="1" si="239"/>
        <v>38942.379999999997</v>
      </c>
      <c r="CI94" s="31">
        <f t="shared" ca="1" si="240"/>
        <v>131965.26</v>
      </c>
      <c r="CJ94" s="31">
        <f t="shared" ca="1" si="241"/>
        <v>203330.93</v>
      </c>
      <c r="CK94" s="32">
        <f t="shared" ca="1" si="290"/>
        <v>6939.16</v>
      </c>
      <c r="CL94" s="32">
        <f t="shared" ca="1" si="291"/>
        <v>2739.78</v>
      </c>
      <c r="CM94" s="32">
        <f t="shared" ca="1" si="292"/>
        <v>1571.89</v>
      </c>
      <c r="CN94" s="32">
        <f t="shared" ca="1" si="293"/>
        <v>738.72</v>
      </c>
      <c r="CO94" s="32">
        <f t="shared" ca="1" si="294"/>
        <v>2249.34</v>
      </c>
      <c r="CP94" s="32">
        <f t="shared" ca="1" si="295"/>
        <v>907.62</v>
      </c>
      <c r="CQ94" s="32">
        <f t="shared" ca="1" si="296"/>
        <v>2078.19</v>
      </c>
      <c r="CR94" s="32">
        <f t="shared" ca="1" si="297"/>
        <v>5057.49</v>
      </c>
      <c r="CS94" s="32">
        <f t="shared" ca="1" si="298"/>
        <v>1487.26</v>
      </c>
      <c r="CT94" s="32">
        <f t="shared" ca="1" si="299"/>
        <v>1066.9100000000001</v>
      </c>
      <c r="CU94" s="32">
        <f t="shared" ca="1" si="300"/>
        <v>3615.49</v>
      </c>
      <c r="CV94" s="32">
        <f t="shared" ca="1" si="301"/>
        <v>5570.71</v>
      </c>
      <c r="CW94" s="31">
        <f t="shared" ca="1" si="302"/>
        <v>63030.7</v>
      </c>
      <c r="CX94" s="31">
        <f t="shared" ca="1" si="303"/>
        <v>24886.350000000006</v>
      </c>
      <c r="CY94" s="31">
        <f t="shared" ca="1" si="304"/>
        <v>14278.03</v>
      </c>
      <c r="CZ94" s="31">
        <f t="shared" ca="1" si="305"/>
        <v>6740.8200000000006</v>
      </c>
      <c r="DA94" s="31">
        <f t="shared" ca="1" si="306"/>
        <v>20525.240000000005</v>
      </c>
      <c r="DB94" s="31">
        <f t="shared" ca="1" si="307"/>
        <v>8282.070000000007</v>
      </c>
      <c r="DC94" s="31">
        <f t="shared" ca="1" si="308"/>
        <v>18617.090000000011</v>
      </c>
      <c r="DD94" s="31">
        <f t="shared" ca="1" si="309"/>
        <v>45306.700000000012</v>
      </c>
      <c r="DE94" s="31">
        <f t="shared" ca="1" si="310"/>
        <v>13323.370000000003</v>
      </c>
      <c r="DF94" s="31">
        <f t="shared" ca="1" si="311"/>
        <v>10091.23</v>
      </c>
      <c r="DG94" s="31">
        <f t="shared" ca="1" si="312"/>
        <v>34196.469999999994</v>
      </c>
      <c r="DH94" s="31">
        <f t="shared" ca="1" si="313"/>
        <v>52689.64</v>
      </c>
      <c r="DI94" s="32">
        <f t="shared" ca="1" si="242"/>
        <v>3151.54</v>
      </c>
      <c r="DJ94" s="32">
        <f t="shared" ca="1" si="243"/>
        <v>1244.32</v>
      </c>
      <c r="DK94" s="32">
        <f t="shared" ca="1" si="244"/>
        <v>713.9</v>
      </c>
      <c r="DL94" s="32">
        <f t="shared" ca="1" si="245"/>
        <v>337.04</v>
      </c>
      <c r="DM94" s="32">
        <f t="shared" ca="1" si="246"/>
        <v>1026.26</v>
      </c>
      <c r="DN94" s="32">
        <f t="shared" ca="1" si="247"/>
        <v>414.1</v>
      </c>
      <c r="DO94" s="32">
        <f t="shared" ca="1" si="248"/>
        <v>930.85</v>
      </c>
      <c r="DP94" s="32">
        <f t="shared" ca="1" si="249"/>
        <v>2265.34</v>
      </c>
      <c r="DQ94" s="32">
        <f t="shared" ca="1" si="250"/>
        <v>666.17</v>
      </c>
      <c r="DR94" s="32">
        <f t="shared" ca="1" si="251"/>
        <v>504.56</v>
      </c>
      <c r="DS94" s="32">
        <f t="shared" ca="1" si="252"/>
        <v>1709.82</v>
      </c>
      <c r="DT94" s="32">
        <f t="shared" ca="1" si="253"/>
        <v>2634.48</v>
      </c>
      <c r="DU94" s="31">
        <f t="shared" ca="1" si="254"/>
        <v>20306.61</v>
      </c>
      <c r="DV94" s="31">
        <f t="shared" ca="1" si="255"/>
        <v>7959.52</v>
      </c>
      <c r="DW94" s="31">
        <f t="shared" ca="1" si="256"/>
        <v>4536.49</v>
      </c>
      <c r="DX94" s="31">
        <f t="shared" ca="1" si="257"/>
        <v>2128.85</v>
      </c>
      <c r="DY94" s="31">
        <f t="shared" ca="1" si="258"/>
        <v>6448.42</v>
      </c>
      <c r="DZ94" s="31">
        <f t="shared" ca="1" si="259"/>
        <v>2587.91</v>
      </c>
      <c r="EA94" s="31">
        <f t="shared" ca="1" si="260"/>
        <v>5786.71</v>
      </c>
      <c r="EB94" s="31">
        <f t="shared" ca="1" si="261"/>
        <v>14005.62</v>
      </c>
      <c r="EC94" s="31">
        <f t="shared" ca="1" si="262"/>
        <v>4096.01</v>
      </c>
      <c r="ED94" s="31">
        <f t="shared" ca="1" si="263"/>
        <v>3085.76</v>
      </c>
      <c r="EE94" s="31">
        <f t="shared" ca="1" si="264"/>
        <v>10398.74</v>
      </c>
      <c r="EF94" s="31">
        <f t="shared" ca="1" si="265"/>
        <v>15935.67</v>
      </c>
      <c r="EG94" s="32">
        <f t="shared" ca="1" si="266"/>
        <v>86488.849999999991</v>
      </c>
      <c r="EH94" s="32">
        <f t="shared" ca="1" si="267"/>
        <v>34090.19</v>
      </c>
      <c r="EI94" s="32">
        <f t="shared" ca="1" si="268"/>
        <v>19528.419999999998</v>
      </c>
      <c r="EJ94" s="32">
        <f t="shared" ca="1" si="269"/>
        <v>9206.7100000000009</v>
      </c>
      <c r="EK94" s="32">
        <f t="shared" ca="1" si="270"/>
        <v>27999.920000000006</v>
      </c>
      <c r="EL94" s="32">
        <f t="shared" ca="1" si="271"/>
        <v>11284.080000000007</v>
      </c>
      <c r="EM94" s="32">
        <f t="shared" ca="1" si="272"/>
        <v>25334.650000000009</v>
      </c>
      <c r="EN94" s="32">
        <f t="shared" ca="1" si="273"/>
        <v>61577.660000000011</v>
      </c>
      <c r="EO94" s="32">
        <f t="shared" ca="1" si="274"/>
        <v>18085.550000000003</v>
      </c>
      <c r="EP94" s="32">
        <f t="shared" ca="1" si="275"/>
        <v>13681.55</v>
      </c>
      <c r="EQ94" s="32">
        <f t="shared" ca="1" si="276"/>
        <v>46305.029999999992</v>
      </c>
      <c r="ER94" s="32">
        <f t="shared" ca="1" si="277"/>
        <v>71259.790000000008</v>
      </c>
    </row>
    <row r="95" spans="1:148">
      <c r="A95" t="s">
        <v>462</v>
      </c>
      <c r="B95" s="1" t="s">
        <v>387</v>
      </c>
      <c r="C95" t="str">
        <f t="shared" ca="1" si="314"/>
        <v>BCHIMP</v>
      </c>
      <c r="D95" t="str">
        <f t="shared" ca="1" si="315"/>
        <v>Alberta-BC Intertie - Import</v>
      </c>
      <c r="J95" s="51">
        <v>75</v>
      </c>
      <c r="N95" s="51">
        <v>75</v>
      </c>
      <c r="O95" s="51">
        <v>48</v>
      </c>
      <c r="Q95" s="32"/>
      <c r="R95" s="32"/>
      <c r="S95" s="32"/>
      <c r="T95" s="32"/>
      <c r="U95" s="32"/>
      <c r="V95" s="32">
        <v>1482</v>
      </c>
      <c r="W95" s="32"/>
      <c r="X95" s="32"/>
      <c r="Y95" s="32"/>
      <c r="Z95" s="32">
        <v>3391.75</v>
      </c>
      <c r="AA95" s="32">
        <v>1831.46</v>
      </c>
      <c r="AB95" s="32"/>
      <c r="AH95" s="2">
        <v>0.16</v>
      </c>
      <c r="AL95" s="2">
        <v>0.16</v>
      </c>
      <c r="AM95" s="2">
        <v>0.16</v>
      </c>
      <c r="AO95" s="33"/>
      <c r="AP95" s="33"/>
      <c r="AQ95" s="33"/>
      <c r="AR95" s="33"/>
      <c r="AS95" s="33"/>
      <c r="AT95" s="33">
        <v>2.37</v>
      </c>
      <c r="AU95" s="33"/>
      <c r="AV95" s="33"/>
      <c r="AW95" s="33"/>
      <c r="AX95" s="33">
        <v>5.43</v>
      </c>
      <c r="AY95" s="33">
        <v>2.93</v>
      </c>
      <c r="AZ95" s="33"/>
      <c r="BA95" s="31">
        <f t="shared" si="278"/>
        <v>0</v>
      </c>
      <c r="BB95" s="31">
        <f t="shared" si="279"/>
        <v>0</v>
      </c>
      <c r="BC95" s="31">
        <f t="shared" si="280"/>
        <v>0</v>
      </c>
      <c r="BD95" s="31">
        <f t="shared" si="281"/>
        <v>0</v>
      </c>
      <c r="BE95" s="31">
        <f t="shared" si="282"/>
        <v>0</v>
      </c>
      <c r="BF95" s="31">
        <f t="shared" si="283"/>
        <v>-0.59</v>
      </c>
      <c r="BG95" s="31">
        <f t="shared" si="284"/>
        <v>0</v>
      </c>
      <c r="BH95" s="31">
        <f t="shared" si="285"/>
        <v>0</v>
      </c>
      <c r="BI95" s="31">
        <f t="shared" si="286"/>
        <v>0</v>
      </c>
      <c r="BJ95" s="31">
        <f t="shared" si="287"/>
        <v>-4.07</v>
      </c>
      <c r="BK95" s="31">
        <f t="shared" si="288"/>
        <v>-2.2000000000000002</v>
      </c>
      <c r="BL95" s="31">
        <f t="shared" si="289"/>
        <v>0</v>
      </c>
      <c r="BM95" s="6">
        <f t="shared" ca="1" si="316"/>
        <v>-1.6E-2</v>
      </c>
      <c r="BN95" s="6">
        <f t="shared" ca="1" si="316"/>
        <v>-1.6E-2</v>
      </c>
      <c r="BO95" s="6">
        <f t="shared" ca="1" si="316"/>
        <v>-1.6E-2</v>
      </c>
      <c r="BP95" s="6">
        <f t="shared" ca="1" si="316"/>
        <v>-1.6E-2</v>
      </c>
      <c r="BQ95" s="6">
        <f t="shared" ca="1" si="316"/>
        <v>-1.6E-2</v>
      </c>
      <c r="BR95" s="6">
        <f t="shared" ca="1" si="316"/>
        <v>-1.6E-2</v>
      </c>
      <c r="BS95" s="6">
        <f t="shared" ca="1" si="316"/>
        <v>-1.6E-2</v>
      </c>
      <c r="BT95" s="6">
        <f t="shared" ca="1" si="316"/>
        <v>-1.6E-2</v>
      </c>
      <c r="BU95" s="6">
        <f t="shared" ca="1" si="316"/>
        <v>-1.6E-2</v>
      </c>
      <c r="BV95" s="6">
        <f t="shared" ca="1" si="316"/>
        <v>-1.6E-2</v>
      </c>
      <c r="BW95" s="6">
        <f t="shared" ca="1" si="316"/>
        <v>-1.6E-2</v>
      </c>
      <c r="BX95" s="6">
        <f t="shared" ca="1" si="316"/>
        <v>-1.6E-2</v>
      </c>
      <c r="BY95" s="31">
        <f t="shared" ca="1" si="230"/>
        <v>0</v>
      </c>
      <c r="BZ95" s="31">
        <f t="shared" ca="1" si="231"/>
        <v>0</v>
      </c>
      <c r="CA95" s="31">
        <f t="shared" ca="1" si="232"/>
        <v>0</v>
      </c>
      <c r="CB95" s="31">
        <f t="shared" ca="1" si="233"/>
        <v>0</v>
      </c>
      <c r="CC95" s="31">
        <f t="shared" ca="1" si="234"/>
        <v>0</v>
      </c>
      <c r="CD95" s="31">
        <f t="shared" ca="1" si="235"/>
        <v>-23.71</v>
      </c>
      <c r="CE95" s="31">
        <f t="shared" ca="1" si="236"/>
        <v>0</v>
      </c>
      <c r="CF95" s="31">
        <f t="shared" ca="1" si="237"/>
        <v>0</v>
      </c>
      <c r="CG95" s="31">
        <f t="shared" ca="1" si="238"/>
        <v>0</v>
      </c>
      <c r="CH95" s="31">
        <f t="shared" ca="1" si="239"/>
        <v>-54.27</v>
      </c>
      <c r="CI95" s="31">
        <f t="shared" ca="1" si="240"/>
        <v>-29.3</v>
      </c>
      <c r="CJ95" s="31">
        <f t="shared" ca="1" si="241"/>
        <v>0</v>
      </c>
      <c r="CK95" s="32">
        <f t="shared" ca="1" si="290"/>
        <v>0</v>
      </c>
      <c r="CL95" s="32">
        <f t="shared" ca="1" si="291"/>
        <v>0</v>
      </c>
      <c r="CM95" s="32">
        <f t="shared" ca="1" si="292"/>
        <v>0</v>
      </c>
      <c r="CN95" s="32">
        <f t="shared" ca="1" si="293"/>
        <v>0</v>
      </c>
      <c r="CO95" s="32">
        <f t="shared" ca="1" si="294"/>
        <v>0</v>
      </c>
      <c r="CP95" s="32">
        <f t="shared" ca="1" si="295"/>
        <v>3.56</v>
      </c>
      <c r="CQ95" s="32">
        <f t="shared" ca="1" si="296"/>
        <v>0</v>
      </c>
      <c r="CR95" s="32">
        <f t="shared" ca="1" si="297"/>
        <v>0</v>
      </c>
      <c r="CS95" s="32">
        <f t="shared" ca="1" si="298"/>
        <v>0</v>
      </c>
      <c r="CT95" s="32">
        <f t="shared" ca="1" si="299"/>
        <v>8.14</v>
      </c>
      <c r="CU95" s="32">
        <f t="shared" ca="1" si="300"/>
        <v>4.4000000000000004</v>
      </c>
      <c r="CV95" s="32">
        <f t="shared" ca="1" si="301"/>
        <v>0</v>
      </c>
      <c r="CW95" s="31">
        <f t="shared" ca="1" si="302"/>
        <v>0</v>
      </c>
      <c r="CX95" s="31">
        <f t="shared" ca="1" si="303"/>
        <v>0</v>
      </c>
      <c r="CY95" s="31">
        <f t="shared" ca="1" si="304"/>
        <v>0</v>
      </c>
      <c r="CZ95" s="31">
        <f t="shared" ca="1" si="305"/>
        <v>0</v>
      </c>
      <c r="DA95" s="31">
        <f t="shared" ca="1" si="306"/>
        <v>0</v>
      </c>
      <c r="DB95" s="31">
        <f t="shared" ca="1" si="307"/>
        <v>-21.930000000000003</v>
      </c>
      <c r="DC95" s="31">
        <f t="shared" ca="1" si="308"/>
        <v>0</v>
      </c>
      <c r="DD95" s="31">
        <f t="shared" ca="1" si="309"/>
        <v>0</v>
      </c>
      <c r="DE95" s="31">
        <f t="shared" ca="1" si="310"/>
        <v>0</v>
      </c>
      <c r="DF95" s="31">
        <f t="shared" ca="1" si="311"/>
        <v>-47.49</v>
      </c>
      <c r="DG95" s="31">
        <f t="shared" ca="1" si="312"/>
        <v>-25.63</v>
      </c>
      <c r="DH95" s="31">
        <f t="shared" ca="1" si="313"/>
        <v>0</v>
      </c>
      <c r="DI95" s="32">
        <f t="shared" ca="1" si="242"/>
        <v>0</v>
      </c>
      <c r="DJ95" s="32">
        <f t="shared" ca="1" si="243"/>
        <v>0</v>
      </c>
      <c r="DK95" s="32">
        <f t="shared" ca="1" si="244"/>
        <v>0</v>
      </c>
      <c r="DL95" s="32">
        <f t="shared" ca="1" si="245"/>
        <v>0</v>
      </c>
      <c r="DM95" s="32">
        <f t="shared" ca="1" si="246"/>
        <v>0</v>
      </c>
      <c r="DN95" s="32">
        <f t="shared" ca="1" si="247"/>
        <v>-1.1000000000000001</v>
      </c>
      <c r="DO95" s="32">
        <f t="shared" ca="1" si="248"/>
        <v>0</v>
      </c>
      <c r="DP95" s="32">
        <f t="shared" ca="1" si="249"/>
        <v>0</v>
      </c>
      <c r="DQ95" s="32">
        <f t="shared" ca="1" si="250"/>
        <v>0</v>
      </c>
      <c r="DR95" s="32">
        <f t="shared" ca="1" si="251"/>
        <v>-2.37</v>
      </c>
      <c r="DS95" s="32">
        <f t="shared" ca="1" si="252"/>
        <v>-1.28</v>
      </c>
      <c r="DT95" s="32">
        <f t="shared" ca="1" si="253"/>
        <v>0</v>
      </c>
      <c r="DU95" s="31">
        <f t="shared" ca="1" si="254"/>
        <v>0</v>
      </c>
      <c r="DV95" s="31">
        <f t="shared" ca="1" si="255"/>
        <v>0</v>
      </c>
      <c r="DW95" s="31">
        <f t="shared" ca="1" si="256"/>
        <v>0</v>
      </c>
      <c r="DX95" s="31">
        <f t="shared" ca="1" si="257"/>
        <v>0</v>
      </c>
      <c r="DY95" s="31">
        <f t="shared" ca="1" si="258"/>
        <v>0</v>
      </c>
      <c r="DZ95" s="31">
        <f t="shared" ca="1" si="259"/>
        <v>-6.85</v>
      </c>
      <c r="EA95" s="31">
        <f t="shared" ca="1" si="260"/>
        <v>0</v>
      </c>
      <c r="EB95" s="31">
        <f t="shared" ca="1" si="261"/>
        <v>0</v>
      </c>
      <c r="EC95" s="31">
        <f t="shared" ca="1" si="262"/>
        <v>0</v>
      </c>
      <c r="ED95" s="31">
        <f t="shared" ca="1" si="263"/>
        <v>-14.52</v>
      </c>
      <c r="EE95" s="31">
        <f t="shared" ca="1" si="264"/>
        <v>-7.79</v>
      </c>
      <c r="EF95" s="31">
        <f t="shared" ca="1" si="265"/>
        <v>0</v>
      </c>
      <c r="EG95" s="32">
        <f t="shared" ca="1" si="266"/>
        <v>0</v>
      </c>
      <c r="EH95" s="32">
        <f t="shared" ca="1" si="267"/>
        <v>0</v>
      </c>
      <c r="EI95" s="32">
        <f t="shared" ca="1" si="268"/>
        <v>0</v>
      </c>
      <c r="EJ95" s="32">
        <f t="shared" ca="1" si="269"/>
        <v>0</v>
      </c>
      <c r="EK95" s="32">
        <f t="shared" ca="1" si="270"/>
        <v>0</v>
      </c>
      <c r="EL95" s="32">
        <f t="shared" ca="1" si="271"/>
        <v>-29.880000000000003</v>
      </c>
      <c r="EM95" s="32">
        <f t="shared" ca="1" si="272"/>
        <v>0</v>
      </c>
      <c r="EN95" s="32">
        <f t="shared" ca="1" si="273"/>
        <v>0</v>
      </c>
      <c r="EO95" s="32">
        <f t="shared" ca="1" si="274"/>
        <v>0</v>
      </c>
      <c r="EP95" s="32">
        <f t="shared" ca="1" si="275"/>
        <v>-64.38</v>
      </c>
      <c r="EQ95" s="32">
        <f t="shared" ca="1" si="276"/>
        <v>-34.700000000000003</v>
      </c>
      <c r="ER95" s="32">
        <f t="shared" ca="1" si="277"/>
        <v>0</v>
      </c>
    </row>
    <row r="96" spans="1:148">
      <c r="A96" t="s">
        <v>463</v>
      </c>
      <c r="B96" s="1" t="s">
        <v>49</v>
      </c>
      <c r="C96" t="str">
        <f t="shared" ca="1" si="314"/>
        <v>OMRH</v>
      </c>
      <c r="D96" t="str">
        <f t="shared" ca="1" si="315"/>
        <v>Oldman River Hydro Facility</v>
      </c>
      <c r="E96" s="51">
        <v>1280.8723</v>
      </c>
      <c r="F96" s="51">
        <v>1190.4326000000001</v>
      </c>
      <c r="G96" s="51">
        <v>1414.9675</v>
      </c>
      <c r="H96" s="51">
        <v>5081.7893999999997</v>
      </c>
      <c r="I96" s="51">
        <v>12157.465</v>
      </c>
      <c r="J96" s="51">
        <v>19176.030999999999</v>
      </c>
      <c r="K96" s="51">
        <v>20560.330900000001</v>
      </c>
      <c r="L96" s="51">
        <v>20690.3629</v>
      </c>
      <c r="M96" s="51">
        <v>11958.6147</v>
      </c>
      <c r="N96" s="51">
        <v>7274.0938999999998</v>
      </c>
      <c r="O96" s="51">
        <v>6317.8374999999996</v>
      </c>
      <c r="P96" s="51">
        <v>2695.7809000000002</v>
      </c>
      <c r="Q96" s="32">
        <v>119087.58</v>
      </c>
      <c r="R96" s="32">
        <v>62989.21</v>
      </c>
      <c r="S96" s="32">
        <v>61214.29</v>
      </c>
      <c r="T96" s="32">
        <v>154049.48000000001</v>
      </c>
      <c r="U96" s="32">
        <v>370804.54</v>
      </c>
      <c r="V96" s="32">
        <v>622037.98</v>
      </c>
      <c r="W96" s="32">
        <v>831901.26</v>
      </c>
      <c r="X96" s="32">
        <v>687928.29</v>
      </c>
      <c r="Y96" s="32">
        <v>921083.57</v>
      </c>
      <c r="Z96" s="32">
        <v>244033.96</v>
      </c>
      <c r="AA96" s="32">
        <v>326363.88</v>
      </c>
      <c r="AB96" s="32">
        <v>154693.98000000001</v>
      </c>
      <c r="AC96" s="2">
        <v>2.09</v>
      </c>
      <c r="AD96" s="2">
        <v>2.09</v>
      </c>
      <c r="AE96" s="2">
        <v>2.09</v>
      </c>
      <c r="AF96" s="2">
        <v>2.09</v>
      </c>
      <c r="AG96" s="2">
        <v>2.09</v>
      </c>
      <c r="AH96" s="2">
        <v>2.09</v>
      </c>
      <c r="AI96" s="2">
        <v>2.09</v>
      </c>
      <c r="AJ96" s="2">
        <v>2.09</v>
      </c>
      <c r="AK96" s="2">
        <v>2.09</v>
      </c>
      <c r="AL96" s="2">
        <v>2.09</v>
      </c>
      <c r="AM96" s="2">
        <v>2.09</v>
      </c>
      <c r="AN96" s="2">
        <v>2.09</v>
      </c>
      <c r="AO96" s="33">
        <v>2488.9299999999998</v>
      </c>
      <c r="AP96" s="33">
        <v>1316.47</v>
      </c>
      <c r="AQ96" s="33">
        <v>1279.3800000000001</v>
      </c>
      <c r="AR96" s="33">
        <v>3219.63</v>
      </c>
      <c r="AS96" s="33">
        <v>7749.81</v>
      </c>
      <c r="AT96" s="33">
        <v>13000.59</v>
      </c>
      <c r="AU96" s="33">
        <v>17386.740000000002</v>
      </c>
      <c r="AV96" s="33">
        <v>14377.7</v>
      </c>
      <c r="AW96" s="33">
        <v>19250.650000000001</v>
      </c>
      <c r="AX96" s="33">
        <v>5100.3100000000004</v>
      </c>
      <c r="AY96" s="33">
        <v>6821.01</v>
      </c>
      <c r="AZ96" s="33">
        <v>3233.1</v>
      </c>
      <c r="BA96" s="31">
        <f t="shared" si="278"/>
        <v>-35.729999999999997</v>
      </c>
      <c r="BB96" s="31">
        <f t="shared" si="279"/>
        <v>-18.899999999999999</v>
      </c>
      <c r="BC96" s="31">
        <f t="shared" si="280"/>
        <v>-18.36</v>
      </c>
      <c r="BD96" s="31">
        <f t="shared" si="281"/>
        <v>-61.62</v>
      </c>
      <c r="BE96" s="31">
        <f t="shared" si="282"/>
        <v>-148.32</v>
      </c>
      <c r="BF96" s="31">
        <f t="shared" si="283"/>
        <v>-248.82</v>
      </c>
      <c r="BG96" s="31">
        <f t="shared" si="284"/>
        <v>0</v>
      </c>
      <c r="BH96" s="31">
        <f t="shared" si="285"/>
        <v>0</v>
      </c>
      <c r="BI96" s="31">
        <f t="shared" si="286"/>
        <v>0</v>
      </c>
      <c r="BJ96" s="31">
        <f t="shared" si="287"/>
        <v>-292.83999999999997</v>
      </c>
      <c r="BK96" s="31">
        <f t="shared" si="288"/>
        <v>-391.64</v>
      </c>
      <c r="BL96" s="31">
        <f t="shared" si="289"/>
        <v>-185.63</v>
      </c>
      <c r="BM96" s="6">
        <f t="shared" ca="1" si="316"/>
        <v>8.0000000000000004E-4</v>
      </c>
      <c r="BN96" s="6">
        <f t="shared" ca="1" si="316"/>
        <v>8.0000000000000004E-4</v>
      </c>
      <c r="BO96" s="6">
        <f t="shared" ca="1" si="316"/>
        <v>8.0000000000000004E-4</v>
      </c>
      <c r="BP96" s="6">
        <f t="shared" ca="1" si="316"/>
        <v>8.0000000000000004E-4</v>
      </c>
      <c r="BQ96" s="6">
        <f t="shared" ca="1" si="316"/>
        <v>8.0000000000000004E-4</v>
      </c>
      <c r="BR96" s="6">
        <f t="shared" ca="1" si="316"/>
        <v>8.0000000000000004E-4</v>
      </c>
      <c r="BS96" s="6">
        <f t="shared" ca="1" si="316"/>
        <v>8.0000000000000004E-4</v>
      </c>
      <c r="BT96" s="6">
        <f t="shared" ca="1" si="316"/>
        <v>8.0000000000000004E-4</v>
      </c>
      <c r="BU96" s="6">
        <f t="shared" ca="1" si="316"/>
        <v>8.0000000000000004E-4</v>
      </c>
      <c r="BV96" s="6">
        <f t="shared" ca="1" si="316"/>
        <v>8.0000000000000004E-4</v>
      </c>
      <c r="BW96" s="6">
        <f t="shared" ca="1" si="316"/>
        <v>8.0000000000000004E-4</v>
      </c>
      <c r="BX96" s="6">
        <f t="shared" ca="1" si="316"/>
        <v>8.0000000000000004E-4</v>
      </c>
      <c r="BY96" s="31">
        <f t="shared" ca="1" si="230"/>
        <v>95.27</v>
      </c>
      <c r="BZ96" s="31">
        <f t="shared" ca="1" si="231"/>
        <v>50.39</v>
      </c>
      <c r="CA96" s="31">
        <f t="shared" ca="1" si="232"/>
        <v>48.97</v>
      </c>
      <c r="CB96" s="31">
        <f t="shared" ca="1" si="233"/>
        <v>123.24</v>
      </c>
      <c r="CC96" s="31">
        <f t="shared" ca="1" si="234"/>
        <v>296.64</v>
      </c>
      <c r="CD96" s="31">
        <f t="shared" ca="1" si="235"/>
        <v>497.63</v>
      </c>
      <c r="CE96" s="31">
        <f t="shared" ca="1" si="236"/>
        <v>665.52</v>
      </c>
      <c r="CF96" s="31">
        <f t="shared" ca="1" si="237"/>
        <v>550.34</v>
      </c>
      <c r="CG96" s="31">
        <f t="shared" ca="1" si="238"/>
        <v>736.87</v>
      </c>
      <c r="CH96" s="31">
        <f t="shared" ca="1" si="239"/>
        <v>195.23</v>
      </c>
      <c r="CI96" s="31">
        <f t="shared" ca="1" si="240"/>
        <v>261.08999999999997</v>
      </c>
      <c r="CJ96" s="31">
        <f t="shared" ca="1" si="241"/>
        <v>123.76</v>
      </c>
      <c r="CK96" s="32">
        <f t="shared" ca="1" si="290"/>
        <v>285.81</v>
      </c>
      <c r="CL96" s="32">
        <f t="shared" ca="1" si="291"/>
        <v>151.16999999999999</v>
      </c>
      <c r="CM96" s="32">
        <f t="shared" ca="1" si="292"/>
        <v>146.91</v>
      </c>
      <c r="CN96" s="32">
        <f t="shared" ca="1" si="293"/>
        <v>369.72</v>
      </c>
      <c r="CO96" s="32">
        <f t="shared" ca="1" si="294"/>
        <v>889.93</v>
      </c>
      <c r="CP96" s="32">
        <f t="shared" ca="1" si="295"/>
        <v>1492.89</v>
      </c>
      <c r="CQ96" s="32">
        <f t="shared" ca="1" si="296"/>
        <v>1996.56</v>
      </c>
      <c r="CR96" s="32">
        <f t="shared" ca="1" si="297"/>
        <v>1651.03</v>
      </c>
      <c r="CS96" s="32">
        <f t="shared" ca="1" si="298"/>
        <v>2210.6</v>
      </c>
      <c r="CT96" s="32">
        <f t="shared" ca="1" si="299"/>
        <v>585.67999999999995</v>
      </c>
      <c r="CU96" s="32">
        <f t="shared" ca="1" si="300"/>
        <v>783.27</v>
      </c>
      <c r="CV96" s="32">
        <f t="shared" ca="1" si="301"/>
        <v>371.27</v>
      </c>
      <c r="CW96" s="31">
        <f t="shared" ca="1" si="302"/>
        <v>-2072.12</v>
      </c>
      <c r="CX96" s="31">
        <f t="shared" ca="1" si="303"/>
        <v>-1096.01</v>
      </c>
      <c r="CY96" s="31">
        <f t="shared" ca="1" si="304"/>
        <v>-1065.1400000000001</v>
      </c>
      <c r="CZ96" s="31">
        <f t="shared" ca="1" si="305"/>
        <v>-2665.05</v>
      </c>
      <c r="DA96" s="31">
        <f t="shared" ca="1" si="306"/>
        <v>-6414.920000000001</v>
      </c>
      <c r="DB96" s="31">
        <f t="shared" ca="1" si="307"/>
        <v>-10761.25</v>
      </c>
      <c r="DC96" s="31">
        <f t="shared" ca="1" si="308"/>
        <v>-14724.660000000002</v>
      </c>
      <c r="DD96" s="31">
        <f t="shared" ca="1" si="309"/>
        <v>-12176.330000000002</v>
      </c>
      <c r="DE96" s="31">
        <f t="shared" ca="1" si="310"/>
        <v>-16303.180000000002</v>
      </c>
      <c r="DF96" s="31">
        <f t="shared" ca="1" si="311"/>
        <v>-4026.5600000000004</v>
      </c>
      <c r="DG96" s="31">
        <f t="shared" ca="1" si="312"/>
        <v>-5385.01</v>
      </c>
      <c r="DH96" s="31">
        <f t="shared" ca="1" si="313"/>
        <v>-2552.4399999999996</v>
      </c>
      <c r="DI96" s="32">
        <f t="shared" ca="1" si="242"/>
        <v>-103.61</v>
      </c>
      <c r="DJ96" s="32">
        <f t="shared" ca="1" si="243"/>
        <v>-54.8</v>
      </c>
      <c r="DK96" s="32">
        <f t="shared" ca="1" si="244"/>
        <v>-53.26</v>
      </c>
      <c r="DL96" s="32">
        <f t="shared" ca="1" si="245"/>
        <v>-133.25</v>
      </c>
      <c r="DM96" s="32">
        <f t="shared" ca="1" si="246"/>
        <v>-320.75</v>
      </c>
      <c r="DN96" s="32">
        <f t="shared" ca="1" si="247"/>
        <v>-538.05999999999995</v>
      </c>
      <c r="DO96" s="32">
        <f t="shared" ca="1" si="248"/>
        <v>-736.23</v>
      </c>
      <c r="DP96" s="32">
        <f t="shared" ca="1" si="249"/>
        <v>-608.82000000000005</v>
      </c>
      <c r="DQ96" s="32">
        <f t="shared" ca="1" si="250"/>
        <v>-815.16</v>
      </c>
      <c r="DR96" s="32">
        <f t="shared" ca="1" si="251"/>
        <v>-201.33</v>
      </c>
      <c r="DS96" s="32">
        <f t="shared" ca="1" si="252"/>
        <v>-269.25</v>
      </c>
      <c r="DT96" s="32">
        <f t="shared" ca="1" si="253"/>
        <v>-127.62</v>
      </c>
      <c r="DU96" s="31">
        <f t="shared" ca="1" si="254"/>
        <v>-667.58</v>
      </c>
      <c r="DV96" s="31">
        <f t="shared" ca="1" si="255"/>
        <v>-350.54</v>
      </c>
      <c r="DW96" s="31">
        <f t="shared" ca="1" si="256"/>
        <v>-338.42</v>
      </c>
      <c r="DX96" s="31">
        <f t="shared" ca="1" si="257"/>
        <v>-841.66</v>
      </c>
      <c r="DY96" s="31">
        <f t="shared" ca="1" si="258"/>
        <v>-2015.38</v>
      </c>
      <c r="DZ96" s="31">
        <f t="shared" ca="1" si="259"/>
        <v>-3362.58</v>
      </c>
      <c r="EA96" s="31">
        <f t="shared" ca="1" si="260"/>
        <v>-4576.83</v>
      </c>
      <c r="EB96" s="31">
        <f t="shared" ca="1" si="261"/>
        <v>-3764.06</v>
      </c>
      <c r="EC96" s="31">
        <f t="shared" ca="1" si="262"/>
        <v>-5012.09</v>
      </c>
      <c r="ED96" s="31">
        <f t="shared" ca="1" si="263"/>
        <v>-1231.27</v>
      </c>
      <c r="EE96" s="31">
        <f t="shared" ca="1" si="264"/>
        <v>-1637.52</v>
      </c>
      <c r="EF96" s="31">
        <f t="shared" ca="1" si="265"/>
        <v>-771.97</v>
      </c>
      <c r="EG96" s="32">
        <f t="shared" ca="1" si="266"/>
        <v>-2843.31</v>
      </c>
      <c r="EH96" s="32">
        <f t="shared" ca="1" si="267"/>
        <v>-1501.35</v>
      </c>
      <c r="EI96" s="32">
        <f t="shared" ca="1" si="268"/>
        <v>-1456.8200000000002</v>
      </c>
      <c r="EJ96" s="32">
        <f t="shared" ca="1" si="269"/>
        <v>-3639.96</v>
      </c>
      <c r="EK96" s="32">
        <f t="shared" ca="1" si="270"/>
        <v>-8751.0500000000011</v>
      </c>
      <c r="EL96" s="32">
        <f t="shared" ca="1" si="271"/>
        <v>-14661.89</v>
      </c>
      <c r="EM96" s="32">
        <f t="shared" ca="1" si="272"/>
        <v>-20037.72</v>
      </c>
      <c r="EN96" s="32">
        <f t="shared" ca="1" si="273"/>
        <v>-16549.210000000003</v>
      </c>
      <c r="EO96" s="32">
        <f t="shared" ca="1" si="274"/>
        <v>-22130.430000000004</v>
      </c>
      <c r="EP96" s="32">
        <f t="shared" ca="1" si="275"/>
        <v>-5459.16</v>
      </c>
      <c r="EQ96" s="32">
        <f t="shared" ca="1" si="276"/>
        <v>-7291.7800000000007</v>
      </c>
      <c r="ER96" s="32">
        <f t="shared" ca="1" si="277"/>
        <v>-3452.0299999999997</v>
      </c>
    </row>
    <row r="97" spans="1:148">
      <c r="A97" t="s">
        <v>463</v>
      </c>
      <c r="B97" s="1" t="s">
        <v>50</v>
      </c>
      <c r="C97" t="str">
        <f t="shared" ca="1" si="314"/>
        <v>PH1</v>
      </c>
      <c r="D97" t="str">
        <f t="shared" ca="1" si="315"/>
        <v>Poplar Hill #1</v>
      </c>
      <c r="E97" s="51">
        <v>2770.9079999999999</v>
      </c>
      <c r="F97" s="51">
        <v>3130.5680000000002</v>
      </c>
      <c r="G97" s="51">
        <v>5732.3</v>
      </c>
      <c r="H97" s="51">
        <v>3103.24</v>
      </c>
      <c r="I97" s="51">
        <v>2132.5920000000001</v>
      </c>
      <c r="J97" s="51">
        <v>775.82399999999996</v>
      </c>
      <c r="K97" s="51">
        <v>1670.3679999999999</v>
      </c>
      <c r="L97" s="51">
        <v>2034.8440000000001</v>
      </c>
      <c r="M97" s="51">
        <v>1237.768</v>
      </c>
      <c r="N97" s="51">
        <v>585.08799999999997</v>
      </c>
      <c r="O97" s="51">
        <v>15.875999999999999</v>
      </c>
      <c r="P97" s="51">
        <v>741.32799999999997</v>
      </c>
      <c r="Q97" s="32">
        <v>476127.56</v>
      </c>
      <c r="R97" s="32">
        <v>152108.09</v>
      </c>
      <c r="S97" s="32">
        <v>244587.08</v>
      </c>
      <c r="T97" s="32">
        <v>141766.37</v>
      </c>
      <c r="U97" s="32">
        <v>87042.559999999998</v>
      </c>
      <c r="V97" s="32">
        <v>21726.51</v>
      </c>
      <c r="W97" s="32">
        <v>78000.89</v>
      </c>
      <c r="X97" s="32">
        <v>97287.67</v>
      </c>
      <c r="Y97" s="32">
        <v>415695.51</v>
      </c>
      <c r="Z97" s="32">
        <v>23365.040000000001</v>
      </c>
      <c r="AA97" s="32">
        <v>647.95000000000005</v>
      </c>
      <c r="AB97" s="32">
        <v>41203.65</v>
      </c>
      <c r="AC97" s="2">
        <v>-4.8099999999999996</v>
      </c>
      <c r="AD97" s="2">
        <v>-4.8099999999999996</v>
      </c>
      <c r="AE97" s="2">
        <v>-4.8099999999999996</v>
      </c>
      <c r="AF97" s="2">
        <v>-4.8099999999999996</v>
      </c>
      <c r="AG97" s="2">
        <v>-4.8099999999999996</v>
      </c>
      <c r="AH97" s="2">
        <v>-4.8099999999999996</v>
      </c>
      <c r="AI97" s="2">
        <v>-4.8099999999999996</v>
      </c>
      <c r="AJ97" s="2">
        <v>-4.8099999999999996</v>
      </c>
      <c r="AK97" s="2">
        <v>-4.8099999999999996</v>
      </c>
      <c r="AL97" s="2">
        <v>-4.8099999999999996</v>
      </c>
      <c r="AM97" s="2">
        <v>-4.8099999999999996</v>
      </c>
      <c r="AN97" s="2">
        <v>-4.8099999999999996</v>
      </c>
      <c r="AO97" s="33">
        <v>-22901.74</v>
      </c>
      <c r="AP97" s="33">
        <v>-7316.4</v>
      </c>
      <c r="AQ97" s="33">
        <v>-11764.64</v>
      </c>
      <c r="AR97" s="33">
        <v>-6818.96</v>
      </c>
      <c r="AS97" s="33">
        <v>-4186.75</v>
      </c>
      <c r="AT97" s="33">
        <v>-1045.04</v>
      </c>
      <c r="AU97" s="33">
        <v>-3751.84</v>
      </c>
      <c r="AV97" s="33">
        <v>-4679.54</v>
      </c>
      <c r="AW97" s="33">
        <v>-19994.95</v>
      </c>
      <c r="AX97" s="33">
        <v>-1123.8599999999999</v>
      </c>
      <c r="AY97" s="33">
        <v>-31.17</v>
      </c>
      <c r="AZ97" s="33">
        <v>-1981.9</v>
      </c>
      <c r="BA97" s="31">
        <f t="shared" si="278"/>
        <v>-142.84</v>
      </c>
      <c r="BB97" s="31">
        <f t="shared" si="279"/>
        <v>-45.63</v>
      </c>
      <c r="BC97" s="31">
        <f t="shared" si="280"/>
        <v>-73.38</v>
      </c>
      <c r="BD97" s="31">
        <f t="shared" si="281"/>
        <v>-56.71</v>
      </c>
      <c r="BE97" s="31">
        <f t="shared" si="282"/>
        <v>-34.82</v>
      </c>
      <c r="BF97" s="31">
        <f t="shared" si="283"/>
        <v>-8.69</v>
      </c>
      <c r="BG97" s="31">
        <f t="shared" si="284"/>
        <v>0</v>
      </c>
      <c r="BH97" s="31">
        <f t="shared" si="285"/>
        <v>0</v>
      </c>
      <c r="BI97" s="31">
        <f t="shared" si="286"/>
        <v>0</v>
      </c>
      <c r="BJ97" s="31">
        <f t="shared" si="287"/>
        <v>-28.04</v>
      </c>
      <c r="BK97" s="31">
        <f t="shared" si="288"/>
        <v>-0.78</v>
      </c>
      <c r="BL97" s="31">
        <f t="shared" si="289"/>
        <v>-49.44</v>
      </c>
      <c r="BM97" s="6">
        <f t="shared" ca="1" si="316"/>
        <v>-0.12</v>
      </c>
      <c r="BN97" s="6">
        <f t="shared" ca="1" si="316"/>
        <v>-0.12</v>
      </c>
      <c r="BO97" s="6">
        <f t="shared" ca="1" si="316"/>
        <v>-0.12</v>
      </c>
      <c r="BP97" s="6">
        <f t="shared" ca="1" si="316"/>
        <v>-0.12</v>
      </c>
      <c r="BQ97" s="6">
        <f t="shared" ca="1" si="316"/>
        <v>-0.12</v>
      </c>
      <c r="BR97" s="6">
        <f t="shared" ca="1" si="316"/>
        <v>-0.12</v>
      </c>
      <c r="BS97" s="6">
        <f t="shared" ca="1" si="316"/>
        <v>-0.12</v>
      </c>
      <c r="BT97" s="6">
        <f t="shared" ca="1" si="316"/>
        <v>-0.12</v>
      </c>
      <c r="BU97" s="6">
        <f t="shared" ca="1" si="316"/>
        <v>-0.12</v>
      </c>
      <c r="BV97" s="6">
        <f t="shared" ca="1" si="316"/>
        <v>-0.12</v>
      </c>
      <c r="BW97" s="6">
        <f t="shared" ca="1" si="316"/>
        <v>-0.12</v>
      </c>
      <c r="BX97" s="6">
        <f t="shared" ca="1" si="316"/>
        <v>-0.12</v>
      </c>
      <c r="BY97" s="31">
        <f t="shared" ca="1" si="230"/>
        <v>-57135.31</v>
      </c>
      <c r="BZ97" s="31">
        <f t="shared" ca="1" si="231"/>
        <v>-18252.97</v>
      </c>
      <c r="CA97" s="31">
        <f t="shared" ca="1" si="232"/>
        <v>-29350.45</v>
      </c>
      <c r="CB97" s="31">
        <f t="shared" ca="1" si="233"/>
        <v>-17011.96</v>
      </c>
      <c r="CC97" s="31">
        <f t="shared" ca="1" si="234"/>
        <v>-10445.11</v>
      </c>
      <c r="CD97" s="31">
        <f t="shared" ca="1" si="235"/>
        <v>-2607.1799999999998</v>
      </c>
      <c r="CE97" s="31">
        <f t="shared" ca="1" si="236"/>
        <v>-9360.11</v>
      </c>
      <c r="CF97" s="31">
        <f t="shared" ca="1" si="237"/>
        <v>-11674.52</v>
      </c>
      <c r="CG97" s="31">
        <f t="shared" ca="1" si="238"/>
        <v>-49883.46</v>
      </c>
      <c r="CH97" s="31">
        <f t="shared" ca="1" si="239"/>
        <v>-2803.8</v>
      </c>
      <c r="CI97" s="31">
        <f t="shared" ca="1" si="240"/>
        <v>-77.75</v>
      </c>
      <c r="CJ97" s="31">
        <f t="shared" ca="1" si="241"/>
        <v>-4944.4399999999996</v>
      </c>
      <c r="CK97" s="32">
        <f t="shared" ca="1" si="290"/>
        <v>1142.71</v>
      </c>
      <c r="CL97" s="32">
        <f t="shared" ca="1" si="291"/>
        <v>365.06</v>
      </c>
      <c r="CM97" s="32">
        <f t="shared" ca="1" si="292"/>
        <v>587.01</v>
      </c>
      <c r="CN97" s="32">
        <f t="shared" ca="1" si="293"/>
        <v>340.24</v>
      </c>
      <c r="CO97" s="32">
        <f t="shared" ca="1" si="294"/>
        <v>208.9</v>
      </c>
      <c r="CP97" s="32">
        <f t="shared" ca="1" si="295"/>
        <v>52.14</v>
      </c>
      <c r="CQ97" s="32">
        <f t="shared" ca="1" si="296"/>
        <v>187.2</v>
      </c>
      <c r="CR97" s="32">
        <f t="shared" ca="1" si="297"/>
        <v>233.49</v>
      </c>
      <c r="CS97" s="32">
        <f t="shared" ca="1" si="298"/>
        <v>997.67</v>
      </c>
      <c r="CT97" s="32">
        <f t="shared" ca="1" si="299"/>
        <v>56.08</v>
      </c>
      <c r="CU97" s="32">
        <f t="shared" ca="1" si="300"/>
        <v>1.56</v>
      </c>
      <c r="CV97" s="32">
        <f t="shared" ca="1" si="301"/>
        <v>98.89</v>
      </c>
      <c r="CW97" s="31">
        <f t="shared" ca="1" si="302"/>
        <v>-32948.020000000004</v>
      </c>
      <c r="CX97" s="31">
        <f t="shared" ca="1" si="303"/>
        <v>-10525.880000000001</v>
      </c>
      <c r="CY97" s="31">
        <f t="shared" ca="1" si="304"/>
        <v>-16925.420000000002</v>
      </c>
      <c r="CZ97" s="31">
        <f t="shared" ca="1" si="305"/>
        <v>-9796.0499999999993</v>
      </c>
      <c r="DA97" s="31">
        <f t="shared" ca="1" si="306"/>
        <v>-6014.6400000000012</v>
      </c>
      <c r="DB97" s="31">
        <f t="shared" ca="1" si="307"/>
        <v>-1501.31</v>
      </c>
      <c r="DC97" s="31">
        <f t="shared" ca="1" si="308"/>
        <v>-5421.07</v>
      </c>
      <c r="DD97" s="31">
        <f t="shared" ca="1" si="309"/>
        <v>-6761.4900000000007</v>
      </c>
      <c r="DE97" s="31">
        <f t="shared" ca="1" si="310"/>
        <v>-28890.84</v>
      </c>
      <c r="DF97" s="31">
        <f t="shared" ca="1" si="311"/>
        <v>-1595.8200000000004</v>
      </c>
      <c r="DG97" s="31">
        <f t="shared" ca="1" si="312"/>
        <v>-44.239999999999995</v>
      </c>
      <c r="DH97" s="31">
        <f t="shared" ca="1" si="313"/>
        <v>-2814.2099999999991</v>
      </c>
      <c r="DI97" s="32">
        <f t="shared" ca="1" si="242"/>
        <v>-1647.4</v>
      </c>
      <c r="DJ97" s="32">
        <f t="shared" ca="1" si="243"/>
        <v>-526.29</v>
      </c>
      <c r="DK97" s="32">
        <f t="shared" ca="1" si="244"/>
        <v>-846.27</v>
      </c>
      <c r="DL97" s="32">
        <f t="shared" ca="1" si="245"/>
        <v>-489.8</v>
      </c>
      <c r="DM97" s="32">
        <f t="shared" ca="1" si="246"/>
        <v>-300.73</v>
      </c>
      <c r="DN97" s="32">
        <f t="shared" ca="1" si="247"/>
        <v>-75.069999999999993</v>
      </c>
      <c r="DO97" s="32">
        <f t="shared" ca="1" si="248"/>
        <v>-271.05</v>
      </c>
      <c r="DP97" s="32">
        <f t="shared" ca="1" si="249"/>
        <v>-338.07</v>
      </c>
      <c r="DQ97" s="32">
        <f t="shared" ca="1" si="250"/>
        <v>-1444.54</v>
      </c>
      <c r="DR97" s="32">
        <f t="shared" ca="1" si="251"/>
        <v>-79.790000000000006</v>
      </c>
      <c r="DS97" s="32">
        <f t="shared" ca="1" si="252"/>
        <v>-2.21</v>
      </c>
      <c r="DT97" s="32">
        <f t="shared" ca="1" si="253"/>
        <v>-140.71</v>
      </c>
      <c r="DU97" s="31">
        <f t="shared" ca="1" si="254"/>
        <v>-10614.87</v>
      </c>
      <c r="DV97" s="31">
        <f t="shared" ca="1" si="255"/>
        <v>-3366.54</v>
      </c>
      <c r="DW97" s="31">
        <f t="shared" ca="1" si="256"/>
        <v>-5377.63</v>
      </c>
      <c r="DX97" s="31">
        <f t="shared" ca="1" si="257"/>
        <v>-3093.73</v>
      </c>
      <c r="DY97" s="31">
        <f t="shared" ca="1" si="258"/>
        <v>-1889.62</v>
      </c>
      <c r="DZ97" s="31">
        <f t="shared" ca="1" si="259"/>
        <v>-469.12</v>
      </c>
      <c r="EA97" s="31">
        <f t="shared" ca="1" si="260"/>
        <v>-1685.02</v>
      </c>
      <c r="EB97" s="31">
        <f t="shared" ca="1" si="261"/>
        <v>-2090.17</v>
      </c>
      <c r="EC97" s="31">
        <f t="shared" ca="1" si="262"/>
        <v>-8881.92</v>
      </c>
      <c r="ED97" s="31">
        <f t="shared" ca="1" si="263"/>
        <v>-487.98</v>
      </c>
      <c r="EE97" s="31">
        <f t="shared" ca="1" si="264"/>
        <v>-13.45</v>
      </c>
      <c r="EF97" s="31">
        <f t="shared" ca="1" si="265"/>
        <v>-851.14</v>
      </c>
      <c r="EG97" s="32">
        <f t="shared" ca="1" si="266"/>
        <v>-45210.290000000008</v>
      </c>
      <c r="EH97" s="32">
        <f t="shared" ca="1" si="267"/>
        <v>-14418.710000000003</v>
      </c>
      <c r="EI97" s="32">
        <f t="shared" ca="1" si="268"/>
        <v>-23149.320000000003</v>
      </c>
      <c r="EJ97" s="32">
        <f t="shared" ca="1" si="269"/>
        <v>-13379.579999999998</v>
      </c>
      <c r="EK97" s="32">
        <f t="shared" ca="1" si="270"/>
        <v>-8204.9900000000016</v>
      </c>
      <c r="EL97" s="32">
        <f t="shared" ca="1" si="271"/>
        <v>-2045.5</v>
      </c>
      <c r="EM97" s="32">
        <f t="shared" ca="1" si="272"/>
        <v>-7377.1399999999994</v>
      </c>
      <c r="EN97" s="32">
        <f t="shared" ca="1" si="273"/>
        <v>-9189.73</v>
      </c>
      <c r="EO97" s="32">
        <f t="shared" ca="1" si="274"/>
        <v>-39217.300000000003</v>
      </c>
      <c r="EP97" s="32">
        <f t="shared" ca="1" si="275"/>
        <v>-2163.59</v>
      </c>
      <c r="EQ97" s="32">
        <f t="shared" ca="1" si="276"/>
        <v>-59.899999999999991</v>
      </c>
      <c r="ER97" s="32">
        <f t="shared" ca="1" si="277"/>
        <v>-3806.059999999999</v>
      </c>
    </row>
    <row r="98" spans="1:148">
      <c r="A98" t="s">
        <v>509</v>
      </c>
      <c r="B98" s="1" t="s">
        <v>56</v>
      </c>
      <c r="C98" t="str">
        <f t="shared" ca="1" si="314"/>
        <v>PKNE</v>
      </c>
      <c r="D98" t="str">
        <f t="shared" ca="1" si="315"/>
        <v>Cowley Ridge Phase 1 Wind Facility</v>
      </c>
      <c r="O98" s="51">
        <v>4693.3178699999999</v>
      </c>
      <c r="P98" s="51">
        <v>2383.0512990000002</v>
      </c>
      <c r="Q98" s="32"/>
      <c r="R98" s="32"/>
      <c r="S98" s="32"/>
      <c r="T98" s="32"/>
      <c r="U98" s="32"/>
      <c r="V98" s="32"/>
      <c r="W98" s="32"/>
      <c r="X98" s="32"/>
      <c r="Y98" s="32"/>
      <c r="Z98" s="32"/>
      <c r="AA98" s="32">
        <v>230364.79999999999</v>
      </c>
      <c r="AB98" s="32">
        <v>92371.13</v>
      </c>
      <c r="AM98" s="2">
        <v>3.83</v>
      </c>
      <c r="AN98" s="2">
        <v>3.83</v>
      </c>
      <c r="AO98" s="33"/>
      <c r="AP98" s="33"/>
      <c r="AQ98" s="33"/>
      <c r="AR98" s="33"/>
      <c r="AS98" s="33"/>
      <c r="AT98" s="33"/>
      <c r="AU98" s="33"/>
      <c r="AV98" s="33"/>
      <c r="AW98" s="33"/>
      <c r="AX98" s="33"/>
      <c r="AY98" s="33">
        <v>8822.9699999999993</v>
      </c>
      <c r="AZ98" s="33">
        <v>3537.81</v>
      </c>
      <c r="BA98" s="31">
        <f t="shared" si="278"/>
        <v>0</v>
      </c>
      <c r="BB98" s="31">
        <f t="shared" si="279"/>
        <v>0</v>
      </c>
      <c r="BC98" s="31">
        <f t="shared" si="280"/>
        <v>0</v>
      </c>
      <c r="BD98" s="31">
        <f t="shared" si="281"/>
        <v>0</v>
      </c>
      <c r="BE98" s="31">
        <f t="shared" si="282"/>
        <v>0</v>
      </c>
      <c r="BF98" s="31">
        <f t="shared" si="283"/>
        <v>0</v>
      </c>
      <c r="BG98" s="31">
        <f t="shared" si="284"/>
        <v>0</v>
      </c>
      <c r="BH98" s="31">
        <f t="shared" si="285"/>
        <v>0</v>
      </c>
      <c r="BI98" s="31">
        <f t="shared" si="286"/>
        <v>0</v>
      </c>
      <c r="BJ98" s="31">
        <f t="shared" si="287"/>
        <v>0</v>
      </c>
      <c r="BK98" s="31">
        <f t="shared" si="288"/>
        <v>-276.44</v>
      </c>
      <c r="BL98" s="31">
        <f t="shared" si="289"/>
        <v>-110.85</v>
      </c>
      <c r="BM98" s="6">
        <f t="shared" ca="1" si="316"/>
        <v>0.12</v>
      </c>
      <c r="BN98" s="6">
        <f t="shared" ca="1" si="316"/>
        <v>0.12</v>
      </c>
      <c r="BO98" s="6">
        <f t="shared" ca="1" si="316"/>
        <v>0.12</v>
      </c>
      <c r="BP98" s="6">
        <f t="shared" ca="1" si="316"/>
        <v>0.12</v>
      </c>
      <c r="BQ98" s="6">
        <f t="shared" ca="1" si="316"/>
        <v>0.12</v>
      </c>
      <c r="BR98" s="6">
        <f t="shared" ca="1" si="316"/>
        <v>0.12</v>
      </c>
      <c r="BS98" s="6">
        <f t="shared" ca="1" si="316"/>
        <v>0.12</v>
      </c>
      <c r="BT98" s="6">
        <f t="shared" ca="1" si="316"/>
        <v>0.12</v>
      </c>
      <c r="BU98" s="6">
        <f t="shared" ca="1" si="316"/>
        <v>0.12</v>
      </c>
      <c r="BV98" s="6">
        <f t="shared" ca="1" si="316"/>
        <v>0.12</v>
      </c>
      <c r="BW98" s="6">
        <f t="shared" ca="1" si="316"/>
        <v>0.12</v>
      </c>
      <c r="BX98" s="6">
        <f t="shared" ca="1" si="316"/>
        <v>0.12</v>
      </c>
      <c r="BY98" s="31">
        <f t="shared" ca="1" si="230"/>
        <v>0</v>
      </c>
      <c r="BZ98" s="31">
        <f t="shared" ca="1" si="231"/>
        <v>0</v>
      </c>
      <c r="CA98" s="31">
        <f t="shared" ca="1" si="232"/>
        <v>0</v>
      </c>
      <c r="CB98" s="31">
        <f t="shared" ca="1" si="233"/>
        <v>0</v>
      </c>
      <c r="CC98" s="31">
        <f t="shared" ca="1" si="234"/>
        <v>0</v>
      </c>
      <c r="CD98" s="31">
        <f t="shared" ca="1" si="235"/>
        <v>0</v>
      </c>
      <c r="CE98" s="31">
        <f t="shared" ca="1" si="236"/>
        <v>0</v>
      </c>
      <c r="CF98" s="31">
        <f t="shared" ca="1" si="237"/>
        <v>0</v>
      </c>
      <c r="CG98" s="31">
        <f t="shared" ca="1" si="238"/>
        <v>0</v>
      </c>
      <c r="CH98" s="31">
        <f t="shared" ca="1" si="239"/>
        <v>0</v>
      </c>
      <c r="CI98" s="31">
        <f t="shared" ca="1" si="240"/>
        <v>27643.78</v>
      </c>
      <c r="CJ98" s="31">
        <f t="shared" ca="1" si="241"/>
        <v>11084.54</v>
      </c>
      <c r="CK98" s="32">
        <f t="shared" ca="1" si="290"/>
        <v>0</v>
      </c>
      <c r="CL98" s="32">
        <f t="shared" ca="1" si="291"/>
        <v>0</v>
      </c>
      <c r="CM98" s="32">
        <f t="shared" ca="1" si="292"/>
        <v>0</v>
      </c>
      <c r="CN98" s="32">
        <f t="shared" ca="1" si="293"/>
        <v>0</v>
      </c>
      <c r="CO98" s="32">
        <f t="shared" ca="1" si="294"/>
        <v>0</v>
      </c>
      <c r="CP98" s="32">
        <f t="shared" ca="1" si="295"/>
        <v>0</v>
      </c>
      <c r="CQ98" s="32">
        <f t="shared" ca="1" si="296"/>
        <v>0</v>
      </c>
      <c r="CR98" s="32">
        <f t="shared" ca="1" si="297"/>
        <v>0</v>
      </c>
      <c r="CS98" s="32">
        <f t="shared" ca="1" si="298"/>
        <v>0</v>
      </c>
      <c r="CT98" s="32">
        <f t="shared" ca="1" si="299"/>
        <v>0</v>
      </c>
      <c r="CU98" s="32">
        <f t="shared" ca="1" si="300"/>
        <v>552.88</v>
      </c>
      <c r="CV98" s="32">
        <f t="shared" ca="1" si="301"/>
        <v>221.69</v>
      </c>
      <c r="CW98" s="31">
        <f t="shared" ca="1" si="302"/>
        <v>0</v>
      </c>
      <c r="CX98" s="31">
        <f t="shared" ca="1" si="303"/>
        <v>0</v>
      </c>
      <c r="CY98" s="31">
        <f t="shared" ca="1" si="304"/>
        <v>0</v>
      </c>
      <c r="CZ98" s="31">
        <f t="shared" ca="1" si="305"/>
        <v>0</v>
      </c>
      <c r="DA98" s="31">
        <f t="shared" ca="1" si="306"/>
        <v>0</v>
      </c>
      <c r="DB98" s="31">
        <f t="shared" ca="1" si="307"/>
        <v>0</v>
      </c>
      <c r="DC98" s="31">
        <f t="shared" ca="1" si="308"/>
        <v>0</v>
      </c>
      <c r="DD98" s="31">
        <f t="shared" ca="1" si="309"/>
        <v>0</v>
      </c>
      <c r="DE98" s="31">
        <f t="shared" ca="1" si="310"/>
        <v>0</v>
      </c>
      <c r="DF98" s="31">
        <f t="shared" ca="1" si="311"/>
        <v>0</v>
      </c>
      <c r="DG98" s="31">
        <f t="shared" ca="1" si="312"/>
        <v>19650.13</v>
      </c>
      <c r="DH98" s="31">
        <f t="shared" ca="1" si="313"/>
        <v>7879.2700000000023</v>
      </c>
      <c r="DI98" s="32">
        <f t="shared" ca="1" si="242"/>
        <v>0</v>
      </c>
      <c r="DJ98" s="32">
        <f t="shared" ca="1" si="243"/>
        <v>0</v>
      </c>
      <c r="DK98" s="32">
        <f t="shared" ca="1" si="244"/>
        <v>0</v>
      </c>
      <c r="DL98" s="32">
        <f t="shared" ca="1" si="245"/>
        <v>0</v>
      </c>
      <c r="DM98" s="32">
        <f t="shared" ca="1" si="246"/>
        <v>0</v>
      </c>
      <c r="DN98" s="32">
        <f t="shared" ca="1" si="247"/>
        <v>0</v>
      </c>
      <c r="DO98" s="32">
        <f t="shared" ca="1" si="248"/>
        <v>0</v>
      </c>
      <c r="DP98" s="32">
        <f t="shared" ca="1" si="249"/>
        <v>0</v>
      </c>
      <c r="DQ98" s="32">
        <f t="shared" ca="1" si="250"/>
        <v>0</v>
      </c>
      <c r="DR98" s="32">
        <f t="shared" ca="1" si="251"/>
        <v>0</v>
      </c>
      <c r="DS98" s="32">
        <f t="shared" ca="1" si="252"/>
        <v>982.51</v>
      </c>
      <c r="DT98" s="32">
        <f t="shared" ca="1" si="253"/>
        <v>393.96</v>
      </c>
      <c r="DU98" s="31">
        <f t="shared" ca="1" si="254"/>
        <v>0</v>
      </c>
      <c r="DV98" s="31">
        <f t="shared" ca="1" si="255"/>
        <v>0</v>
      </c>
      <c r="DW98" s="31">
        <f t="shared" ca="1" si="256"/>
        <v>0</v>
      </c>
      <c r="DX98" s="31">
        <f t="shared" ca="1" si="257"/>
        <v>0</v>
      </c>
      <c r="DY98" s="31">
        <f t="shared" ca="1" si="258"/>
        <v>0</v>
      </c>
      <c r="DZ98" s="31">
        <f t="shared" ca="1" si="259"/>
        <v>0</v>
      </c>
      <c r="EA98" s="31">
        <f t="shared" ca="1" si="260"/>
        <v>0</v>
      </c>
      <c r="EB98" s="31">
        <f t="shared" ca="1" si="261"/>
        <v>0</v>
      </c>
      <c r="EC98" s="31">
        <f t="shared" ca="1" si="262"/>
        <v>0</v>
      </c>
      <c r="ED98" s="31">
        <f t="shared" ca="1" si="263"/>
        <v>0</v>
      </c>
      <c r="EE98" s="31">
        <f t="shared" ca="1" si="264"/>
        <v>5975.37</v>
      </c>
      <c r="EF98" s="31">
        <f t="shared" ca="1" si="265"/>
        <v>2383.04</v>
      </c>
      <c r="EG98" s="32">
        <f t="shared" ca="1" si="266"/>
        <v>0</v>
      </c>
      <c r="EH98" s="32">
        <f t="shared" ca="1" si="267"/>
        <v>0</v>
      </c>
      <c r="EI98" s="32">
        <f t="shared" ca="1" si="268"/>
        <v>0</v>
      </c>
      <c r="EJ98" s="32">
        <f t="shared" ca="1" si="269"/>
        <v>0</v>
      </c>
      <c r="EK98" s="32">
        <f t="shared" ca="1" si="270"/>
        <v>0</v>
      </c>
      <c r="EL98" s="32">
        <f t="shared" ca="1" si="271"/>
        <v>0</v>
      </c>
      <c r="EM98" s="32">
        <f t="shared" ca="1" si="272"/>
        <v>0</v>
      </c>
      <c r="EN98" s="32">
        <f t="shared" ca="1" si="273"/>
        <v>0</v>
      </c>
      <c r="EO98" s="32">
        <f t="shared" ca="1" si="274"/>
        <v>0</v>
      </c>
      <c r="EP98" s="32">
        <f t="shared" ca="1" si="275"/>
        <v>0</v>
      </c>
      <c r="EQ98" s="32">
        <f t="shared" ca="1" si="276"/>
        <v>26608.01</v>
      </c>
      <c r="ER98" s="32">
        <f t="shared" ca="1" si="277"/>
        <v>10656.27</v>
      </c>
    </row>
    <row r="99" spans="1:148">
      <c r="A99" t="s">
        <v>436</v>
      </c>
      <c r="B99" s="1" t="s">
        <v>131</v>
      </c>
      <c r="C99" t="str">
        <f t="shared" ca="1" si="314"/>
        <v>POC</v>
      </c>
      <c r="D99" t="str">
        <f t="shared" ca="1" si="315"/>
        <v>Pocaterra Hydro Facility</v>
      </c>
      <c r="E99" s="51">
        <v>4519.8552</v>
      </c>
      <c r="F99" s="51">
        <v>3740.5527000000002</v>
      </c>
      <c r="G99" s="51">
        <v>2772.7103000000002</v>
      </c>
      <c r="H99" s="51">
        <v>1907.5508</v>
      </c>
      <c r="I99" s="51">
        <v>1456.1556</v>
      </c>
      <c r="J99" s="51">
        <v>118.3094</v>
      </c>
      <c r="K99" s="51">
        <v>441.39</v>
      </c>
      <c r="L99" s="51">
        <v>645.76946280000004</v>
      </c>
      <c r="M99" s="51">
        <v>1584.0613609</v>
      </c>
      <c r="N99" s="51">
        <v>2098.6020018999998</v>
      </c>
      <c r="O99" s="51">
        <v>2839.9284312</v>
      </c>
      <c r="P99" s="51">
        <v>4118.437817</v>
      </c>
      <c r="Q99" s="32">
        <v>589115.29</v>
      </c>
      <c r="R99" s="32">
        <v>218971.12</v>
      </c>
      <c r="S99" s="32">
        <v>155580.85</v>
      </c>
      <c r="T99" s="32">
        <v>67859.460000000006</v>
      </c>
      <c r="U99" s="32">
        <v>58989.17</v>
      </c>
      <c r="V99" s="32">
        <v>9176.11</v>
      </c>
      <c r="W99" s="32">
        <v>30187.68</v>
      </c>
      <c r="X99" s="32">
        <v>36478.83</v>
      </c>
      <c r="Y99" s="32">
        <v>328478.11</v>
      </c>
      <c r="Z99" s="32">
        <v>87260.96</v>
      </c>
      <c r="AA99" s="32">
        <v>199734.24</v>
      </c>
      <c r="AB99" s="32">
        <v>304044.63</v>
      </c>
      <c r="AC99" s="2">
        <v>-1.45</v>
      </c>
      <c r="AD99" s="2">
        <v>-1.45</v>
      </c>
      <c r="AE99" s="2">
        <v>-1.45</v>
      </c>
      <c r="AF99" s="2">
        <v>-1.45</v>
      </c>
      <c r="AG99" s="2">
        <v>-1.45</v>
      </c>
      <c r="AH99" s="2">
        <v>-1.45</v>
      </c>
      <c r="AI99" s="2">
        <v>-1.45</v>
      </c>
      <c r="AJ99" s="2">
        <v>-1.45</v>
      </c>
      <c r="AK99" s="2">
        <v>-1.45</v>
      </c>
      <c r="AL99" s="2">
        <v>-1.45</v>
      </c>
      <c r="AM99" s="2">
        <v>-1.45</v>
      </c>
      <c r="AN99" s="2">
        <v>-1.45</v>
      </c>
      <c r="AO99" s="33">
        <v>-8542.17</v>
      </c>
      <c r="AP99" s="33">
        <v>-3175.08</v>
      </c>
      <c r="AQ99" s="33">
        <v>-2255.92</v>
      </c>
      <c r="AR99" s="33">
        <v>-983.96</v>
      </c>
      <c r="AS99" s="33">
        <v>-855.34</v>
      </c>
      <c r="AT99" s="33">
        <v>-133.05000000000001</v>
      </c>
      <c r="AU99" s="33">
        <v>-437.72</v>
      </c>
      <c r="AV99" s="33">
        <v>-528.94000000000005</v>
      </c>
      <c r="AW99" s="33">
        <v>-4762.93</v>
      </c>
      <c r="AX99" s="33">
        <v>-1265.28</v>
      </c>
      <c r="AY99" s="33">
        <v>-2896.15</v>
      </c>
      <c r="AZ99" s="33">
        <v>-4408.6499999999996</v>
      </c>
      <c r="BA99" s="31">
        <f t="shared" si="278"/>
        <v>-176.73</v>
      </c>
      <c r="BB99" s="31">
        <f t="shared" si="279"/>
        <v>-65.69</v>
      </c>
      <c r="BC99" s="31">
        <f t="shared" si="280"/>
        <v>-46.67</v>
      </c>
      <c r="BD99" s="31">
        <f t="shared" si="281"/>
        <v>-27.14</v>
      </c>
      <c r="BE99" s="31">
        <f t="shared" si="282"/>
        <v>-23.6</v>
      </c>
      <c r="BF99" s="31">
        <f t="shared" si="283"/>
        <v>-3.67</v>
      </c>
      <c r="BG99" s="31">
        <f t="shared" si="284"/>
        <v>0</v>
      </c>
      <c r="BH99" s="31">
        <f t="shared" si="285"/>
        <v>0</v>
      </c>
      <c r="BI99" s="31">
        <f t="shared" si="286"/>
        <v>0</v>
      </c>
      <c r="BJ99" s="31">
        <f t="shared" si="287"/>
        <v>-104.71</v>
      </c>
      <c r="BK99" s="31">
        <f t="shared" si="288"/>
        <v>-239.68</v>
      </c>
      <c r="BL99" s="31">
        <f t="shared" si="289"/>
        <v>-364.85</v>
      </c>
      <c r="BM99" s="6">
        <f t="shared" ca="1" si="316"/>
        <v>-1.17E-2</v>
      </c>
      <c r="BN99" s="6">
        <f t="shared" ca="1" si="316"/>
        <v>-1.17E-2</v>
      </c>
      <c r="BO99" s="6">
        <f t="shared" ca="1" si="316"/>
        <v>-1.17E-2</v>
      </c>
      <c r="BP99" s="6">
        <f t="shared" ca="1" si="316"/>
        <v>-1.17E-2</v>
      </c>
      <c r="BQ99" s="6">
        <f t="shared" ca="1" si="316"/>
        <v>-1.17E-2</v>
      </c>
      <c r="BR99" s="6">
        <f t="shared" ca="1" si="316"/>
        <v>-1.17E-2</v>
      </c>
      <c r="BS99" s="6">
        <f t="shared" ca="1" si="316"/>
        <v>-1.17E-2</v>
      </c>
      <c r="BT99" s="6">
        <f t="shared" ca="1" si="316"/>
        <v>-1.17E-2</v>
      </c>
      <c r="BU99" s="6">
        <f t="shared" ca="1" si="316"/>
        <v>-1.17E-2</v>
      </c>
      <c r="BV99" s="6">
        <f t="shared" ca="1" si="316"/>
        <v>-1.17E-2</v>
      </c>
      <c r="BW99" s="6">
        <f t="shared" ca="1" si="316"/>
        <v>-1.17E-2</v>
      </c>
      <c r="BX99" s="6">
        <f t="shared" ca="1" si="316"/>
        <v>-1.17E-2</v>
      </c>
      <c r="BY99" s="31">
        <f t="shared" ca="1" si="230"/>
        <v>-6892.65</v>
      </c>
      <c r="BZ99" s="31">
        <f t="shared" ca="1" si="231"/>
        <v>-2561.96</v>
      </c>
      <c r="CA99" s="31">
        <f t="shared" ca="1" si="232"/>
        <v>-1820.3</v>
      </c>
      <c r="CB99" s="31">
        <f t="shared" ca="1" si="233"/>
        <v>-793.96</v>
      </c>
      <c r="CC99" s="31">
        <f t="shared" ca="1" si="234"/>
        <v>-690.17</v>
      </c>
      <c r="CD99" s="31">
        <f t="shared" ca="1" si="235"/>
        <v>-107.36</v>
      </c>
      <c r="CE99" s="31">
        <f t="shared" ca="1" si="236"/>
        <v>-353.2</v>
      </c>
      <c r="CF99" s="31">
        <f t="shared" ca="1" si="237"/>
        <v>-426.8</v>
      </c>
      <c r="CG99" s="31">
        <f t="shared" ca="1" si="238"/>
        <v>-3843.19</v>
      </c>
      <c r="CH99" s="31">
        <f t="shared" ca="1" si="239"/>
        <v>-1020.95</v>
      </c>
      <c r="CI99" s="31">
        <f t="shared" ca="1" si="240"/>
        <v>-2336.89</v>
      </c>
      <c r="CJ99" s="31">
        <f t="shared" ca="1" si="241"/>
        <v>-3557.32</v>
      </c>
      <c r="CK99" s="32">
        <f t="shared" ca="1" si="290"/>
        <v>1413.88</v>
      </c>
      <c r="CL99" s="32">
        <f t="shared" ca="1" si="291"/>
        <v>525.53</v>
      </c>
      <c r="CM99" s="32">
        <f t="shared" ca="1" si="292"/>
        <v>373.39</v>
      </c>
      <c r="CN99" s="32">
        <f t="shared" ca="1" si="293"/>
        <v>162.86000000000001</v>
      </c>
      <c r="CO99" s="32">
        <f t="shared" ca="1" si="294"/>
        <v>141.57</v>
      </c>
      <c r="CP99" s="32">
        <f t="shared" ca="1" si="295"/>
        <v>22.02</v>
      </c>
      <c r="CQ99" s="32">
        <f t="shared" ca="1" si="296"/>
        <v>72.45</v>
      </c>
      <c r="CR99" s="32">
        <f t="shared" ca="1" si="297"/>
        <v>87.55</v>
      </c>
      <c r="CS99" s="32">
        <f t="shared" ca="1" si="298"/>
        <v>788.35</v>
      </c>
      <c r="CT99" s="32">
        <f t="shared" ca="1" si="299"/>
        <v>209.43</v>
      </c>
      <c r="CU99" s="32">
        <f t="shared" ca="1" si="300"/>
        <v>479.36</v>
      </c>
      <c r="CV99" s="32">
        <f t="shared" ca="1" si="301"/>
        <v>729.71</v>
      </c>
      <c r="CW99" s="31">
        <f t="shared" ca="1" si="302"/>
        <v>3240.1300000000006</v>
      </c>
      <c r="CX99" s="31">
        <f t="shared" ca="1" si="303"/>
        <v>1204.3399999999999</v>
      </c>
      <c r="CY99" s="31">
        <f t="shared" ca="1" si="304"/>
        <v>855.68000000000018</v>
      </c>
      <c r="CZ99" s="31">
        <f t="shared" ca="1" si="305"/>
        <v>380</v>
      </c>
      <c r="DA99" s="31">
        <f t="shared" ca="1" si="306"/>
        <v>330.34000000000015</v>
      </c>
      <c r="DB99" s="31">
        <f t="shared" ca="1" si="307"/>
        <v>51.38000000000001</v>
      </c>
      <c r="DC99" s="31">
        <f t="shared" ca="1" si="308"/>
        <v>156.97000000000003</v>
      </c>
      <c r="DD99" s="31">
        <f t="shared" ca="1" si="309"/>
        <v>189.69000000000005</v>
      </c>
      <c r="DE99" s="31">
        <f t="shared" ca="1" si="310"/>
        <v>1708.0900000000001</v>
      </c>
      <c r="DF99" s="31">
        <f t="shared" ca="1" si="311"/>
        <v>558.47</v>
      </c>
      <c r="DG99" s="31">
        <f t="shared" ca="1" si="312"/>
        <v>1278.3000000000004</v>
      </c>
      <c r="DH99" s="31">
        <f t="shared" ca="1" si="313"/>
        <v>1945.8899999999994</v>
      </c>
      <c r="DI99" s="32">
        <f t="shared" ca="1" si="242"/>
        <v>162.01</v>
      </c>
      <c r="DJ99" s="32">
        <f t="shared" ca="1" si="243"/>
        <v>60.22</v>
      </c>
      <c r="DK99" s="32">
        <f t="shared" ca="1" si="244"/>
        <v>42.78</v>
      </c>
      <c r="DL99" s="32">
        <f t="shared" ca="1" si="245"/>
        <v>19</v>
      </c>
      <c r="DM99" s="32">
        <f t="shared" ca="1" si="246"/>
        <v>16.52</v>
      </c>
      <c r="DN99" s="32">
        <f t="shared" ca="1" si="247"/>
        <v>2.57</v>
      </c>
      <c r="DO99" s="32">
        <f t="shared" ca="1" si="248"/>
        <v>7.85</v>
      </c>
      <c r="DP99" s="32">
        <f t="shared" ca="1" si="249"/>
        <v>9.48</v>
      </c>
      <c r="DQ99" s="32">
        <f t="shared" ca="1" si="250"/>
        <v>85.4</v>
      </c>
      <c r="DR99" s="32">
        <f t="shared" ca="1" si="251"/>
        <v>27.92</v>
      </c>
      <c r="DS99" s="32">
        <f t="shared" ca="1" si="252"/>
        <v>63.92</v>
      </c>
      <c r="DT99" s="32">
        <f t="shared" ca="1" si="253"/>
        <v>97.29</v>
      </c>
      <c r="DU99" s="31">
        <f t="shared" ca="1" si="254"/>
        <v>1043.8699999999999</v>
      </c>
      <c r="DV99" s="31">
        <f t="shared" ca="1" si="255"/>
        <v>385.19</v>
      </c>
      <c r="DW99" s="31">
        <f t="shared" ca="1" si="256"/>
        <v>271.87</v>
      </c>
      <c r="DX99" s="31">
        <f t="shared" ca="1" si="257"/>
        <v>120.01</v>
      </c>
      <c r="DY99" s="31">
        <f t="shared" ca="1" si="258"/>
        <v>103.78</v>
      </c>
      <c r="DZ99" s="31">
        <f t="shared" ca="1" si="259"/>
        <v>16.05</v>
      </c>
      <c r="EA99" s="31">
        <f t="shared" ca="1" si="260"/>
        <v>48.79</v>
      </c>
      <c r="EB99" s="31">
        <f t="shared" ca="1" si="261"/>
        <v>58.64</v>
      </c>
      <c r="EC99" s="31">
        <f t="shared" ca="1" si="262"/>
        <v>525.12</v>
      </c>
      <c r="ED99" s="31">
        <f t="shared" ca="1" si="263"/>
        <v>170.77</v>
      </c>
      <c r="EE99" s="31">
        <f t="shared" ca="1" si="264"/>
        <v>388.72</v>
      </c>
      <c r="EF99" s="31">
        <f t="shared" ca="1" si="265"/>
        <v>588.52</v>
      </c>
      <c r="EG99" s="32">
        <f t="shared" ca="1" si="266"/>
        <v>4446.01</v>
      </c>
      <c r="EH99" s="32">
        <f t="shared" ca="1" si="267"/>
        <v>1649.75</v>
      </c>
      <c r="EI99" s="32">
        <f t="shared" ca="1" si="268"/>
        <v>1170.3300000000002</v>
      </c>
      <c r="EJ99" s="32">
        <f t="shared" ca="1" si="269"/>
        <v>519.01</v>
      </c>
      <c r="EK99" s="32">
        <f t="shared" ca="1" si="270"/>
        <v>450.6400000000001</v>
      </c>
      <c r="EL99" s="32">
        <f t="shared" ca="1" si="271"/>
        <v>70.000000000000014</v>
      </c>
      <c r="EM99" s="32">
        <f t="shared" ca="1" si="272"/>
        <v>213.61</v>
      </c>
      <c r="EN99" s="32">
        <f t="shared" ca="1" si="273"/>
        <v>257.81000000000006</v>
      </c>
      <c r="EO99" s="32">
        <f t="shared" ca="1" si="274"/>
        <v>2318.61</v>
      </c>
      <c r="EP99" s="32">
        <f t="shared" ca="1" si="275"/>
        <v>757.16</v>
      </c>
      <c r="EQ99" s="32">
        <f t="shared" ca="1" si="276"/>
        <v>1730.9400000000005</v>
      </c>
      <c r="ER99" s="32">
        <f t="shared" ca="1" si="277"/>
        <v>2631.6999999999994</v>
      </c>
    </row>
    <row r="100" spans="1:148">
      <c r="A100" t="s">
        <v>464</v>
      </c>
      <c r="B100" s="1" t="s">
        <v>11</v>
      </c>
      <c r="C100" t="str">
        <f t="shared" ca="1" si="314"/>
        <v>PR1</v>
      </c>
      <c r="D100" t="str">
        <f t="shared" ca="1" si="315"/>
        <v>Primrose #1</v>
      </c>
      <c r="E100" s="51">
        <v>12809.837299999999</v>
      </c>
      <c r="F100" s="51">
        <v>13578.4566</v>
      </c>
      <c r="G100" s="51">
        <v>16394.9905</v>
      </c>
      <c r="H100" s="51">
        <v>13560.426299999999</v>
      </c>
      <c r="I100" s="51">
        <v>11511.622799999999</v>
      </c>
      <c r="J100" s="51">
        <v>11153.1962</v>
      </c>
      <c r="K100" s="51">
        <v>12397.7441</v>
      </c>
      <c r="L100" s="51">
        <v>12213.771699999999</v>
      </c>
      <c r="M100" s="51">
        <v>4905.6522000000004</v>
      </c>
      <c r="N100" s="51">
        <v>10486.8161</v>
      </c>
      <c r="O100" s="51">
        <v>11890.846799999999</v>
      </c>
      <c r="P100" s="51">
        <v>11875.5478</v>
      </c>
      <c r="Q100" s="32">
        <v>1334080.6000000001</v>
      </c>
      <c r="R100" s="32">
        <v>721450.25</v>
      </c>
      <c r="S100" s="32">
        <v>718963.63</v>
      </c>
      <c r="T100" s="32">
        <v>432431.11</v>
      </c>
      <c r="U100" s="32">
        <v>367037.49</v>
      </c>
      <c r="V100" s="32">
        <v>351139.34</v>
      </c>
      <c r="W100" s="32">
        <v>489054.22</v>
      </c>
      <c r="X100" s="32">
        <v>383172.35</v>
      </c>
      <c r="Y100" s="32">
        <v>190405.21</v>
      </c>
      <c r="Z100" s="32">
        <v>369305.83</v>
      </c>
      <c r="AA100" s="32">
        <v>585607.31000000006</v>
      </c>
      <c r="AB100" s="32">
        <v>642332.76</v>
      </c>
      <c r="AC100" s="2">
        <v>5.46</v>
      </c>
      <c r="AD100" s="2">
        <v>5.46</v>
      </c>
      <c r="AE100" s="2">
        <v>5.46</v>
      </c>
      <c r="AF100" s="2">
        <v>5.46</v>
      </c>
      <c r="AG100" s="2">
        <v>5.46</v>
      </c>
      <c r="AH100" s="2">
        <v>5.46</v>
      </c>
      <c r="AI100" s="2">
        <v>5.46</v>
      </c>
      <c r="AJ100" s="2">
        <v>5.46</v>
      </c>
      <c r="AK100" s="2">
        <v>5.46</v>
      </c>
      <c r="AL100" s="2">
        <v>5.46</v>
      </c>
      <c r="AM100" s="2">
        <v>5.46</v>
      </c>
      <c r="AN100" s="2">
        <v>5.46</v>
      </c>
      <c r="AO100" s="33">
        <v>72840.800000000003</v>
      </c>
      <c r="AP100" s="33">
        <v>39391.18</v>
      </c>
      <c r="AQ100" s="33">
        <v>39255.410000000003</v>
      </c>
      <c r="AR100" s="33">
        <v>23610.74</v>
      </c>
      <c r="AS100" s="33">
        <v>20040.25</v>
      </c>
      <c r="AT100" s="33">
        <v>19172.21</v>
      </c>
      <c r="AU100" s="33">
        <v>26702.36</v>
      </c>
      <c r="AV100" s="33">
        <v>20921.21</v>
      </c>
      <c r="AW100" s="33">
        <v>10396.120000000001</v>
      </c>
      <c r="AX100" s="33">
        <v>20164.099999999999</v>
      </c>
      <c r="AY100" s="33">
        <v>31974.16</v>
      </c>
      <c r="AZ100" s="33">
        <v>35071.370000000003</v>
      </c>
      <c r="BA100" s="31">
        <f t="shared" si="278"/>
        <v>-400.22</v>
      </c>
      <c r="BB100" s="31">
        <f t="shared" si="279"/>
        <v>-216.44</v>
      </c>
      <c r="BC100" s="31">
        <f t="shared" si="280"/>
        <v>-215.69</v>
      </c>
      <c r="BD100" s="31">
        <f t="shared" si="281"/>
        <v>-172.97</v>
      </c>
      <c r="BE100" s="31">
        <f t="shared" si="282"/>
        <v>-146.81</v>
      </c>
      <c r="BF100" s="31">
        <f t="shared" si="283"/>
        <v>-140.46</v>
      </c>
      <c r="BG100" s="31">
        <f t="shared" si="284"/>
        <v>0</v>
      </c>
      <c r="BH100" s="31">
        <f t="shared" si="285"/>
        <v>0</v>
      </c>
      <c r="BI100" s="31">
        <f t="shared" si="286"/>
        <v>0</v>
      </c>
      <c r="BJ100" s="31">
        <f t="shared" si="287"/>
        <v>-443.17</v>
      </c>
      <c r="BK100" s="31">
        <f t="shared" si="288"/>
        <v>-702.73</v>
      </c>
      <c r="BL100" s="31">
        <f t="shared" si="289"/>
        <v>-770.8</v>
      </c>
      <c r="BM100" s="6">
        <f t="shared" ca="1" si="316"/>
        <v>6.5600000000000006E-2</v>
      </c>
      <c r="BN100" s="6">
        <f t="shared" ca="1" si="316"/>
        <v>6.5600000000000006E-2</v>
      </c>
      <c r="BO100" s="6">
        <f t="shared" ca="1" si="316"/>
        <v>6.5600000000000006E-2</v>
      </c>
      <c r="BP100" s="6">
        <f t="shared" ca="1" si="316"/>
        <v>6.5600000000000006E-2</v>
      </c>
      <c r="BQ100" s="6">
        <f t="shared" ca="1" si="316"/>
        <v>6.5600000000000006E-2</v>
      </c>
      <c r="BR100" s="6">
        <f t="shared" ca="1" si="316"/>
        <v>6.5600000000000006E-2</v>
      </c>
      <c r="BS100" s="6">
        <f t="shared" ca="1" si="316"/>
        <v>6.5600000000000006E-2</v>
      </c>
      <c r="BT100" s="6">
        <f t="shared" ca="1" si="316"/>
        <v>6.5600000000000006E-2</v>
      </c>
      <c r="BU100" s="6">
        <f t="shared" ca="1" si="316"/>
        <v>6.5600000000000006E-2</v>
      </c>
      <c r="BV100" s="6">
        <f t="shared" ca="1" si="316"/>
        <v>6.5600000000000006E-2</v>
      </c>
      <c r="BW100" s="6">
        <f t="shared" ca="1" si="316"/>
        <v>6.5600000000000006E-2</v>
      </c>
      <c r="BX100" s="6">
        <f t="shared" ca="1" si="316"/>
        <v>6.5600000000000006E-2</v>
      </c>
      <c r="BY100" s="31">
        <f t="shared" ca="1" si="230"/>
        <v>87515.69</v>
      </c>
      <c r="BZ100" s="31">
        <f t="shared" ca="1" si="231"/>
        <v>47327.14</v>
      </c>
      <c r="CA100" s="31">
        <f t="shared" ca="1" si="232"/>
        <v>47164.01</v>
      </c>
      <c r="CB100" s="31">
        <f t="shared" ca="1" si="233"/>
        <v>28367.48</v>
      </c>
      <c r="CC100" s="31">
        <f t="shared" ca="1" si="234"/>
        <v>24077.66</v>
      </c>
      <c r="CD100" s="31">
        <f t="shared" ca="1" si="235"/>
        <v>23034.74</v>
      </c>
      <c r="CE100" s="31">
        <f t="shared" ca="1" si="236"/>
        <v>32081.96</v>
      </c>
      <c r="CF100" s="31">
        <f t="shared" ca="1" si="237"/>
        <v>25136.11</v>
      </c>
      <c r="CG100" s="31">
        <f t="shared" ca="1" si="238"/>
        <v>12490.58</v>
      </c>
      <c r="CH100" s="31">
        <f t="shared" ca="1" si="239"/>
        <v>24226.46</v>
      </c>
      <c r="CI100" s="31">
        <f t="shared" ca="1" si="240"/>
        <v>38415.839999999997</v>
      </c>
      <c r="CJ100" s="31">
        <f t="shared" ca="1" si="241"/>
        <v>42137.03</v>
      </c>
      <c r="CK100" s="32">
        <f t="shared" ca="1" si="290"/>
        <v>3201.79</v>
      </c>
      <c r="CL100" s="32">
        <f t="shared" ca="1" si="291"/>
        <v>1731.48</v>
      </c>
      <c r="CM100" s="32">
        <f t="shared" ca="1" si="292"/>
        <v>1725.51</v>
      </c>
      <c r="CN100" s="32">
        <f t="shared" ca="1" si="293"/>
        <v>1037.83</v>
      </c>
      <c r="CO100" s="32">
        <f t="shared" ca="1" si="294"/>
        <v>880.89</v>
      </c>
      <c r="CP100" s="32">
        <f t="shared" ca="1" si="295"/>
        <v>842.73</v>
      </c>
      <c r="CQ100" s="32">
        <f t="shared" ca="1" si="296"/>
        <v>1173.73</v>
      </c>
      <c r="CR100" s="32">
        <f t="shared" ca="1" si="297"/>
        <v>919.61</v>
      </c>
      <c r="CS100" s="32">
        <f t="shared" ca="1" si="298"/>
        <v>456.97</v>
      </c>
      <c r="CT100" s="32">
        <f t="shared" ca="1" si="299"/>
        <v>886.33</v>
      </c>
      <c r="CU100" s="32">
        <f t="shared" ca="1" si="300"/>
        <v>1405.46</v>
      </c>
      <c r="CV100" s="32">
        <f t="shared" ca="1" si="301"/>
        <v>1541.6</v>
      </c>
      <c r="CW100" s="31">
        <f t="shared" ca="1" si="302"/>
        <v>18276.899999999994</v>
      </c>
      <c r="CX100" s="31">
        <f t="shared" ca="1" si="303"/>
        <v>9883.8800000000028</v>
      </c>
      <c r="CY100" s="31">
        <f t="shared" ca="1" si="304"/>
        <v>9849.8000000000011</v>
      </c>
      <c r="CZ100" s="31">
        <f t="shared" ca="1" si="305"/>
        <v>5967.5399999999963</v>
      </c>
      <c r="DA100" s="31">
        <f t="shared" ca="1" si="306"/>
        <v>5065.1099999999997</v>
      </c>
      <c r="DB100" s="31">
        <f t="shared" ca="1" si="307"/>
        <v>4845.7200000000021</v>
      </c>
      <c r="DC100" s="31">
        <f t="shared" ca="1" si="308"/>
        <v>6553.3300000000017</v>
      </c>
      <c r="DD100" s="31">
        <f t="shared" ca="1" si="309"/>
        <v>5134.510000000002</v>
      </c>
      <c r="DE100" s="31">
        <f t="shared" ca="1" si="310"/>
        <v>2551.4299999999985</v>
      </c>
      <c r="DF100" s="31">
        <f t="shared" ca="1" si="311"/>
        <v>5391.8600000000024</v>
      </c>
      <c r="DG100" s="31">
        <f t="shared" ca="1" si="312"/>
        <v>8549.8699999999953</v>
      </c>
      <c r="DH100" s="31">
        <f t="shared" ca="1" si="313"/>
        <v>9378.059999999994</v>
      </c>
      <c r="DI100" s="32">
        <f t="shared" ca="1" si="242"/>
        <v>913.85</v>
      </c>
      <c r="DJ100" s="32">
        <f t="shared" ca="1" si="243"/>
        <v>494.19</v>
      </c>
      <c r="DK100" s="32">
        <f t="shared" ca="1" si="244"/>
        <v>492.49</v>
      </c>
      <c r="DL100" s="32">
        <f t="shared" ca="1" si="245"/>
        <v>298.38</v>
      </c>
      <c r="DM100" s="32">
        <f t="shared" ca="1" si="246"/>
        <v>253.26</v>
      </c>
      <c r="DN100" s="32">
        <f t="shared" ca="1" si="247"/>
        <v>242.29</v>
      </c>
      <c r="DO100" s="32">
        <f t="shared" ca="1" si="248"/>
        <v>327.67</v>
      </c>
      <c r="DP100" s="32">
        <f t="shared" ca="1" si="249"/>
        <v>256.73</v>
      </c>
      <c r="DQ100" s="32">
        <f t="shared" ca="1" si="250"/>
        <v>127.57</v>
      </c>
      <c r="DR100" s="32">
        <f t="shared" ca="1" si="251"/>
        <v>269.58999999999997</v>
      </c>
      <c r="DS100" s="32">
        <f t="shared" ca="1" si="252"/>
        <v>427.49</v>
      </c>
      <c r="DT100" s="32">
        <f t="shared" ca="1" si="253"/>
        <v>468.9</v>
      </c>
      <c r="DU100" s="31">
        <f t="shared" ca="1" si="254"/>
        <v>5888.27</v>
      </c>
      <c r="DV100" s="31">
        <f t="shared" ca="1" si="255"/>
        <v>3161.21</v>
      </c>
      <c r="DW100" s="31">
        <f t="shared" ca="1" si="256"/>
        <v>3129.53</v>
      </c>
      <c r="DX100" s="31">
        <f t="shared" ca="1" si="257"/>
        <v>1884.63</v>
      </c>
      <c r="DY100" s="31">
        <f t="shared" ca="1" si="258"/>
        <v>1591.31</v>
      </c>
      <c r="DZ100" s="31">
        <f t="shared" ca="1" si="259"/>
        <v>1514.15</v>
      </c>
      <c r="EA100" s="31">
        <f t="shared" ca="1" si="260"/>
        <v>2036.96</v>
      </c>
      <c r="EB100" s="31">
        <f t="shared" ca="1" si="261"/>
        <v>1587.23</v>
      </c>
      <c r="EC100" s="31">
        <f t="shared" ca="1" si="262"/>
        <v>784.39</v>
      </c>
      <c r="ED100" s="31">
        <f t="shared" ca="1" si="263"/>
        <v>1648.76</v>
      </c>
      <c r="EE100" s="31">
        <f t="shared" ca="1" si="264"/>
        <v>2599.91</v>
      </c>
      <c r="EF100" s="31">
        <f t="shared" ca="1" si="265"/>
        <v>2836.34</v>
      </c>
      <c r="EG100" s="32">
        <f t="shared" ca="1" si="266"/>
        <v>25079.019999999993</v>
      </c>
      <c r="EH100" s="32">
        <f t="shared" ca="1" si="267"/>
        <v>13539.280000000002</v>
      </c>
      <c r="EI100" s="32">
        <f t="shared" ca="1" si="268"/>
        <v>13471.820000000002</v>
      </c>
      <c r="EJ100" s="32">
        <f t="shared" ca="1" si="269"/>
        <v>8150.5499999999965</v>
      </c>
      <c r="EK100" s="32">
        <f t="shared" ca="1" si="270"/>
        <v>6909.68</v>
      </c>
      <c r="EL100" s="32">
        <f t="shared" ca="1" si="271"/>
        <v>6602.1600000000017</v>
      </c>
      <c r="EM100" s="32">
        <f t="shared" ca="1" si="272"/>
        <v>8917.9600000000028</v>
      </c>
      <c r="EN100" s="32">
        <f t="shared" ca="1" si="273"/>
        <v>6978.4700000000012</v>
      </c>
      <c r="EO100" s="32">
        <f t="shared" ca="1" si="274"/>
        <v>3463.3899999999985</v>
      </c>
      <c r="EP100" s="32">
        <f t="shared" ca="1" si="275"/>
        <v>7310.2100000000028</v>
      </c>
      <c r="EQ100" s="32">
        <f t="shared" ca="1" si="276"/>
        <v>11577.269999999995</v>
      </c>
      <c r="ER100" s="32">
        <f t="shared" ca="1" si="277"/>
        <v>12683.299999999994</v>
      </c>
    </row>
    <row r="101" spans="1:148">
      <c r="A101" t="s">
        <v>449</v>
      </c>
      <c r="B101" s="1" t="s">
        <v>107</v>
      </c>
      <c r="C101" t="str">
        <f t="shared" ca="1" si="314"/>
        <v>BCHEXP</v>
      </c>
      <c r="D101" t="str">
        <f t="shared" ca="1" si="315"/>
        <v>Alberta-BC Intertie - Export</v>
      </c>
      <c r="E101" s="51">
        <v>16177.75</v>
      </c>
      <c r="F101" s="51">
        <v>10184</v>
      </c>
      <c r="G101" s="51">
        <v>10714.25</v>
      </c>
      <c r="H101" s="51">
        <v>23581.75</v>
      </c>
      <c r="I101" s="51">
        <v>10704</v>
      </c>
      <c r="J101" s="51">
        <v>2308.25</v>
      </c>
      <c r="K101" s="51">
        <v>12292.75</v>
      </c>
      <c r="L101" s="51">
        <v>51059</v>
      </c>
      <c r="M101" s="51">
        <v>33382.75</v>
      </c>
      <c r="N101" s="51">
        <v>52065</v>
      </c>
      <c r="O101" s="51">
        <v>24117.5</v>
      </c>
      <c r="P101" s="51">
        <v>39231.5</v>
      </c>
      <c r="Q101" s="32">
        <v>552649.16</v>
      </c>
      <c r="R101" s="32">
        <v>427890.34</v>
      </c>
      <c r="S101" s="32">
        <v>261107.17</v>
      </c>
      <c r="T101" s="32">
        <v>543049.68000000005</v>
      </c>
      <c r="U101" s="32">
        <v>193689.84</v>
      </c>
      <c r="V101" s="32">
        <v>40114.129999999997</v>
      </c>
      <c r="W101" s="32">
        <v>230273.87</v>
      </c>
      <c r="X101" s="32">
        <v>876905.72</v>
      </c>
      <c r="Y101" s="32">
        <v>648137.13</v>
      </c>
      <c r="Z101" s="32">
        <v>1156203.6100000001</v>
      </c>
      <c r="AA101" s="32">
        <v>587913.42000000004</v>
      </c>
      <c r="AB101" s="32">
        <v>1158119.6200000001</v>
      </c>
      <c r="AC101" s="2">
        <v>1.05</v>
      </c>
      <c r="AD101" s="2">
        <v>1.05</v>
      </c>
      <c r="AE101" s="2">
        <v>1.05</v>
      </c>
      <c r="AF101" s="2">
        <v>1.05</v>
      </c>
      <c r="AG101" s="2">
        <v>1.05</v>
      </c>
      <c r="AH101" s="2">
        <v>1.05</v>
      </c>
      <c r="AI101" s="2">
        <v>1.05</v>
      </c>
      <c r="AJ101" s="2">
        <v>1.05</v>
      </c>
      <c r="AK101" s="2">
        <v>1.05</v>
      </c>
      <c r="AL101" s="2">
        <v>1.05</v>
      </c>
      <c r="AM101" s="2">
        <v>1.05</v>
      </c>
      <c r="AN101" s="2">
        <v>1.05</v>
      </c>
      <c r="AO101" s="33">
        <v>5802.82</v>
      </c>
      <c r="AP101" s="33">
        <v>4492.8500000000004</v>
      </c>
      <c r="AQ101" s="33">
        <v>2741.63</v>
      </c>
      <c r="AR101" s="33">
        <v>5702.02</v>
      </c>
      <c r="AS101" s="33">
        <v>2033.74</v>
      </c>
      <c r="AT101" s="33">
        <v>421.2</v>
      </c>
      <c r="AU101" s="33">
        <v>2417.88</v>
      </c>
      <c r="AV101" s="33">
        <v>9207.51</v>
      </c>
      <c r="AW101" s="33">
        <v>6805.44</v>
      </c>
      <c r="AX101" s="33">
        <v>12140.14</v>
      </c>
      <c r="AY101" s="33">
        <v>6173.09</v>
      </c>
      <c r="AZ101" s="33">
        <v>12160.26</v>
      </c>
      <c r="BA101" s="31">
        <f t="shared" si="278"/>
        <v>-165.79</v>
      </c>
      <c r="BB101" s="31">
        <f t="shared" si="279"/>
        <v>-128.37</v>
      </c>
      <c r="BC101" s="31">
        <f t="shared" si="280"/>
        <v>-78.33</v>
      </c>
      <c r="BD101" s="31">
        <f t="shared" si="281"/>
        <v>-217.22</v>
      </c>
      <c r="BE101" s="31">
        <f t="shared" si="282"/>
        <v>-77.48</v>
      </c>
      <c r="BF101" s="31">
        <f t="shared" si="283"/>
        <v>-16.05</v>
      </c>
      <c r="BG101" s="31">
        <f t="shared" si="284"/>
        <v>0</v>
      </c>
      <c r="BH101" s="31">
        <f t="shared" si="285"/>
        <v>0</v>
      </c>
      <c r="BI101" s="31">
        <f t="shared" si="286"/>
        <v>0</v>
      </c>
      <c r="BJ101" s="31">
        <f t="shared" si="287"/>
        <v>-1387.44</v>
      </c>
      <c r="BK101" s="31">
        <f t="shared" si="288"/>
        <v>-705.5</v>
      </c>
      <c r="BL101" s="31">
        <f t="shared" si="289"/>
        <v>-1389.74</v>
      </c>
      <c r="BM101" s="6">
        <f t="shared" ca="1" si="316"/>
        <v>8.3999999999999995E-3</v>
      </c>
      <c r="BN101" s="6">
        <f t="shared" ca="1" si="316"/>
        <v>8.3999999999999995E-3</v>
      </c>
      <c r="BO101" s="6">
        <f t="shared" ca="1" si="316"/>
        <v>8.3999999999999995E-3</v>
      </c>
      <c r="BP101" s="6">
        <f t="shared" ca="1" si="316"/>
        <v>8.3999999999999995E-3</v>
      </c>
      <c r="BQ101" s="6">
        <f t="shared" ca="1" si="316"/>
        <v>8.3999999999999995E-3</v>
      </c>
      <c r="BR101" s="6">
        <f t="shared" ca="1" si="316"/>
        <v>8.3999999999999995E-3</v>
      </c>
      <c r="BS101" s="6">
        <f t="shared" ca="1" si="316"/>
        <v>8.3999999999999995E-3</v>
      </c>
      <c r="BT101" s="6">
        <f t="shared" ca="1" si="316"/>
        <v>8.3999999999999995E-3</v>
      </c>
      <c r="BU101" s="6">
        <f t="shared" ca="1" si="316"/>
        <v>8.3999999999999995E-3</v>
      </c>
      <c r="BV101" s="6">
        <f t="shared" ca="1" si="316"/>
        <v>8.3999999999999995E-3</v>
      </c>
      <c r="BW101" s="6">
        <f t="shared" ca="1" si="316"/>
        <v>8.3999999999999995E-3</v>
      </c>
      <c r="BX101" s="6">
        <f t="shared" ca="1" si="316"/>
        <v>8.3999999999999995E-3</v>
      </c>
      <c r="BY101" s="31">
        <f t="shared" ref="BY101:BY145" ca="1" si="317">IFERROR(VLOOKUP($C101,DOSDetail,CELL("col",BY$4)+58,FALSE),ROUND(Q101*BM101,2))</f>
        <v>4642.25</v>
      </c>
      <c r="BZ101" s="31">
        <f t="shared" ref="BZ101:BZ145" ca="1" si="318">IFERROR(VLOOKUP($C101,DOSDetail,CELL("col",BZ$4)+58,FALSE),ROUND(R101*BN101,2))</f>
        <v>3594.28</v>
      </c>
      <c r="CA101" s="31">
        <f t="shared" ref="CA101:CA145" ca="1" si="319">IFERROR(VLOOKUP($C101,DOSDetail,CELL("col",CA$4)+58,FALSE),ROUND(S101*BO101,2))</f>
        <v>2193.3000000000002</v>
      </c>
      <c r="CB101" s="31">
        <f t="shared" ref="CB101:CB145" ca="1" si="320">IFERROR(VLOOKUP($C101,DOSDetail,CELL("col",CB$4)+58,FALSE),ROUND(T101*BP101,2))</f>
        <v>4561.62</v>
      </c>
      <c r="CC101" s="31">
        <f t="shared" ref="CC101:CC145" ca="1" si="321">IFERROR(VLOOKUP($C101,DOSDetail,CELL("col",CC$4)+58,FALSE),ROUND(U101*BQ101,2))</f>
        <v>1626.99</v>
      </c>
      <c r="CD101" s="31">
        <f t="shared" ref="CD101:CD145" ca="1" si="322">IFERROR(VLOOKUP($C101,DOSDetail,CELL("col",CD$4)+58,FALSE),ROUND(V101*BR101,2))</f>
        <v>336.96</v>
      </c>
      <c r="CE101" s="31">
        <f t="shared" ref="CE101:CE145" ca="1" si="323">IFERROR(VLOOKUP($C101,DOSDetail,CELL("col",CE$4)+58,FALSE),ROUND(W101*BS101,2))</f>
        <v>1934.3</v>
      </c>
      <c r="CF101" s="31">
        <f t="shared" ref="CF101:CF145" ca="1" si="324">IFERROR(VLOOKUP($C101,DOSDetail,CELL("col",CF$4)+58,FALSE),ROUND(X101*BT101,2))</f>
        <v>7366.01</v>
      </c>
      <c r="CG101" s="31">
        <f t="shared" ref="CG101:CG145" ca="1" si="325">IFERROR(VLOOKUP($C101,DOSDetail,CELL("col",CG$4)+58,FALSE),ROUND(Y101*BU101,2))</f>
        <v>5444.35</v>
      </c>
      <c r="CH101" s="31">
        <f t="shared" ref="CH101:CH145" ca="1" si="326">IFERROR(VLOOKUP($C101,DOSDetail,CELL("col",CH$4)+58,FALSE),ROUND(Z101*BV101,2))</f>
        <v>9712.11</v>
      </c>
      <c r="CI101" s="31">
        <f t="shared" ref="CI101:CI145" ca="1" si="327">IFERROR(VLOOKUP($C101,DOSDetail,CELL("col",CI$4)+58,FALSE),ROUND(AA101*BW101,2))</f>
        <v>4938.47</v>
      </c>
      <c r="CJ101" s="31">
        <f t="shared" ref="CJ101:CJ145" ca="1" si="328">IFERROR(VLOOKUP($C101,DOSDetail,CELL("col",CJ$4)+58,FALSE),ROUND(AB101*BX101,2))</f>
        <v>9728.2000000000007</v>
      </c>
      <c r="CK101" s="32">
        <f t="shared" ca="1" si="290"/>
        <v>1326.36</v>
      </c>
      <c r="CL101" s="32">
        <f t="shared" ca="1" si="291"/>
        <v>1026.94</v>
      </c>
      <c r="CM101" s="32">
        <f t="shared" ca="1" si="292"/>
        <v>626.66</v>
      </c>
      <c r="CN101" s="32">
        <f t="shared" ca="1" si="293"/>
        <v>1303.32</v>
      </c>
      <c r="CO101" s="32">
        <f t="shared" ca="1" si="294"/>
        <v>464.86</v>
      </c>
      <c r="CP101" s="32">
        <f t="shared" ca="1" si="295"/>
        <v>96.27</v>
      </c>
      <c r="CQ101" s="32">
        <f t="shared" ca="1" si="296"/>
        <v>552.66</v>
      </c>
      <c r="CR101" s="32">
        <f t="shared" ca="1" si="297"/>
        <v>2104.5700000000002</v>
      </c>
      <c r="CS101" s="32">
        <f t="shared" ca="1" si="298"/>
        <v>1555.53</v>
      </c>
      <c r="CT101" s="32">
        <f t="shared" ca="1" si="299"/>
        <v>2774.89</v>
      </c>
      <c r="CU101" s="32">
        <f t="shared" ca="1" si="300"/>
        <v>1410.99</v>
      </c>
      <c r="CV101" s="32">
        <f t="shared" ca="1" si="301"/>
        <v>2779.49</v>
      </c>
      <c r="CW101" s="31">
        <f t="shared" ca="1" si="302"/>
        <v>331.57999999999993</v>
      </c>
      <c r="CX101" s="31">
        <f t="shared" ca="1" si="303"/>
        <v>256.7399999999999</v>
      </c>
      <c r="CY101" s="31">
        <f t="shared" ca="1" si="304"/>
        <v>156.65999999999991</v>
      </c>
      <c r="CZ101" s="31">
        <f t="shared" ca="1" si="305"/>
        <v>380.13999999999919</v>
      </c>
      <c r="DA101" s="31">
        <f t="shared" ca="1" si="306"/>
        <v>135.58999999999992</v>
      </c>
      <c r="DB101" s="31">
        <f t="shared" ca="1" si="307"/>
        <v>28.079999999999973</v>
      </c>
      <c r="DC101" s="31">
        <f t="shared" ca="1" si="308"/>
        <v>69.079999999999927</v>
      </c>
      <c r="DD101" s="31">
        <f t="shared" ca="1" si="309"/>
        <v>263.06999999999971</v>
      </c>
      <c r="DE101" s="31">
        <f t="shared" ca="1" si="310"/>
        <v>194.44000000000051</v>
      </c>
      <c r="DF101" s="31">
        <f t="shared" ca="1" si="311"/>
        <v>1734.3000000000006</v>
      </c>
      <c r="DG101" s="31">
        <f t="shared" ca="1" si="312"/>
        <v>881.86999999999989</v>
      </c>
      <c r="DH101" s="31">
        <f t="shared" ca="1" si="313"/>
        <v>1737.1700000000003</v>
      </c>
      <c r="DI101" s="32">
        <f t="shared" ca="1" si="242"/>
        <v>16.579999999999998</v>
      </c>
      <c r="DJ101" s="32">
        <f t="shared" ca="1" si="243"/>
        <v>12.84</v>
      </c>
      <c r="DK101" s="32">
        <f t="shared" ca="1" si="244"/>
        <v>7.83</v>
      </c>
      <c r="DL101" s="32">
        <f t="shared" ca="1" si="245"/>
        <v>19.010000000000002</v>
      </c>
      <c r="DM101" s="32">
        <f t="shared" ca="1" si="246"/>
        <v>6.78</v>
      </c>
      <c r="DN101" s="32">
        <f t="shared" ca="1" si="247"/>
        <v>1.4</v>
      </c>
      <c r="DO101" s="32">
        <f t="shared" ca="1" si="248"/>
        <v>3.45</v>
      </c>
      <c r="DP101" s="32">
        <f t="shared" ca="1" si="249"/>
        <v>13.15</v>
      </c>
      <c r="DQ101" s="32">
        <f t="shared" ca="1" si="250"/>
        <v>9.7200000000000006</v>
      </c>
      <c r="DR101" s="32">
        <f t="shared" ca="1" si="251"/>
        <v>86.72</v>
      </c>
      <c r="DS101" s="32">
        <f t="shared" ca="1" si="252"/>
        <v>44.09</v>
      </c>
      <c r="DT101" s="32">
        <f t="shared" ca="1" si="253"/>
        <v>86.86</v>
      </c>
      <c r="DU101" s="31">
        <f t="shared" ca="1" si="254"/>
        <v>106.83</v>
      </c>
      <c r="DV101" s="31">
        <f t="shared" ca="1" si="255"/>
        <v>82.11</v>
      </c>
      <c r="DW101" s="31">
        <f t="shared" ca="1" si="256"/>
        <v>49.77</v>
      </c>
      <c r="DX101" s="31">
        <f t="shared" ca="1" si="257"/>
        <v>120.05</v>
      </c>
      <c r="DY101" s="31">
        <f t="shared" ca="1" si="258"/>
        <v>42.6</v>
      </c>
      <c r="DZ101" s="31">
        <f t="shared" ca="1" si="259"/>
        <v>8.77</v>
      </c>
      <c r="EA101" s="31">
        <f t="shared" ca="1" si="260"/>
        <v>21.47</v>
      </c>
      <c r="EB101" s="31">
        <f t="shared" ca="1" si="261"/>
        <v>81.319999999999993</v>
      </c>
      <c r="EC101" s="31">
        <f t="shared" ca="1" si="262"/>
        <v>59.78</v>
      </c>
      <c r="ED101" s="31">
        <f t="shared" ca="1" si="263"/>
        <v>530.33000000000004</v>
      </c>
      <c r="EE101" s="31">
        <f t="shared" ca="1" si="264"/>
        <v>268.17</v>
      </c>
      <c r="EF101" s="31">
        <f t="shared" ca="1" si="265"/>
        <v>525.4</v>
      </c>
      <c r="EG101" s="32">
        <f t="shared" ca="1" si="266"/>
        <v>454.9899999999999</v>
      </c>
      <c r="EH101" s="32">
        <f t="shared" ca="1" si="267"/>
        <v>351.68999999999988</v>
      </c>
      <c r="EI101" s="32">
        <f t="shared" ca="1" si="268"/>
        <v>214.25999999999993</v>
      </c>
      <c r="EJ101" s="32">
        <f t="shared" ca="1" si="269"/>
        <v>519.19999999999914</v>
      </c>
      <c r="EK101" s="32">
        <f t="shared" ca="1" si="270"/>
        <v>184.96999999999991</v>
      </c>
      <c r="EL101" s="32">
        <f t="shared" ca="1" si="271"/>
        <v>38.249999999999972</v>
      </c>
      <c r="EM101" s="32">
        <f t="shared" ca="1" si="272"/>
        <v>93.999999999999929</v>
      </c>
      <c r="EN101" s="32">
        <f t="shared" ca="1" si="273"/>
        <v>357.53999999999968</v>
      </c>
      <c r="EO101" s="32">
        <f t="shared" ca="1" si="274"/>
        <v>263.94000000000051</v>
      </c>
      <c r="EP101" s="32">
        <f t="shared" ca="1" si="275"/>
        <v>2351.3500000000008</v>
      </c>
      <c r="EQ101" s="32">
        <f t="shared" ca="1" si="276"/>
        <v>1194.1299999999999</v>
      </c>
      <c r="ER101" s="32">
        <f t="shared" ca="1" si="277"/>
        <v>2349.4300000000003</v>
      </c>
    </row>
    <row r="102" spans="1:148">
      <c r="A102" t="s">
        <v>449</v>
      </c>
      <c r="B102" s="1" t="s">
        <v>339</v>
      </c>
      <c r="C102" t="str">
        <f t="shared" ca="1" si="314"/>
        <v>SPCEXP</v>
      </c>
      <c r="D102" t="str">
        <f t="shared" ca="1" si="315"/>
        <v>Alberta-Saskatchewan Intertie - Export</v>
      </c>
      <c r="E102" s="51">
        <v>204.5</v>
      </c>
      <c r="F102" s="51">
        <v>747.25</v>
      </c>
      <c r="I102" s="51">
        <v>42</v>
      </c>
      <c r="M102" s="51">
        <v>162</v>
      </c>
      <c r="P102" s="51">
        <v>268.5</v>
      </c>
      <c r="Q102" s="32">
        <v>10702.11</v>
      </c>
      <c r="R102" s="32">
        <v>39135.97</v>
      </c>
      <c r="S102" s="32"/>
      <c r="T102" s="32"/>
      <c r="U102" s="32">
        <v>1335.62</v>
      </c>
      <c r="V102" s="32"/>
      <c r="W102" s="32"/>
      <c r="X102" s="32"/>
      <c r="Y102" s="32">
        <v>5084.6400000000003</v>
      </c>
      <c r="Z102" s="32"/>
      <c r="AA102" s="32"/>
      <c r="AB102" s="32">
        <v>12159.38</v>
      </c>
      <c r="AC102" s="2">
        <v>2.2999999999999998</v>
      </c>
      <c r="AD102" s="2">
        <v>2.2999999999999998</v>
      </c>
      <c r="AG102" s="2">
        <v>2.2999999999999998</v>
      </c>
      <c r="AK102" s="2">
        <v>2.2999999999999998</v>
      </c>
      <c r="AN102" s="2">
        <v>2.2999999999999998</v>
      </c>
      <c r="AO102" s="33">
        <v>246.15</v>
      </c>
      <c r="AP102" s="33">
        <v>900.13</v>
      </c>
      <c r="AQ102" s="33"/>
      <c r="AR102" s="33"/>
      <c r="AS102" s="33">
        <v>30.72</v>
      </c>
      <c r="AT102" s="33"/>
      <c r="AU102" s="33"/>
      <c r="AV102" s="33"/>
      <c r="AW102" s="33">
        <v>116.95</v>
      </c>
      <c r="AX102" s="33"/>
      <c r="AY102" s="33"/>
      <c r="AZ102" s="33">
        <v>279.67</v>
      </c>
      <c r="BA102" s="31">
        <f t="shared" si="278"/>
        <v>-3.21</v>
      </c>
      <c r="BB102" s="31">
        <f t="shared" si="279"/>
        <v>-11.74</v>
      </c>
      <c r="BC102" s="31">
        <f t="shared" si="280"/>
        <v>0</v>
      </c>
      <c r="BD102" s="31">
        <f t="shared" si="281"/>
        <v>0</v>
      </c>
      <c r="BE102" s="31">
        <f t="shared" si="282"/>
        <v>-0.53</v>
      </c>
      <c r="BF102" s="31">
        <f t="shared" si="283"/>
        <v>0</v>
      </c>
      <c r="BG102" s="31">
        <f t="shared" si="284"/>
        <v>0</v>
      </c>
      <c r="BH102" s="31">
        <f t="shared" si="285"/>
        <v>0</v>
      </c>
      <c r="BI102" s="31">
        <f t="shared" si="286"/>
        <v>0</v>
      </c>
      <c r="BJ102" s="31">
        <f t="shared" si="287"/>
        <v>0</v>
      </c>
      <c r="BK102" s="31">
        <f t="shared" si="288"/>
        <v>0</v>
      </c>
      <c r="BL102" s="31">
        <f t="shared" si="289"/>
        <v>-14.59</v>
      </c>
      <c r="BM102" s="6">
        <f t="shared" ref="BM102:BX115" ca="1" si="329">VLOOKUP($C102,LossFactorLookup,3,FALSE)</f>
        <v>2.24E-2</v>
      </c>
      <c r="BN102" s="6">
        <f t="shared" ca="1" si="329"/>
        <v>2.24E-2</v>
      </c>
      <c r="BO102" s="6">
        <f t="shared" ca="1" si="329"/>
        <v>2.24E-2</v>
      </c>
      <c r="BP102" s="6">
        <f t="shared" ca="1" si="329"/>
        <v>2.24E-2</v>
      </c>
      <c r="BQ102" s="6">
        <f t="shared" ca="1" si="329"/>
        <v>2.24E-2</v>
      </c>
      <c r="BR102" s="6">
        <f t="shared" ca="1" si="329"/>
        <v>2.24E-2</v>
      </c>
      <c r="BS102" s="6">
        <f t="shared" ca="1" si="329"/>
        <v>2.24E-2</v>
      </c>
      <c r="BT102" s="6">
        <f t="shared" ca="1" si="329"/>
        <v>2.24E-2</v>
      </c>
      <c r="BU102" s="6">
        <f t="shared" ca="1" si="329"/>
        <v>2.24E-2</v>
      </c>
      <c r="BV102" s="6">
        <f t="shared" ca="1" si="329"/>
        <v>2.24E-2</v>
      </c>
      <c r="BW102" s="6">
        <f t="shared" ca="1" si="329"/>
        <v>2.24E-2</v>
      </c>
      <c r="BX102" s="6">
        <f t="shared" ca="1" si="329"/>
        <v>2.24E-2</v>
      </c>
      <c r="BY102" s="31">
        <f t="shared" ca="1" si="317"/>
        <v>239.73</v>
      </c>
      <c r="BZ102" s="31">
        <f t="shared" ca="1" si="318"/>
        <v>876.65</v>
      </c>
      <c r="CA102" s="31">
        <f t="shared" ca="1" si="319"/>
        <v>0</v>
      </c>
      <c r="CB102" s="31">
        <f t="shared" ca="1" si="320"/>
        <v>0</v>
      </c>
      <c r="CC102" s="31">
        <f t="shared" ca="1" si="321"/>
        <v>29.92</v>
      </c>
      <c r="CD102" s="31">
        <f t="shared" ca="1" si="322"/>
        <v>0</v>
      </c>
      <c r="CE102" s="31">
        <f t="shared" ca="1" si="323"/>
        <v>0</v>
      </c>
      <c r="CF102" s="31">
        <f t="shared" ca="1" si="324"/>
        <v>0</v>
      </c>
      <c r="CG102" s="31">
        <f t="shared" ca="1" si="325"/>
        <v>113.9</v>
      </c>
      <c r="CH102" s="31">
        <f t="shared" ca="1" si="326"/>
        <v>0</v>
      </c>
      <c r="CI102" s="31">
        <f t="shared" ca="1" si="327"/>
        <v>0</v>
      </c>
      <c r="CJ102" s="31">
        <f t="shared" ca="1" si="328"/>
        <v>272.37</v>
      </c>
      <c r="CK102" s="32">
        <f t="shared" ca="1" si="290"/>
        <v>25.69</v>
      </c>
      <c r="CL102" s="32">
        <f t="shared" ca="1" si="291"/>
        <v>93.93</v>
      </c>
      <c r="CM102" s="32">
        <f t="shared" ca="1" si="292"/>
        <v>0</v>
      </c>
      <c r="CN102" s="32">
        <f t="shared" ca="1" si="293"/>
        <v>0</v>
      </c>
      <c r="CO102" s="32">
        <f t="shared" ca="1" si="294"/>
        <v>3.21</v>
      </c>
      <c r="CP102" s="32">
        <f t="shared" ca="1" si="295"/>
        <v>0</v>
      </c>
      <c r="CQ102" s="32">
        <f t="shared" ca="1" si="296"/>
        <v>0</v>
      </c>
      <c r="CR102" s="32">
        <f t="shared" ca="1" si="297"/>
        <v>0</v>
      </c>
      <c r="CS102" s="32">
        <f t="shared" ca="1" si="298"/>
        <v>12.2</v>
      </c>
      <c r="CT102" s="32">
        <f t="shared" ca="1" si="299"/>
        <v>0</v>
      </c>
      <c r="CU102" s="32">
        <f t="shared" ca="1" si="300"/>
        <v>0</v>
      </c>
      <c r="CV102" s="32">
        <f t="shared" ca="1" si="301"/>
        <v>29.18</v>
      </c>
      <c r="CW102" s="31">
        <f t="shared" ca="1" si="302"/>
        <v>22.480000000000011</v>
      </c>
      <c r="CX102" s="31">
        <f t="shared" ca="1" si="303"/>
        <v>82.189999999999927</v>
      </c>
      <c r="CY102" s="31">
        <f t="shared" ca="1" si="304"/>
        <v>0</v>
      </c>
      <c r="CZ102" s="31">
        <f t="shared" ca="1" si="305"/>
        <v>0</v>
      </c>
      <c r="DA102" s="31">
        <f t="shared" ca="1" si="306"/>
        <v>2.9400000000000039</v>
      </c>
      <c r="DB102" s="31">
        <f t="shared" ca="1" si="307"/>
        <v>0</v>
      </c>
      <c r="DC102" s="31">
        <f t="shared" ca="1" si="308"/>
        <v>0</v>
      </c>
      <c r="DD102" s="31">
        <f t="shared" ca="1" si="309"/>
        <v>0</v>
      </c>
      <c r="DE102" s="31">
        <f t="shared" ca="1" si="310"/>
        <v>9.1500000000000057</v>
      </c>
      <c r="DF102" s="31">
        <f t="shared" ca="1" si="311"/>
        <v>0</v>
      </c>
      <c r="DG102" s="31">
        <f t="shared" ca="1" si="312"/>
        <v>0</v>
      </c>
      <c r="DH102" s="31">
        <f t="shared" ca="1" si="313"/>
        <v>36.47</v>
      </c>
      <c r="DI102" s="32">
        <f t="shared" ca="1" si="242"/>
        <v>1.1200000000000001</v>
      </c>
      <c r="DJ102" s="32">
        <f t="shared" ca="1" si="243"/>
        <v>4.1100000000000003</v>
      </c>
      <c r="DK102" s="32">
        <f t="shared" ca="1" si="244"/>
        <v>0</v>
      </c>
      <c r="DL102" s="32">
        <f t="shared" ca="1" si="245"/>
        <v>0</v>
      </c>
      <c r="DM102" s="32">
        <f t="shared" ca="1" si="246"/>
        <v>0.15</v>
      </c>
      <c r="DN102" s="32">
        <f t="shared" ca="1" si="247"/>
        <v>0</v>
      </c>
      <c r="DO102" s="32">
        <f t="shared" ca="1" si="248"/>
        <v>0</v>
      </c>
      <c r="DP102" s="32">
        <f t="shared" ca="1" si="249"/>
        <v>0</v>
      </c>
      <c r="DQ102" s="32">
        <f t="shared" ca="1" si="250"/>
        <v>0.46</v>
      </c>
      <c r="DR102" s="32">
        <f t="shared" ca="1" si="251"/>
        <v>0</v>
      </c>
      <c r="DS102" s="32">
        <f t="shared" ca="1" si="252"/>
        <v>0</v>
      </c>
      <c r="DT102" s="32">
        <f t="shared" ca="1" si="253"/>
        <v>1.82</v>
      </c>
      <c r="DU102" s="31">
        <f t="shared" ca="1" si="254"/>
        <v>7.24</v>
      </c>
      <c r="DV102" s="31">
        <f t="shared" ca="1" si="255"/>
        <v>26.29</v>
      </c>
      <c r="DW102" s="31">
        <f t="shared" ca="1" si="256"/>
        <v>0</v>
      </c>
      <c r="DX102" s="31">
        <f t="shared" ca="1" si="257"/>
        <v>0</v>
      </c>
      <c r="DY102" s="31">
        <f t="shared" ca="1" si="258"/>
        <v>0.92</v>
      </c>
      <c r="DZ102" s="31">
        <f t="shared" ca="1" si="259"/>
        <v>0</v>
      </c>
      <c r="EA102" s="31">
        <f t="shared" ca="1" si="260"/>
        <v>0</v>
      </c>
      <c r="EB102" s="31">
        <f t="shared" ca="1" si="261"/>
        <v>0</v>
      </c>
      <c r="EC102" s="31">
        <f t="shared" ca="1" si="262"/>
        <v>2.81</v>
      </c>
      <c r="ED102" s="31">
        <f t="shared" ca="1" si="263"/>
        <v>0</v>
      </c>
      <c r="EE102" s="31">
        <f t="shared" ca="1" si="264"/>
        <v>0</v>
      </c>
      <c r="EF102" s="31">
        <f t="shared" ca="1" si="265"/>
        <v>11.03</v>
      </c>
      <c r="EG102" s="32">
        <f t="shared" ca="1" si="266"/>
        <v>30.840000000000011</v>
      </c>
      <c r="EH102" s="32">
        <f t="shared" ca="1" si="267"/>
        <v>112.58999999999992</v>
      </c>
      <c r="EI102" s="32">
        <f t="shared" ca="1" si="268"/>
        <v>0</v>
      </c>
      <c r="EJ102" s="32">
        <f t="shared" ca="1" si="269"/>
        <v>0</v>
      </c>
      <c r="EK102" s="32">
        <f t="shared" ca="1" si="270"/>
        <v>4.0100000000000042</v>
      </c>
      <c r="EL102" s="32">
        <f t="shared" ca="1" si="271"/>
        <v>0</v>
      </c>
      <c r="EM102" s="32">
        <f t="shared" ca="1" si="272"/>
        <v>0</v>
      </c>
      <c r="EN102" s="32">
        <f t="shared" ca="1" si="273"/>
        <v>0</v>
      </c>
      <c r="EO102" s="32">
        <f t="shared" ca="1" si="274"/>
        <v>12.420000000000007</v>
      </c>
      <c r="EP102" s="32">
        <f t="shared" ca="1" si="275"/>
        <v>0</v>
      </c>
      <c r="EQ102" s="32">
        <f t="shared" ca="1" si="276"/>
        <v>0</v>
      </c>
      <c r="ER102" s="32">
        <f t="shared" ca="1" si="277"/>
        <v>49.32</v>
      </c>
    </row>
    <row r="103" spans="1:148">
      <c r="A103" t="s">
        <v>449</v>
      </c>
      <c r="B103" s="1" t="s">
        <v>108</v>
      </c>
      <c r="C103" t="str">
        <f t="shared" ca="1" si="314"/>
        <v>BCHIMP</v>
      </c>
      <c r="D103" t="str">
        <f t="shared" ca="1" si="315"/>
        <v>Alberta-BC Intertie - Import</v>
      </c>
      <c r="E103" s="51">
        <v>162538</v>
      </c>
      <c r="F103" s="51">
        <v>132772</v>
      </c>
      <c r="G103" s="51">
        <v>128969</v>
      </c>
      <c r="H103" s="51">
        <v>57129</v>
      </c>
      <c r="I103" s="51">
        <v>111881</v>
      </c>
      <c r="J103" s="51">
        <v>100571</v>
      </c>
      <c r="K103" s="51">
        <v>94137</v>
      </c>
      <c r="L103" s="51">
        <v>29832</v>
      </c>
      <c r="M103" s="51">
        <v>14466</v>
      </c>
      <c r="N103" s="51">
        <v>26021</v>
      </c>
      <c r="O103" s="51">
        <v>62595</v>
      </c>
      <c r="P103" s="51">
        <v>59681</v>
      </c>
      <c r="Q103" s="32">
        <v>21644989.350000001</v>
      </c>
      <c r="R103" s="32">
        <v>7584364.0599999996</v>
      </c>
      <c r="S103" s="32">
        <v>6166805.5899999999</v>
      </c>
      <c r="T103" s="32">
        <v>2125325.66</v>
      </c>
      <c r="U103" s="32">
        <v>3992896.38</v>
      </c>
      <c r="V103" s="32">
        <v>3595625.16</v>
      </c>
      <c r="W103" s="32">
        <v>5219457.4000000004</v>
      </c>
      <c r="X103" s="32">
        <v>1787707.14</v>
      </c>
      <c r="Y103" s="32">
        <v>2215945.5299999998</v>
      </c>
      <c r="Z103" s="32">
        <v>1228715.8899999999</v>
      </c>
      <c r="AA103" s="32">
        <v>4661826.71</v>
      </c>
      <c r="AB103" s="32">
        <v>4602427.74</v>
      </c>
      <c r="AC103" s="2">
        <v>0.16</v>
      </c>
      <c r="AD103" s="2">
        <v>0.16</v>
      </c>
      <c r="AE103" s="2">
        <v>0.16</v>
      </c>
      <c r="AF103" s="2">
        <v>0.16</v>
      </c>
      <c r="AG103" s="2">
        <v>0.16</v>
      </c>
      <c r="AH103" s="2">
        <v>0.16</v>
      </c>
      <c r="AI103" s="2">
        <v>0.16</v>
      </c>
      <c r="AJ103" s="2">
        <v>0.16</v>
      </c>
      <c r="AK103" s="2">
        <v>0.16</v>
      </c>
      <c r="AL103" s="2">
        <v>0.16</v>
      </c>
      <c r="AM103" s="2">
        <v>0.16</v>
      </c>
      <c r="AN103" s="2">
        <v>0.16</v>
      </c>
      <c r="AO103" s="33">
        <v>34631.980000000003</v>
      </c>
      <c r="AP103" s="33">
        <v>12134.98</v>
      </c>
      <c r="AQ103" s="33">
        <v>9866.89</v>
      </c>
      <c r="AR103" s="33">
        <v>3400.52</v>
      </c>
      <c r="AS103" s="33">
        <v>6388.63</v>
      </c>
      <c r="AT103" s="33">
        <v>5753</v>
      </c>
      <c r="AU103" s="33">
        <v>8351.1299999999992</v>
      </c>
      <c r="AV103" s="33">
        <v>2860.33</v>
      </c>
      <c r="AW103" s="33">
        <v>3545.51</v>
      </c>
      <c r="AX103" s="33">
        <v>1965.95</v>
      </c>
      <c r="AY103" s="33">
        <v>7458.92</v>
      </c>
      <c r="AZ103" s="33">
        <v>7363.88</v>
      </c>
      <c r="BA103" s="31">
        <f t="shared" si="278"/>
        <v>-6493.5</v>
      </c>
      <c r="BB103" s="31">
        <f t="shared" si="279"/>
        <v>-2275.31</v>
      </c>
      <c r="BC103" s="31">
        <f t="shared" si="280"/>
        <v>-1850.04</v>
      </c>
      <c r="BD103" s="31">
        <f t="shared" si="281"/>
        <v>-850.13</v>
      </c>
      <c r="BE103" s="31">
        <f t="shared" si="282"/>
        <v>-1597.16</v>
      </c>
      <c r="BF103" s="31">
        <f t="shared" si="283"/>
        <v>-1438.25</v>
      </c>
      <c r="BG103" s="31">
        <f t="shared" si="284"/>
        <v>0</v>
      </c>
      <c r="BH103" s="31">
        <f t="shared" si="285"/>
        <v>0</v>
      </c>
      <c r="BI103" s="31">
        <f t="shared" si="286"/>
        <v>0</v>
      </c>
      <c r="BJ103" s="31">
        <f t="shared" si="287"/>
        <v>-1474.46</v>
      </c>
      <c r="BK103" s="31">
        <f t="shared" si="288"/>
        <v>-5594.19</v>
      </c>
      <c r="BL103" s="31">
        <f t="shared" si="289"/>
        <v>-5522.91</v>
      </c>
      <c r="BM103" s="6">
        <f t="shared" ca="1" si="329"/>
        <v>-1.6E-2</v>
      </c>
      <c r="BN103" s="6">
        <f t="shared" ca="1" si="329"/>
        <v>-1.6E-2</v>
      </c>
      <c r="BO103" s="6">
        <f t="shared" ca="1" si="329"/>
        <v>-1.6E-2</v>
      </c>
      <c r="BP103" s="6">
        <f t="shared" ca="1" si="329"/>
        <v>-1.6E-2</v>
      </c>
      <c r="BQ103" s="6">
        <f t="shared" ca="1" si="329"/>
        <v>-1.6E-2</v>
      </c>
      <c r="BR103" s="6">
        <f t="shared" ca="1" si="329"/>
        <v>-1.6E-2</v>
      </c>
      <c r="BS103" s="6">
        <f t="shared" ca="1" si="329"/>
        <v>-1.6E-2</v>
      </c>
      <c r="BT103" s="6">
        <f t="shared" ca="1" si="329"/>
        <v>-1.6E-2</v>
      </c>
      <c r="BU103" s="6">
        <f t="shared" ca="1" si="329"/>
        <v>-1.6E-2</v>
      </c>
      <c r="BV103" s="6">
        <f t="shared" ca="1" si="329"/>
        <v>-1.6E-2</v>
      </c>
      <c r="BW103" s="6">
        <f t="shared" ca="1" si="329"/>
        <v>-1.6E-2</v>
      </c>
      <c r="BX103" s="6">
        <f t="shared" ca="1" si="329"/>
        <v>-1.6E-2</v>
      </c>
      <c r="BY103" s="31">
        <f t="shared" ca="1" si="317"/>
        <v>-346319.83</v>
      </c>
      <c r="BZ103" s="31">
        <f t="shared" ca="1" si="318"/>
        <v>-121349.82</v>
      </c>
      <c r="CA103" s="31">
        <f t="shared" ca="1" si="319"/>
        <v>-98668.89</v>
      </c>
      <c r="CB103" s="31">
        <f t="shared" ca="1" si="320"/>
        <v>-34005.21</v>
      </c>
      <c r="CC103" s="31">
        <f t="shared" ca="1" si="321"/>
        <v>-63886.34</v>
      </c>
      <c r="CD103" s="31">
        <f t="shared" ca="1" si="322"/>
        <v>-57530</v>
      </c>
      <c r="CE103" s="31">
        <f t="shared" ca="1" si="323"/>
        <v>-83511.320000000007</v>
      </c>
      <c r="CF103" s="31">
        <f t="shared" ca="1" si="324"/>
        <v>-28603.31</v>
      </c>
      <c r="CG103" s="31">
        <f t="shared" ca="1" si="325"/>
        <v>-35455.129999999997</v>
      </c>
      <c r="CH103" s="31">
        <f t="shared" ca="1" si="326"/>
        <v>-19659.45</v>
      </c>
      <c r="CI103" s="31">
        <f t="shared" ca="1" si="327"/>
        <v>-74589.23</v>
      </c>
      <c r="CJ103" s="31">
        <f t="shared" ca="1" si="328"/>
        <v>-73638.84</v>
      </c>
      <c r="CK103" s="32">
        <f t="shared" ca="1" si="290"/>
        <v>51947.97</v>
      </c>
      <c r="CL103" s="32">
        <f t="shared" ca="1" si="291"/>
        <v>18202.47</v>
      </c>
      <c r="CM103" s="32">
        <f t="shared" ca="1" si="292"/>
        <v>14800.33</v>
      </c>
      <c r="CN103" s="32">
        <f t="shared" ca="1" si="293"/>
        <v>5100.78</v>
      </c>
      <c r="CO103" s="32">
        <f t="shared" ca="1" si="294"/>
        <v>9582.9500000000007</v>
      </c>
      <c r="CP103" s="32">
        <f t="shared" ca="1" si="295"/>
        <v>8629.5</v>
      </c>
      <c r="CQ103" s="32">
        <f t="shared" ca="1" si="296"/>
        <v>12526.7</v>
      </c>
      <c r="CR103" s="32">
        <f t="shared" ca="1" si="297"/>
        <v>4290.5</v>
      </c>
      <c r="CS103" s="32">
        <f t="shared" ca="1" si="298"/>
        <v>5318.27</v>
      </c>
      <c r="CT103" s="32">
        <f t="shared" ca="1" si="299"/>
        <v>2948.92</v>
      </c>
      <c r="CU103" s="32">
        <f t="shared" ca="1" si="300"/>
        <v>11188.38</v>
      </c>
      <c r="CV103" s="32">
        <f t="shared" ca="1" si="301"/>
        <v>11045.83</v>
      </c>
      <c r="CW103" s="31">
        <f t="shared" ca="1" si="302"/>
        <v>-322510.33999999997</v>
      </c>
      <c r="CX103" s="31">
        <f t="shared" ca="1" si="303"/>
        <v>-113007.02</v>
      </c>
      <c r="CY103" s="31">
        <f t="shared" ca="1" si="304"/>
        <v>-91885.41</v>
      </c>
      <c r="CZ103" s="31">
        <f t="shared" ca="1" si="305"/>
        <v>-31454.82</v>
      </c>
      <c r="DA103" s="31">
        <f t="shared" ca="1" si="306"/>
        <v>-59094.859999999993</v>
      </c>
      <c r="DB103" s="31">
        <f t="shared" ca="1" si="307"/>
        <v>-53215.25</v>
      </c>
      <c r="DC103" s="31">
        <f t="shared" ca="1" si="308"/>
        <v>-79335.750000000015</v>
      </c>
      <c r="DD103" s="31">
        <f t="shared" ca="1" si="309"/>
        <v>-27173.14</v>
      </c>
      <c r="DE103" s="31">
        <f t="shared" ca="1" si="310"/>
        <v>-33682.369999999995</v>
      </c>
      <c r="DF103" s="31">
        <f t="shared" ca="1" si="311"/>
        <v>-17202.02</v>
      </c>
      <c r="DG103" s="31">
        <f t="shared" ca="1" si="312"/>
        <v>-65265.58</v>
      </c>
      <c r="DH103" s="31">
        <f t="shared" ca="1" si="313"/>
        <v>-64433.979999999996</v>
      </c>
      <c r="DI103" s="32">
        <f t="shared" ca="1" si="242"/>
        <v>-16125.52</v>
      </c>
      <c r="DJ103" s="32">
        <f t="shared" ca="1" si="243"/>
        <v>-5650.35</v>
      </c>
      <c r="DK103" s="32">
        <f t="shared" ca="1" si="244"/>
        <v>-4594.2700000000004</v>
      </c>
      <c r="DL103" s="32">
        <f t="shared" ca="1" si="245"/>
        <v>-1572.74</v>
      </c>
      <c r="DM103" s="32">
        <f t="shared" ca="1" si="246"/>
        <v>-2954.74</v>
      </c>
      <c r="DN103" s="32">
        <f t="shared" ca="1" si="247"/>
        <v>-2660.76</v>
      </c>
      <c r="DO103" s="32">
        <f t="shared" ca="1" si="248"/>
        <v>-3966.79</v>
      </c>
      <c r="DP103" s="32">
        <f t="shared" ca="1" si="249"/>
        <v>-1358.66</v>
      </c>
      <c r="DQ103" s="32">
        <f t="shared" ca="1" si="250"/>
        <v>-1684.12</v>
      </c>
      <c r="DR103" s="32">
        <f t="shared" ca="1" si="251"/>
        <v>-860.1</v>
      </c>
      <c r="DS103" s="32">
        <f t="shared" ca="1" si="252"/>
        <v>-3263.28</v>
      </c>
      <c r="DT103" s="32">
        <f t="shared" ca="1" si="253"/>
        <v>-3221.7</v>
      </c>
      <c r="DU103" s="31">
        <f t="shared" ca="1" si="254"/>
        <v>-103903.22</v>
      </c>
      <c r="DV103" s="31">
        <f t="shared" ca="1" si="255"/>
        <v>-36143.550000000003</v>
      </c>
      <c r="DW103" s="31">
        <f t="shared" ca="1" si="256"/>
        <v>-29194.29</v>
      </c>
      <c r="DX103" s="31">
        <f t="shared" ca="1" si="257"/>
        <v>-9933.8700000000008</v>
      </c>
      <c r="DY103" s="31">
        <f t="shared" ca="1" si="258"/>
        <v>-18565.84</v>
      </c>
      <c r="DZ103" s="31">
        <f t="shared" ca="1" si="259"/>
        <v>-16628.25</v>
      </c>
      <c r="EA103" s="31">
        <f t="shared" ca="1" si="260"/>
        <v>-24659.75</v>
      </c>
      <c r="EB103" s="31">
        <f t="shared" ca="1" si="261"/>
        <v>-8400.01</v>
      </c>
      <c r="EC103" s="31">
        <f t="shared" ca="1" si="262"/>
        <v>-10354.99</v>
      </c>
      <c r="ED103" s="31">
        <f t="shared" ca="1" si="263"/>
        <v>-5260.15</v>
      </c>
      <c r="EE103" s="31">
        <f t="shared" ca="1" si="264"/>
        <v>-19846.48</v>
      </c>
      <c r="EF103" s="31">
        <f t="shared" ca="1" si="265"/>
        <v>-19487.68</v>
      </c>
      <c r="EG103" s="32">
        <f t="shared" ca="1" si="266"/>
        <v>-442539.07999999996</v>
      </c>
      <c r="EH103" s="32">
        <f t="shared" ca="1" si="267"/>
        <v>-154800.92000000001</v>
      </c>
      <c r="EI103" s="32">
        <f t="shared" ca="1" si="268"/>
        <v>-125673.97</v>
      </c>
      <c r="EJ103" s="32">
        <f t="shared" ca="1" si="269"/>
        <v>-42961.43</v>
      </c>
      <c r="EK103" s="32">
        <f t="shared" ca="1" si="270"/>
        <v>-80615.439999999988</v>
      </c>
      <c r="EL103" s="32">
        <f t="shared" ca="1" si="271"/>
        <v>-72504.260000000009</v>
      </c>
      <c r="EM103" s="32">
        <f t="shared" ca="1" si="272"/>
        <v>-107962.29000000001</v>
      </c>
      <c r="EN103" s="32">
        <f t="shared" ca="1" si="273"/>
        <v>-36931.81</v>
      </c>
      <c r="EO103" s="32">
        <f t="shared" ca="1" si="274"/>
        <v>-45721.479999999996</v>
      </c>
      <c r="EP103" s="32">
        <f t="shared" ca="1" si="275"/>
        <v>-23322.269999999997</v>
      </c>
      <c r="EQ103" s="32">
        <f t="shared" ca="1" si="276"/>
        <v>-88375.34</v>
      </c>
      <c r="ER103" s="32">
        <f t="shared" ca="1" si="277"/>
        <v>-87143.359999999986</v>
      </c>
    </row>
    <row r="104" spans="1:148">
      <c r="A104" t="s">
        <v>449</v>
      </c>
      <c r="B104" s="1" t="s">
        <v>394</v>
      </c>
      <c r="C104" t="str">
        <f t="shared" ca="1" si="314"/>
        <v>SPCIMP</v>
      </c>
      <c r="D104" t="str">
        <f t="shared" ca="1" si="315"/>
        <v>Alberta-Saskatchewan Intertie - Import</v>
      </c>
      <c r="E104" s="51">
        <v>10730</v>
      </c>
      <c r="F104" s="51">
        <v>885</v>
      </c>
      <c r="G104" s="51">
        <v>877</v>
      </c>
      <c r="H104" s="51">
        <v>4200</v>
      </c>
      <c r="I104" s="51">
        <v>1232</v>
      </c>
      <c r="J104" s="51">
        <v>297</v>
      </c>
      <c r="K104" s="51">
        <v>505</v>
      </c>
      <c r="L104" s="51">
        <v>24626</v>
      </c>
      <c r="M104" s="51">
        <v>23366</v>
      </c>
      <c r="N104" s="51">
        <v>21350</v>
      </c>
      <c r="O104" s="51">
        <v>38235</v>
      </c>
      <c r="P104" s="51">
        <v>44007</v>
      </c>
      <c r="Q104" s="32">
        <v>1528046.78</v>
      </c>
      <c r="R104" s="32">
        <v>43775.92</v>
      </c>
      <c r="S104" s="32">
        <v>42078.18</v>
      </c>
      <c r="T104" s="32">
        <v>109958.71</v>
      </c>
      <c r="U104" s="32">
        <v>42104.27</v>
      </c>
      <c r="V104" s="32">
        <v>15302.99</v>
      </c>
      <c r="W104" s="32">
        <v>30478.03</v>
      </c>
      <c r="X104" s="32">
        <v>931640.28</v>
      </c>
      <c r="Y104" s="32">
        <v>1966054.94</v>
      </c>
      <c r="Z104" s="32">
        <v>792096.17</v>
      </c>
      <c r="AA104" s="32">
        <v>1979407.35</v>
      </c>
      <c r="AB104" s="32">
        <v>2301767.1</v>
      </c>
      <c r="AC104" s="2">
        <v>3.85</v>
      </c>
      <c r="AD104" s="2">
        <v>3.85</v>
      </c>
      <c r="AE104" s="2">
        <v>3.85</v>
      </c>
      <c r="AF104" s="2">
        <v>3.85</v>
      </c>
      <c r="AG104" s="2">
        <v>3.85</v>
      </c>
      <c r="AH104" s="2">
        <v>3.85</v>
      </c>
      <c r="AI104" s="2">
        <v>3.85</v>
      </c>
      <c r="AJ104" s="2">
        <v>3.85</v>
      </c>
      <c r="AK104" s="2">
        <v>3.85</v>
      </c>
      <c r="AL104" s="2">
        <v>3.85</v>
      </c>
      <c r="AM104" s="2">
        <v>3.85</v>
      </c>
      <c r="AN104" s="2">
        <v>3.85</v>
      </c>
      <c r="AO104" s="33">
        <v>58829.8</v>
      </c>
      <c r="AP104" s="33">
        <v>1685.37</v>
      </c>
      <c r="AQ104" s="33">
        <v>1620.01</v>
      </c>
      <c r="AR104" s="33">
        <v>4233.41</v>
      </c>
      <c r="AS104" s="33">
        <v>1621.01</v>
      </c>
      <c r="AT104" s="33">
        <v>589.16999999999996</v>
      </c>
      <c r="AU104" s="33">
        <v>1173.4000000000001</v>
      </c>
      <c r="AV104" s="33">
        <v>35868.15</v>
      </c>
      <c r="AW104" s="33">
        <v>75693.119999999995</v>
      </c>
      <c r="AX104" s="33">
        <v>30495.7</v>
      </c>
      <c r="AY104" s="33">
        <v>76207.179999999993</v>
      </c>
      <c r="AZ104" s="33">
        <v>88618.03</v>
      </c>
      <c r="BA104" s="31">
        <f t="shared" si="278"/>
        <v>-458.41</v>
      </c>
      <c r="BB104" s="31">
        <f t="shared" si="279"/>
        <v>-13.13</v>
      </c>
      <c r="BC104" s="31">
        <f t="shared" si="280"/>
        <v>-12.62</v>
      </c>
      <c r="BD104" s="31">
        <f t="shared" si="281"/>
        <v>-43.98</v>
      </c>
      <c r="BE104" s="31">
        <f t="shared" si="282"/>
        <v>-16.84</v>
      </c>
      <c r="BF104" s="31">
        <f t="shared" si="283"/>
        <v>-6.12</v>
      </c>
      <c r="BG104" s="31">
        <f t="shared" si="284"/>
        <v>0</v>
      </c>
      <c r="BH104" s="31">
        <f t="shared" si="285"/>
        <v>0</v>
      </c>
      <c r="BI104" s="31">
        <f t="shared" si="286"/>
        <v>0</v>
      </c>
      <c r="BJ104" s="31">
        <f t="shared" si="287"/>
        <v>-950.52</v>
      </c>
      <c r="BK104" s="31">
        <f t="shared" si="288"/>
        <v>-2375.29</v>
      </c>
      <c r="BL104" s="31">
        <f t="shared" si="289"/>
        <v>-2762.12</v>
      </c>
      <c r="BM104" s="6">
        <f t="shared" ca="1" si="329"/>
        <v>1.44E-2</v>
      </c>
      <c r="BN104" s="6">
        <f t="shared" ca="1" si="329"/>
        <v>1.44E-2</v>
      </c>
      <c r="BO104" s="6">
        <f t="shared" ca="1" si="329"/>
        <v>1.44E-2</v>
      </c>
      <c r="BP104" s="6">
        <f t="shared" ca="1" si="329"/>
        <v>1.44E-2</v>
      </c>
      <c r="BQ104" s="6">
        <f t="shared" ca="1" si="329"/>
        <v>1.44E-2</v>
      </c>
      <c r="BR104" s="6">
        <f t="shared" ca="1" si="329"/>
        <v>1.44E-2</v>
      </c>
      <c r="BS104" s="6">
        <f t="shared" ca="1" si="329"/>
        <v>1.44E-2</v>
      </c>
      <c r="BT104" s="6">
        <f t="shared" ca="1" si="329"/>
        <v>1.44E-2</v>
      </c>
      <c r="BU104" s="6">
        <f t="shared" ca="1" si="329"/>
        <v>1.44E-2</v>
      </c>
      <c r="BV104" s="6">
        <f t="shared" ca="1" si="329"/>
        <v>1.44E-2</v>
      </c>
      <c r="BW104" s="6">
        <f t="shared" ca="1" si="329"/>
        <v>1.44E-2</v>
      </c>
      <c r="BX104" s="6">
        <f t="shared" ca="1" si="329"/>
        <v>1.44E-2</v>
      </c>
      <c r="BY104" s="31">
        <f t="shared" ca="1" si="317"/>
        <v>22003.87</v>
      </c>
      <c r="BZ104" s="31">
        <f t="shared" ca="1" si="318"/>
        <v>630.37</v>
      </c>
      <c r="CA104" s="31">
        <f t="shared" ca="1" si="319"/>
        <v>605.92999999999995</v>
      </c>
      <c r="CB104" s="31">
        <f t="shared" ca="1" si="320"/>
        <v>1583.41</v>
      </c>
      <c r="CC104" s="31">
        <f t="shared" ca="1" si="321"/>
        <v>606.29999999999995</v>
      </c>
      <c r="CD104" s="31">
        <f t="shared" ca="1" si="322"/>
        <v>220.36</v>
      </c>
      <c r="CE104" s="31">
        <f t="shared" ca="1" si="323"/>
        <v>438.88</v>
      </c>
      <c r="CF104" s="31">
        <f t="shared" ca="1" si="324"/>
        <v>13415.62</v>
      </c>
      <c r="CG104" s="31">
        <f t="shared" ca="1" si="325"/>
        <v>28311.19</v>
      </c>
      <c r="CH104" s="31">
        <f t="shared" ca="1" si="326"/>
        <v>11406.18</v>
      </c>
      <c r="CI104" s="31">
        <f t="shared" ca="1" si="327"/>
        <v>28503.47</v>
      </c>
      <c r="CJ104" s="31">
        <f t="shared" ca="1" si="328"/>
        <v>33145.449999999997</v>
      </c>
      <c r="CK104" s="32">
        <f t="shared" ref="CK104:CK135" ca="1" si="330">ROUND(Q104*$CV$3,2)</f>
        <v>3667.31</v>
      </c>
      <c r="CL104" s="32">
        <f t="shared" ref="CL104:CL135" ca="1" si="331">ROUND(R104*$CV$3,2)</f>
        <v>105.06</v>
      </c>
      <c r="CM104" s="32">
        <f t="shared" ref="CM104:CM135" ca="1" si="332">ROUND(S104*$CV$3,2)</f>
        <v>100.99</v>
      </c>
      <c r="CN104" s="32">
        <f t="shared" ref="CN104:CN135" ca="1" si="333">ROUND(T104*$CV$3,2)</f>
        <v>263.89999999999998</v>
      </c>
      <c r="CO104" s="32">
        <f t="shared" ref="CO104:CO135" ca="1" si="334">ROUND(U104*$CV$3,2)</f>
        <v>101.05</v>
      </c>
      <c r="CP104" s="32">
        <f t="shared" ref="CP104:CP135" ca="1" si="335">ROUND(V104*$CV$3,2)</f>
        <v>36.729999999999997</v>
      </c>
      <c r="CQ104" s="32">
        <f t="shared" ref="CQ104:CQ135" ca="1" si="336">ROUND(W104*$CV$3,2)</f>
        <v>73.150000000000006</v>
      </c>
      <c r="CR104" s="32">
        <f t="shared" ref="CR104:CR135" ca="1" si="337">ROUND(X104*$CV$3,2)</f>
        <v>2235.94</v>
      </c>
      <c r="CS104" s="32">
        <f t="shared" ref="CS104:CS135" ca="1" si="338">ROUND(Y104*$CV$3,2)</f>
        <v>4718.53</v>
      </c>
      <c r="CT104" s="32">
        <f t="shared" ref="CT104:CT135" ca="1" si="339">ROUND(Z104*$CV$3,2)</f>
        <v>1901.03</v>
      </c>
      <c r="CU104" s="32">
        <f t="shared" ref="CU104:CU135" ca="1" si="340">ROUND(AA104*$CV$3,2)</f>
        <v>4750.58</v>
      </c>
      <c r="CV104" s="32">
        <f t="shared" ref="CV104:CV135" ca="1" si="341">ROUND(AB104*$CV$3,2)</f>
        <v>5524.24</v>
      </c>
      <c r="CW104" s="31">
        <f t="shared" ca="1" si="302"/>
        <v>-32700.210000000003</v>
      </c>
      <c r="CX104" s="31">
        <f t="shared" ca="1" si="303"/>
        <v>-936.80999999999983</v>
      </c>
      <c r="CY104" s="31">
        <f t="shared" ca="1" si="304"/>
        <v>-900.47</v>
      </c>
      <c r="CZ104" s="31">
        <f t="shared" ca="1" si="305"/>
        <v>-2342.12</v>
      </c>
      <c r="DA104" s="31">
        <f t="shared" ca="1" si="306"/>
        <v>-896.82</v>
      </c>
      <c r="DB104" s="31">
        <f t="shared" ca="1" si="307"/>
        <v>-325.95999999999992</v>
      </c>
      <c r="DC104" s="31">
        <f t="shared" ca="1" si="308"/>
        <v>-661.37000000000012</v>
      </c>
      <c r="DD104" s="31">
        <f t="shared" ca="1" si="309"/>
        <v>-20216.59</v>
      </c>
      <c r="DE104" s="31">
        <f t="shared" ca="1" si="310"/>
        <v>-42663.399999999994</v>
      </c>
      <c r="DF104" s="31">
        <f t="shared" ca="1" si="311"/>
        <v>-16237.969999999998</v>
      </c>
      <c r="DG104" s="31">
        <f t="shared" ca="1" si="312"/>
        <v>-40577.839999999989</v>
      </c>
      <c r="DH104" s="31">
        <f t="shared" ca="1" si="313"/>
        <v>-47186.22</v>
      </c>
      <c r="DI104" s="32">
        <f t="shared" ca="1" si="242"/>
        <v>-1635.01</v>
      </c>
      <c r="DJ104" s="32">
        <f t="shared" ca="1" si="243"/>
        <v>-46.84</v>
      </c>
      <c r="DK104" s="32">
        <f t="shared" ca="1" si="244"/>
        <v>-45.02</v>
      </c>
      <c r="DL104" s="32">
        <f t="shared" ca="1" si="245"/>
        <v>-117.11</v>
      </c>
      <c r="DM104" s="32">
        <f t="shared" ca="1" si="246"/>
        <v>-44.84</v>
      </c>
      <c r="DN104" s="32">
        <f t="shared" ca="1" si="247"/>
        <v>-16.3</v>
      </c>
      <c r="DO104" s="32">
        <f t="shared" ca="1" si="248"/>
        <v>-33.07</v>
      </c>
      <c r="DP104" s="32">
        <f t="shared" ca="1" si="249"/>
        <v>-1010.83</v>
      </c>
      <c r="DQ104" s="32">
        <f t="shared" ca="1" si="250"/>
        <v>-2133.17</v>
      </c>
      <c r="DR104" s="32">
        <f t="shared" ca="1" si="251"/>
        <v>-811.9</v>
      </c>
      <c r="DS104" s="32">
        <f t="shared" ca="1" si="252"/>
        <v>-2028.89</v>
      </c>
      <c r="DT104" s="32">
        <f t="shared" ca="1" si="253"/>
        <v>-2359.31</v>
      </c>
      <c r="DU104" s="31">
        <f t="shared" ca="1" si="254"/>
        <v>-10535.03</v>
      </c>
      <c r="DV104" s="31">
        <f t="shared" ca="1" si="255"/>
        <v>-299.62</v>
      </c>
      <c r="DW104" s="31">
        <f t="shared" ca="1" si="256"/>
        <v>-286.10000000000002</v>
      </c>
      <c r="DX104" s="31">
        <f t="shared" ca="1" si="257"/>
        <v>-739.67</v>
      </c>
      <c r="DY104" s="31">
        <f t="shared" ca="1" si="258"/>
        <v>-281.75</v>
      </c>
      <c r="DZ104" s="31">
        <f t="shared" ca="1" si="259"/>
        <v>-101.85</v>
      </c>
      <c r="EA104" s="31">
        <f t="shared" ca="1" si="260"/>
        <v>-205.57</v>
      </c>
      <c r="EB104" s="31">
        <f t="shared" ca="1" si="261"/>
        <v>-6249.54</v>
      </c>
      <c r="EC104" s="31">
        <f t="shared" ca="1" si="262"/>
        <v>-13116.03</v>
      </c>
      <c r="ED104" s="31">
        <f t="shared" ca="1" si="263"/>
        <v>-4965.3500000000004</v>
      </c>
      <c r="EE104" s="31">
        <f t="shared" ca="1" si="264"/>
        <v>-12339.23</v>
      </c>
      <c r="EF104" s="31">
        <f t="shared" ca="1" si="265"/>
        <v>-14271.2</v>
      </c>
      <c r="EG104" s="32">
        <f t="shared" ca="1" si="266"/>
        <v>-44870.25</v>
      </c>
      <c r="EH104" s="32">
        <f t="shared" ca="1" si="267"/>
        <v>-1283.27</v>
      </c>
      <c r="EI104" s="32">
        <f t="shared" ca="1" si="268"/>
        <v>-1231.5900000000001</v>
      </c>
      <c r="EJ104" s="32">
        <f t="shared" ca="1" si="269"/>
        <v>-3198.9</v>
      </c>
      <c r="EK104" s="32">
        <f t="shared" ca="1" si="270"/>
        <v>-1223.4100000000001</v>
      </c>
      <c r="EL104" s="32">
        <f t="shared" ca="1" si="271"/>
        <v>-444.1099999999999</v>
      </c>
      <c r="EM104" s="32">
        <f t="shared" ca="1" si="272"/>
        <v>-900.01000000000022</v>
      </c>
      <c r="EN104" s="32">
        <f t="shared" ca="1" si="273"/>
        <v>-27476.960000000003</v>
      </c>
      <c r="EO104" s="32">
        <f t="shared" ca="1" si="274"/>
        <v>-57912.599999999991</v>
      </c>
      <c r="EP104" s="32">
        <f t="shared" ca="1" si="275"/>
        <v>-22015.22</v>
      </c>
      <c r="EQ104" s="32">
        <f t="shared" ca="1" si="276"/>
        <v>-54945.959999999992</v>
      </c>
      <c r="ER104" s="32">
        <f t="shared" ca="1" si="277"/>
        <v>-63816.729999999996</v>
      </c>
    </row>
    <row r="105" spans="1:148">
      <c r="A105" t="s">
        <v>463</v>
      </c>
      <c r="B105" s="1" t="s">
        <v>271</v>
      </c>
      <c r="C105" t="str">
        <f t="shared" ref="C105:C145" ca="1" si="342">VLOOKUP($B105,LocationLookup,2,FALSE)</f>
        <v>RB1</v>
      </c>
      <c r="D105" t="str">
        <f t="shared" ref="D105:D145" ca="1" si="343">VLOOKUP($C105,LossFactorLookup,2,FALSE)</f>
        <v>Rainbow #1</v>
      </c>
      <c r="E105" s="51">
        <v>0</v>
      </c>
      <c r="F105" s="51">
        <v>0</v>
      </c>
      <c r="G105" s="51">
        <v>0</v>
      </c>
      <c r="H105" s="51">
        <v>0</v>
      </c>
      <c r="I105" s="51">
        <v>0</v>
      </c>
      <c r="J105" s="51">
        <v>0</v>
      </c>
      <c r="K105" s="51">
        <v>0</v>
      </c>
      <c r="L105" s="51">
        <v>0</v>
      </c>
      <c r="M105" s="51">
        <v>0</v>
      </c>
      <c r="N105" s="51">
        <v>0</v>
      </c>
      <c r="O105" s="51">
        <v>0</v>
      </c>
      <c r="P105" s="51">
        <v>0</v>
      </c>
      <c r="Q105" s="32">
        <v>0</v>
      </c>
      <c r="R105" s="32">
        <v>0</v>
      </c>
      <c r="S105" s="32">
        <v>0</v>
      </c>
      <c r="T105" s="32">
        <v>0</v>
      </c>
      <c r="U105" s="32">
        <v>0</v>
      </c>
      <c r="V105" s="32">
        <v>0</v>
      </c>
      <c r="W105" s="32">
        <v>0</v>
      </c>
      <c r="X105" s="32">
        <v>0</v>
      </c>
      <c r="Y105" s="32">
        <v>0</v>
      </c>
      <c r="Z105" s="32">
        <v>0</v>
      </c>
      <c r="AA105" s="32">
        <v>0</v>
      </c>
      <c r="AB105" s="32">
        <v>0</v>
      </c>
      <c r="AC105" s="2">
        <v>2.79</v>
      </c>
      <c r="AD105" s="2">
        <v>2.79</v>
      </c>
      <c r="AE105" s="2">
        <v>2.79</v>
      </c>
      <c r="AF105" s="2">
        <v>2.79</v>
      </c>
      <c r="AG105" s="2">
        <v>2.79</v>
      </c>
      <c r="AH105" s="2">
        <v>2.79</v>
      </c>
      <c r="AI105" s="2">
        <v>2.79</v>
      </c>
      <c r="AJ105" s="2">
        <v>2.79</v>
      </c>
      <c r="AK105" s="2">
        <v>2.79</v>
      </c>
      <c r="AL105" s="2">
        <v>2.52</v>
      </c>
      <c r="AM105" s="2">
        <v>2.52</v>
      </c>
      <c r="AN105" s="2">
        <v>2.52</v>
      </c>
      <c r="AO105" s="33">
        <v>0</v>
      </c>
      <c r="AP105" s="33">
        <v>0</v>
      </c>
      <c r="AQ105" s="33">
        <v>0</v>
      </c>
      <c r="AR105" s="33">
        <v>0</v>
      </c>
      <c r="AS105" s="33">
        <v>0</v>
      </c>
      <c r="AT105" s="33">
        <v>0</v>
      </c>
      <c r="AU105" s="33">
        <v>0</v>
      </c>
      <c r="AV105" s="33">
        <v>0</v>
      </c>
      <c r="AW105" s="33">
        <v>0</v>
      </c>
      <c r="AX105" s="33">
        <v>0</v>
      </c>
      <c r="AY105" s="33">
        <v>0</v>
      </c>
      <c r="AZ105" s="33">
        <v>0</v>
      </c>
      <c r="BA105" s="31">
        <f t="shared" si="278"/>
        <v>0</v>
      </c>
      <c r="BB105" s="31">
        <f t="shared" si="279"/>
        <v>0</v>
      </c>
      <c r="BC105" s="31">
        <f t="shared" si="280"/>
        <v>0</v>
      </c>
      <c r="BD105" s="31">
        <f t="shared" si="281"/>
        <v>0</v>
      </c>
      <c r="BE105" s="31">
        <f t="shared" si="282"/>
        <v>0</v>
      </c>
      <c r="BF105" s="31">
        <f t="shared" si="283"/>
        <v>0</v>
      </c>
      <c r="BG105" s="31">
        <f t="shared" si="284"/>
        <v>0</v>
      </c>
      <c r="BH105" s="31">
        <f t="shared" si="285"/>
        <v>0</v>
      </c>
      <c r="BI105" s="31">
        <f t="shared" si="286"/>
        <v>0</v>
      </c>
      <c r="BJ105" s="31">
        <f t="shared" si="287"/>
        <v>0</v>
      </c>
      <c r="BK105" s="31">
        <f t="shared" si="288"/>
        <v>0</v>
      </c>
      <c r="BL105" s="31">
        <f t="shared" si="289"/>
        <v>0</v>
      </c>
      <c r="BM105" s="6">
        <f t="shared" ca="1" si="329"/>
        <v>4.7699999999999999E-2</v>
      </c>
      <c r="BN105" s="6">
        <f t="shared" ca="1" si="329"/>
        <v>4.7699999999999999E-2</v>
      </c>
      <c r="BO105" s="6">
        <f t="shared" ca="1" si="329"/>
        <v>4.7699999999999999E-2</v>
      </c>
      <c r="BP105" s="6">
        <f t="shared" ca="1" si="329"/>
        <v>4.7699999999999999E-2</v>
      </c>
      <c r="BQ105" s="6">
        <f t="shared" ca="1" si="329"/>
        <v>4.7699999999999999E-2</v>
      </c>
      <c r="BR105" s="6">
        <f t="shared" ca="1" si="329"/>
        <v>4.7699999999999999E-2</v>
      </c>
      <c r="BS105" s="6">
        <f t="shared" ca="1" si="329"/>
        <v>4.7699999999999999E-2</v>
      </c>
      <c r="BT105" s="6">
        <f t="shared" ca="1" si="329"/>
        <v>4.7699999999999999E-2</v>
      </c>
      <c r="BU105" s="6">
        <f t="shared" ca="1" si="329"/>
        <v>4.7699999999999999E-2</v>
      </c>
      <c r="BV105" s="6">
        <f t="shared" ca="1" si="329"/>
        <v>4.7699999999999999E-2</v>
      </c>
      <c r="BW105" s="6">
        <f t="shared" ca="1" si="329"/>
        <v>4.7699999999999999E-2</v>
      </c>
      <c r="BX105" s="6">
        <f t="shared" ca="1" si="329"/>
        <v>4.7699999999999999E-2</v>
      </c>
      <c r="BY105" s="31">
        <f t="shared" ca="1" si="317"/>
        <v>0</v>
      </c>
      <c r="BZ105" s="31">
        <f t="shared" ca="1" si="318"/>
        <v>0</v>
      </c>
      <c r="CA105" s="31">
        <f t="shared" ca="1" si="319"/>
        <v>0</v>
      </c>
      <c r="CB105" s="31">
        <f t="shared" ca="1" si="320"/>
        <v>0</v>
      </c>
      <c r="CC105" s="31">
        <f t="shared" ca="1" si="321"/>
        <v>0</v>
      </c>
      <c r="CD105" s="31">
        <f t="shared" ca="1" si="322"/>
        <v>0</v>
      </c>
      <c r="CE105" s="31">
        <f t="shared" ca="1" si="323"/>
        <v>0</v>
      </c>
      <c r="CF105" s="31">
        <f t="shared" ca="1" si="324"/>
        <v>0</v>
      </c>
      <c r="CG105" s="31">
        <f t="shared" ca="1" si="325"/>
        <v>0</v>
      </c>
      <c r="CH105" s="31">
        <f t="shared" ca="1" si="326"/>
        <v>0</v>
      </c>
      <c r="CI105" s="31">
        <f t="shared" ca="1" si="327"/>
        <v>0</v>
      </c>
      <c r="CJ105" s="31">
        <f t="shared" ca="1" si="328"/>
        <v>0</v>
      </c>
      <c r="CK105" s="32">
        <f t="shared" ca="1" si="330"/>
        <v>0</v>
      </c>
      <c r="CL105" s="32">
        <f t="shared" ca="1" si="331"/>
        <v>0</v>
      </c>
      <c r="CM105" s="32">
        <f t="shared" ca="1" si="332"/>
        <v>0</v>
      </c>
      <c r="CN105" s="32">
        <f t="shared" ca="1" si="333"/>
        <v>0</v>
      </c>
      <c r="CO105" s="32">
        <f t="shared" ca="1" si="334"/>
        <v>0</v>
      </c>
      <c r="CP105" s="32">
        <f t="shared" ca="1" si="335"/>
        <v>0</v>
      </c>
      <c r="CQ105" s="32">
        <f t="shared" ca="1" si="336"/>
        <v>0</v>
      </c>
      <c r="CR105" s="32">
        <f t="shared" ca="1" si="337"/>
        <v>0</v>
      </c>
      <c r="CS105" s="32">
        <f t="shared" ca="1" si="338"/>
        <v>0</v>
      </c>
      <c r="CT105" s="32">
        <f t="shared" ca="1" si="339"/>
        <v>0</v>
      </c>
      <c r="CU105" s="32">
        <f t="shared" ca="1" si="340"/>
        <v>0</v>
      </c>
      <c r="CV105" s="32">
        <f t="shared" ca="1" si="341"/>
        <v>0</v>
      </c>
      <c r="CW105" s="31">
        <f t="shared" ca="1" si="302"/>
        <v>0</v>
      </c>
      <c r="CX105" s="31">
        <f t="shared" ca="1" si="303"/>
        <v>0</v>
      </c>
      <c r="CY105" s="31">
        <f t="shared" ca="1" si="304"/>
        <v>0</v>
      </c>
      <c r="CZ105" s="31">
        <f t="shared" ca="1" si="305"/>
        <v>0</v>
      </c>
      <c r="DA105" s="31">
        <f t="shared" ca="1" si="306"/>
        <v>0</v>
      </c>
      <c r="DB105" s="31">
        <f t="shared" ca="1" si="307"/>
        <v>0</v>
      </c>
      <c r="DC105" s="31">
        <f t="shared" ca="1" si="308"/>
        <v>0</v>
      </c>
      <c r="DD105" s="31">
        <f t="shared" ca="1" si="309"/>
        <v>0</v>
      </c>
      <c r="DE105" s="31">
        <f t="shared" ca="1" si="310"/>
        <v>0</v>
      </c>
      <c r="DF105" s="31">
        <f t="shared" ca="1" si="311"/>
        <v>0</v>
      </c>
      <c r="DG105" s="31">
        <f t="shared" ca="1" si="312"/>
        <v>0</v>
      </c>
      <c r="DH105" s="31">
        <f t="shared" ca="1" si="313"/>
        <v>0</v>
      </c>
      <c r="DI105" s="32">
        <f t="shared" ca="1" si="242"/>
        <v>0</v>
      </c>
      <c r="DJ105" s="32">
        <f t="shared" ca="1" si="243"/>
        <v>0</v>
      </c>
      <c r="DK105" s="32">
        <f t="shared" ca="1" si="244"/>
        <v>0</v>
      </c>
      <c r="DL105" s="32">
        <f t="shared" ca="1" si="245"/>
        <v>0</v>
      </c>
      <c r="DM105" s="32">
        <f t="shared" ca="1" si="246"/>
        <v>0</v>
      </c>
      <c r="DN105" s="32">
        <f t="shared" ca="1" si="247"/>
        <v>0</v>
      </c>
      <c r="DO105" s="32">
        <f t="shared" ca="1" si="248"/>
        <v>0</v>
      </c>
      <c r="DP105" s="32">
        <f t="shared" ca="1" si="249"/>
        <v>0</v>
      </c>
      <c r="DQ105" s="32">
        <f t="shared" ca="1" si="250"/>
        <v>0</v>
      </c>
      <c r="DR105" s="32">
        <f t="shared" ca="1" si="251"/>
        <v>0</v>
      </c>
      <c r="DS105" s="32">
        <f t="shared" ca="1" si="252"/>
        <v>0</v>
      </c>
      <c r="DT105" s="32">
        <f t="shared" ca="1" si="253"/>
        <v>0</v>
      </c>
      <c r="DU105" s="31">
        <f t="shared" ca="1" si="254"/>
        <v>0</v>
      </c>
      <c r="DV105" s="31">
        <f t="shared" ca="1" si="255"/>
        <v>0</v>
      </c>
      <c r="DW105" s="31">
        <f t="shared" ca="1" si="256"/>
        <v>0</v>
      </c>
      <c r="DX105" s="31">
        <f t="shared" ca="1" si="257"/>
        <v>0</v>
      </c>
      <c r="DY105" s="31">
        <f t="shared" ca="1" si="258"/>
        <v>0</v>
      </c>
      <c r="DZ105" s="31">
        <f t="shared" ca="1" si="259"/>
        <v>0</v>
      </c>
      <c r="EA105" s="31">
        <f t="shared" ca="1" si="260"/>
        <v>0</v>
      </c>
      <c r="EB105" s="31">
        <f t="shared" ca="1" si="261"/>
        <v>0</v>
      </c>
      <c r="EC105" s="31">
        <f t="shared" ca="1" si="262"/>
        <v>0</v>
      </c>
      <c r="ED105" s="31">
        <f t="shared" ca="1" si="263"/>
        <v>0</v>
      </c>
      <c r="EE105" s="31">
        <f t="shared" ca="1" si="264"/>
        <v>0</v>
      </c>
      <c r="EF105" s="31">
        <f t="shared" ca="1" si="265"/>
        <v>0</v>
      </c>
      <c r="EG105" s="32">
        <f t="shared" ca="1" si="266"/>
        <v>0</v>
      </c>
      <c r="EH105" s="32">
        <f t="shared" ca="1" si="267"/>
        <v>0</v>
      </c>
      <c r="EI105" s="32">
        <f t="shared" ca="1" si="268"/>
        <v>0</v>
      </c>
      <c r="EJ105" s="32">
        <f t="shared" ca="1" si="269"/>
        <v>0</v>
      </c>
      <c r="EK105" s="32">
        <f t="shared" ca="1" si="270"/>
        <v>0</v>
      </c>
      <c r="EL105" s="32">
        <f t="shared" ca="1" si="271"/>
        <v>0</v>
      </c>
      <c r="EM105" s="32">
        <f t="shared" ca="1" si="272"/>
        <v>0</v>
      </c>
      <c r="EN105" s="32">
        <f t="shared" ca="1" si="273"/>
        <v>0</v>
      </c>
      <c r="EO105" s="32">
        <f t="shared" ca="1" si="274"/>
        <v>0</v>
      </c>
      <c r="EP105" s="32">
        <f t="shared" ca="1" si="275"/>
        <v>0</v>
      </c>
      <c r="EQ105" s="32">
        <f t="shared" ca="1" si="276"/>
        <v>0</v>
      </c>
      <c r="ER105" s="32">
        <f t="shared" ca="1" si="277"/>
        <v>0</v>
      </c>
    </row>
    <row r="106" spans="1:148">
      <c r="A106" t="s">
        <v>463</v>
      </c>
      <c r="B106" s="1" t="s">
        <v>273</v>
      </c>
      <c r="C106" t="str">
        <f t="shared" ca="1" si="342"/>
        <v>RB2</v>
      </c>
      <c r="D106" t="str">
        <f t="shared" ca="1" si="343"/>
        <v>Rainbow #2</v>
      </c>
      <c r="E106" s="51">
        <v>7904.9507999999996</v>
      </c>
      <c r="F106" s="51">
        <v>0</v>
      </c>
      <c r="G106" s="51">
        <v>0</v>
      </c>
      <c r="H106" s="51">
        <v>620.19839999999999</v>
      </c>
      <c r="I106" s="51">
        <v>6097.2503999999999</v>
      </c>
      <c r="J106" s="51">
        <v>4855.7327999999998</v>
      </c>
      <c r="K106" s="51">
        <v>2386.8888000000002</v>
      </c>
      <c r="L106" s="51">
        <v>835.20960000000002</v>
      </c>
      <c r="M106" s="51">
        <v>2349.4164000000001</v>
      </c>
      <c r="N106" s="51">
        <v>28.283999999999999</v>
      </c>
      <c r="O106" s="51">
        <v>376.35359999999997</v>
      </c>
      <c r="P106" s="51">
        <v>1307.6795999999999</v>
      </c>
      <c r="Q106" s="32">
        <v>1361720.74</v>
      </c>
      <c r="R106" s="32">
        <v>0</v>
      </c>
      <c r="S106" s="32">
        <v>0</v>
      </c>
      <c r="T106" s="32">
        <v>18448.73</v>
      </c>
      <c r="U106" s="32">
        <v>199732.8</v>
      </c>
      <c r="V106" s="32">
        <v>162888.69</v>
      </c>
      <c r="W106" s="32">
        <v>110745.95</v>
      </c>
      <c r="X106" s="32">
        <v>26404.74</v>
      </c>
      <c r="Y106" s="32">
        <v>454885.82</v>
      </c>
      <c r="Z106" s="32">
        <v>1385.16</v>
      </c>
      <c r="AA106" s="32">
        <v>39570.42</v>
      </c>
      <c r="AB106" s="32">
        <v>64974.84</v>
      </c>
      <c r="AC106" s="2">
        <v>2.73</v>
      </c>
      <c r="AD106" s="2">
        <v>2.73</v>
      </c>
      <c r="AE106" s="2">
        <v>2.73</v>
      </c>
      <c r="AF106" s="2">
        <v>2.73</v>
      </c>
      <c r="AG106" s="2">
        <v>2.73</v>
      </c>
      <c r="AH106" s="2">
        <v>2.73</v>
      </c>
      <c r="AI106" s="2">
        <v>2.73</v>
      </c>
      <c r="AJ106" s="2">
        <v>2.73</v>
      </c>
      <c r="AK106" s="2">
        <v>2.73</v>
      </c>
      <c r="AL106" s="2">
        <v>2.73</v>
      </c>
      <c r="AM106" s="2">
        <v>2.73</v>
      </c>
      <c r="AN106" s="2">
        <v>2.73</v>
      </c>
      <c r="AO106" s="33">
        <v>37174.980000000003</v>
      </c>
      <c r="AP106" s="33">
        <v>0</v>
      </c>
      <c r="AQ106" s="33">
        <v>0</v>
      </c>
      <c r="AR106" s="33">
        <v>503.65</v>
      </c>
      <c r="AS106" s="33">
        <v>5452.71</v>
      </c>
      <c r="AT106" s="33">
        <v>4446.8599999999997</v>
      </c>
      <c r="AU106" s="33">
        <v>3023.36</v>
      </c>
      <c r="AV106" s="33">
        <v>720.85</v>
      </c>
      <c r="AW106" s="33">
        <v>12418.38</v>
      </c>
      <c r="AX106" s="33">
        <v>37.81</v>
      </c>
      <c r="AY106" s="33">
        <v>1080.27</v>
      </c>
      <c r="AZ106" s="33">
        <v>1773.81</v>
      </c>
      <c r="BA106" s="31">
        <f t="shared" si="278"/>
        <v>-408.52</v>
      </c>
      <c r="BB106" s="31">
        <f t="shared" si="279"/>
        <v>0</v>
      </c>
      <c r="BC106" s="31">
        <f t="shared" si="280"/>
        <v>0</v>
      </c>
      <c r="BD106" s="31">
        <f t="shared" si="281"/>
        <v>-7.38</v>
      </c>
      <c r="BE106" s="31">
        <f t="shared" si="282"/>
        <v>-79.89</v>
      </c>
      <c r="BF106" s="31">
        <f t="shared" si="283"/>
        <v>-65.16</v>
      </c>
      <c r="BG106" s="31">
        <f t="shared" si="284"/>
        <v>0</v>
      </c>
      <c r="BH106" s="31">
        <f t="shared" si="285"/>
        <v>0</v>
      </c>
      <c r="BI106" s="31">
        <f t="shared" si="286"/>
        <v>0</v>
      </c>
      <c r="BJ106" s="31">
        <f t="shared" si="287"/>
        <v>-1.66</v>
      </c>
      <c r="BK106" s="31">
        <f t="shared" si="288"/>
        <v>-47.48</v>
      </c>
      <c r="BL106" s="31">
        <f t="shared" si="289"/>
        <v>-77.97</v>
      </c>
      <c r="BM106" s="6">
        <f t="shared" ca="1" si="329"/>
        <v>-0.12</v>
      </c>
      <c r="BN106" s="6">
        <f t="shared" ca="1" si="329"/>
        <v>-0.12</v>
      </c>
      <c r="BO106" s="6">
        <f t="shared" ca="1" si="329"/>
        <v>-0.12</v>
      </c>
      <c r="BP106" s="6">
        <f t="shared" ca="1" si="329"/>
        <v>-0.12</v>
      </c>
      <c r="BQ106" s="6">
        <f t="shared" ca="1" si="329"/>
        <v>-0.12</v>
      </c>
      <c r="BR106" s="6">
        <f t="shared" ca="1" si="329"/>
        <v>-0.12</v>
      </c>
      <c r="BS106" s="6">
        <f t="shared" ca="1" si="329"/>
        <v>-0.12</v>
      </c>
      <c r="BT106" s="6">
        <f t="shared" ca="1" si="329"/>
        <v>-0.12</v>
      </c>
      <c r="BU106" s="6">
        <f t="shared" ca="1" si="329"/>
        <v>-0.12</v>
      </c>
      <c r="BV106" s="6">
        <f t="shared" ca="1" si="329"/>
        <v>-0.12</v>
      </c>
      <c r="BW106" s="6">
        <f t="shared" ca="1" si="329"/>
        <v>-0.12</v>
      </c>
      <c r="BX106" s="6">
        <f t="shared" ca="1" si="329"/>
        <v>-0.12</v>
      </c>
      <c r="BY106" s="31">
        <f t="shared" ca="1" si="317"/>
        <v>-163406.49</v>
      </c>
      <c r="BZ106" s="31">
        <f t="shared" ca="1" si="318"/>
        <v>0</v>
      </c>
      <c r="CA106" s="31">
        <f t="shared" ca="1" si="319"/>
        <v>0</v>
      </c>
      <c r="CB106" s="31">
        <f t="shared" ca="1" si="320"/>
        <v>-2213.85</v>
      </c>
      <c r="CC106" s="31">
        <f t="shared" ca="1" si="321"/>
        <v>-23967.94</v>
      </c>
      <c r="CD106" s="31">
        <f t="shared" ca="1" si="322"/>
        <v>-19546.64</v>
      </c>
      <c r="CE106" s="31">
        <f t="shared" ca="1" si="323"/>
        <v>-13289.51</v>
      </c>
      <c r="CF106" s="31">
        <f t="shared" ca="1" si="324"/>
        <v>-3168.57</v>
      </c>
      <c r="CG106" s="31">
        <f t="shared" ca="1" si="325"/>
        <v>-54586.3</v>
      </c>
      <c r="CH106" s="31">
        <f t="shared" ca="1" si="326"/>
        <v>-166.22</v>
      </c>
      <c r="CI106" s="31">
        <f t="shared" ca="1" si="327"/>
        <v>-4748.45</v>
      </c>
      <c r="CJ106" s="31">
        <f t="shared" ca="1" si="328"/>
        <v>-7796.98</v>
      </c>
      <c r="CK106" s="32">
        <f t="shared" ca="1" si="330"/>
        <v>3268.13</v>
      </c>
      <c r="CL106" s="32">
        <f t="shared" ca="1" si="331"/>
        <v>0</v>
      </c>
      <c r="CM106" s="32">
        <f t="shared" ca="1" si="332"/>
        <v>0</v>
      </c>
      <c r="CN106" s="32">
        <f t="shared" ca="1" si="333"/>
        <v>44.28</v>
      </c>
      <c r="CO106" s="32">
        <f t="shared" ca="1" si="334"/>
        <v>479.36</v>
      </c>
      <c r="CP106" s="32">
        <f t="shared" ca="1" si="335"/>
        <v>390.93</v>
      </c>
      <c r="CQ106" s="32">
        <f t="shared" ca="1" si="336"/>
        <v>265.79000000000002</v>
      </c>
      <c r="CR106" s="32">
        <f t="shared" ca="1" si="337"/>
        <v>63.37</v>
      </c>
      <c r="CS106" s="32">
        <f t="shared" ca="1" si="338"/>
        <v>1091.73</v>
      </c>
      <c r="CT106" s="32">
        <f t="shared" ca="1" si="339"/>
        <v>3.32</v>
      </c>
      <c r="CU106" s="32">
        <f t="shared" ca="1" si="340"/>
        <v>94.97</v>
      </c>
      <c r="CV106" s="32">
        <f t="shared" ca="1" si="341"/>
        <v>155.94</v>
      </c>
      <c r="CW106" s="31">
        <f t="shared" ca="1" si="302"/>
        <v>-196904.82</v>
      </c>
      <c r="CX106" s="31">
        <f t="shared" ca="1" si="303"/>
        <v>0</v>
      </c>
      <c r="CY106" s="31">
        <f t="shared" ca="1" si="304"/>
        <v>0</v>
      </c>
      <c r="CZ106" s="31">
        <f t="shared" ca="1" si="305"/>
        <v>-2665.8399999999997</v>
      </c>
      <c r="DA106" s="31">
        <f t="shared" ca="1" si="306"/>
        <v>-28861.399999999998</v>
      </c>
      <c r="DB106" s="31">
        <f t="shared" ca="1" si="307"/>
        <v>-23537.41</v>
      </c>
      <c r="DC106" s="31">
        <f t="shared" ca="1" si="308"/>
        <v>-16047.08</v>
      </c>
      <c r="DD106" s="31">
        <f t="shared" ca="1" si="309"/>
        <v>-3826.05</v>
      </c>
      <c r="DE106" s="31">
        <f t="shared" ca="1" si="310"/>
        <v>-65912.95</v>
      </c>
      <c r="DF106" s="31">
        <f t="shared" ca="1" si="311"/>
        <v>-199.05</v>
      </c>
      <c r="DG106" s="31">
        <f t="shared" ca="1" si="312"/>
        <v>-5686.27</v>
      </c>
      <c r="DH106" s="31">
        <f t="shared" ca="1" si="313"/>
        <v>-9336.880000000001</v>
      </c>
      <c r="DI106" s="32">
        <f t="shared" ca="1" si="242"/>
        <v>-9845.24</v>
      </c>
      <c r="DJ106" s="32">
        <f t="shared" ca="1" si="243"/>
        <v>0</v>
      </c>
      <c r="DK106" s="32">
        <f t="shared" ca="1" si="244"/>
        <v>0</v>
      </c>
      <c r="DL106" s="32">
        <f t="shared" ca="1" si="245"/>
        <v>-133.29</v>
      </c>
      <c r="DM106" s="32">
        <f t="shared" ca="1" si="246"/>
        <v>-1443.07</v>
      </c>
      <c r="DN106" s="32">
        <f t="shared" ca="1" si="247"/>
        <v>-1176.8699999999999</v>
      </c>
      <c r="DO106" s="32">
        <f t="shared" ca="1" si="248"/>
        <v>-802.35</v>
      </c>
      <c r="DP106" s="32">
        <f t="shared" ca="1" si="249"/>
        <v>-191.3</v>
      </c>
      <c r="DQ106" s="32">
        <f t="shared" ca="1" si="250"/>
        <v>-3295.65</v>
      </c>
      <c r="DR106" s="32">
        <f t="shared" ca="1" si="251"/>
        <v>-9.9499999999999993</v>
      </c>
      <c r="DS106" s="32">
        <f t="shared" ca="1" si="252"/>
        <v>-284.31</v>
      </c>
      <c r="DT106" s="32">
        <f t="shared" ca="1" si="253"/>
        <v>-466.84</v>
      </c>
      <c r="DU106" s="31">
        <f t="shared" ca="1" si="254"/>
        <v>-63436.86</v>
      </c>
      <c r="DV106" s="31">
        <f t="shared" ca="1" si="255"/>
        <v>0</v>
      </c>
      <c r="DW106" s="31">
        <f t="shared" ca="1" si="256"/>
        <v>0</v>
      </c>
      <c r="DX106" s="31">
        <f t="shared" ca="1" si="257"/>
        <v>-841.91</v>
      </c>
      <c r="DY106" s="31">
        <f t="shared" ca="1" si="258"/>
        <v>-9067.39</v>
      </c>
      <c r="DZ106" s="31">
        <f t="shared" ca="1" si="259"/>
        <v>-7354.77</v>
      </c>
      <c r="EA106" s="31">
        <f t="shared" ca="1" si="260"/>
        <v>-4987.88</v>
      </c>
      <c r="EB106" s="31">
        <f t="shared" ca="1" si="261"/>
        <v>-1182.74</v>
      </c>
      <c r="EC106" s="31">
        <f t="shared" ca="1" si="262"/>
        <v>-20263.650000000001</v>
      </c>
      <c r="ED106" s="31">
        <f t="shared" ca="1" si="263"/>
        <v>-60.87</v>
      </c>
      <c r="EE106" s="31">
        <f t="shared" ca="1" si="264"/>
        <v>-1729.13</v>
      </c>
      <c r="EF106" s="31">
        <f t="shared" ca="1" si="265"/>
        <v>-2823.88</v>
      </c>
      <c r="EG106" s="32">
        <f t="shared" ca="1" si="266"/>
        <v>-270186.92</v>
      </c>
      <c r="EH106" s="32">
        <f t="shared" ca="1" si="267"/>
        <v>0</v>
      </c>
      <c r="EI106" s="32">
        <f t="shared" ca="1" si="268"/>
        <v>0</v>
      </c>
      <c r="EJ106" s="32">
        <f t="shared" ca="1" si="269"/>
        <v>-3641.0399999999995</v>
      </c>
      <c r="EK106" s="32">
        <f t="shared" ca="1" si="270"/>
        <v>-39371.86</v>
      </c>
      <c r="EL106" s="32">
        <f t="shared" ca="1" si="271"/>
        <v>-32069.05</v>
      </c>
      <c r="EM106" s="32">
        <f t="shared" ca="1" si="272"/>
        <v>-21837.31</v>
      </c>
      <c r="EN106" s="32">
        <f t="shared" ca="1" si="273"/>
        <v>-5200.09</v>
      </c>
      <c r="EO106" s="32">
        <f t="shared" ca="1" si="274"/>
        <v>-89472.25</v>
      </c>
      <c r="EP106" s="32">
        <f t="shared" ca="1" si="275"/>
        <v>-269.87</v>
      </c>
      <c r="EQ106" s="32">
        <f t="shared" ca="1" si="276"/>
        <v>-7699.7100000000009</v>
      </c>
      <c r="ER106" s="32">
        <f t="shared" ca="1" si="277"/>
        <v>-12627.600000000002</v>
      </c>
    </row>
    <row r="107" spans="1:148">
      <c r="A107" t="s">
        <v>463</v>
      </c>
      <c r="B107" s="1" t="s">
        <v>275</v>
      </c>
      <c r="C107" t="str">
        <f t="shared" ca="1" si="342"/>
        <v>RB3</v>
      </c>
      <c r="D107" t="str">
        <f t="shared" ca="1" si="343"/>
        <v>Rainbow #3</v>
      </c>
      <c r="E107" s="51">
        <v>0</v>
      </c>
      <c r="F107" s="51">
        <v>0</v>
      </c>
      <c r="G107" s="51">
        <v>0</v>
      </c>
      <c r="H107" s="51">
        <v>0</v>
      </c>
      <c r="I107" s="51">
        <v>0</v>
      </c>
      <c r="J107" s="51">
        <v>0</v>
      </c>
      <c r="K107" s="51">
        <v>0</v>
      </c>
      <c r="L107" s="51">
        <v>0</v>
      </c>
      <c r="M107" s="51">
        <v>0</v>
      </c>
      <c r="N107" s="51">
        <v>0</v>
      </c>
      <c r="O107" s="51">
        <v>0</v>
      </c>
      <c r="P107" s="51">
        <v>0</v>
      </c>
      <c r="Q107" s="32">
        <v>0</v>
      </c>
      <c r="R107" s="32">
        <v>0</v>
      </c>
      <c r="S107" s="32">
        <v>0</v>
      </c>
      <c r="T107" s="32">
        <v>0</v>
      </c>
      <c r="U107" s="32">
        <v>0</v>
      </c>
      <c r="V107" s="32">
        <v>0</v>
      </c>
      <c r="W107" s="32">
        <v>0</v>
      </c>
      <c r="X107" s="32">
        <v>0</v>
      </c>
      <c r="Y107" s="32">
        <v>0</v>
      </c>
      <c r="Z107" s="32">
        <v>0</v>
      </c>
      <c r="AA107" s="32">
        <v>0</v>
      </c>
      <c r="AB107" s="32">
        <v>0</v>
      </c>
      <c r="AC107" s="2">
        <v>2.93</v>
      </c>
      <c r="AD107" s="2">
        <v>2.93</v>
      </c>
      <c r="AE107" s="2">
        <v>2.93</v>
      </c>
      <c r="AF107" s="2">
        <v>2.93</v>
      </c>
      <c r="AG107" s="2">
        <v>2.93</v>
      </c>
      <c r="AH107" s="2">
        <v>2.93</v>
      </c>
      <c r="AI107" s="2">
        <v>2.93</v>
      </c>
      <c r="AJ107" s="2">
        <v>2.93</v>
      </c>
      <c r="AK107" s="2">
        <v>2.93</v>
      </c>
      <c r="AL107" s="2">
        <v>2.66</v>
      </c>
      <c r="AM107" s="2">
        <v>2.66</v>
      </c>
      <c r="AN107" s="2">
        <v>2.66</v>
      </c>
      <c r="AO107" s="33">
        <v>0</v>
      </c>
      <c r="AP107" s="33">
        <v>0</v>
      </c>
      <c r="AQ107" s="33">
        <v>0</v>
      </c>
      <c r="AR107" s="33">
        <v>0</v>
      </c>
      <c r="AS107" s="33">
        <v>0</v>
      </c>
      <c r="AT107" s="33">
        <v>0</v>
      </c>
      <c r="AU107" s="33">
        <v>0</v>
      </c>
      <c r="AV107" s="33">
        <v>0</v>
      </c>
      <c r="AW107" s="33">
        <v>0</v>
      </c>
      <c r="AX107" s="33">
        <v>0</v>
      </c>
      <c r="AY107" s="33">
        <v>0</v>
      </c>
      <c r="AZ107" s="33">
        <v>0</v>
      </c>
      <c r="BA107" s="31">
        <f t="shared" si="278"/>
        <v>0</v>
      </c>
      <c r="BB107" s="31">
        <f t="shared" si="279"/>
        <v>0</v>
      </c>
      <c r="BC107" s="31">
        <f t="shared" si="280"/>
        <v>0</v>
      </c>
      <c r="BD107" s="31">
        <f t="shared" si="281"/>
        <v>0</v>
      </c>
      <c r="BE107" s="31">
        <f t="shared" si="282"/>
        <v>0</v>
      </c>
      <c r="BF107" s="31">
        <f t="shared" si="283"/>
        <v>0</v>
      </c>
      <c r="BG107" s="31">
        <f t="shared" si="284"/>
        <v>0</v>
      </c>
      <c r="BH107" s="31">
        <f t="shared" si="285"/>
        <v>0</v>
      </c>
      <c r="BI107" s="31">
        <f t="shared" si="286"/>
        <v>0</v>
      </c>
      <c r="BJ107" s="31">
        <f t="shared" si="287"/>
        <v>0</v>
      </c>
      <c r="BK107" s="31">
        <f t="shared" si="288"/>
        <v>0</v>
      </c>
      <c r="BL107" s="31">
        <f t="shared" si="289"/>
        <v>0</v>
      </c>
      <c r="BM107" s="6">
        <f t="shared" ca="1" si="329"/>
        <v>4.7699999999999999E-2</v>
      </c>
      <c r="BN107" s="6">
        <f t="shared" ca="1" si="329"/>
        <v>4.7699999999999999E-2</v>
      </c>
      <c r="BO107" s="6">
        <f t="shared" ca="1" si="329"/>
        <v>4.7699999999999999E-2</v>
      </c>
      <c r="BP107" s="6">
        <f t="shared" ca="1" si="329"/>
        <v>4.7699999999999999E-2</v>
      </c>
      <c r="BQ107" s="6">
        <f t="shared" ca="1" si="329"/>
        <v>4.7699999999999999E-2</v>
      </c>
      <c r="BR107" s="6">
        <f t="shared" ca="1" si="329"/>
        <v>4.7699999999999999E-2</v>
      </c>
      <c r="BS107" s="6">
        <f t="shared" ca="1" si="329"/>
        <v>4.7699999999999999E-2</v>
      </c>
      <c r="BT107" s="6">
        <f t="shared" ca="1" si="329"/>
        <v>4.7699999999999999E-2</v>
      </c>
      <c r="BU107" s="6">
        <f t="shared" ca="1" si="329"/>
        <v>4.7699999999999999E-2</v>
      </c>
      <c r="BV107" s="6">
        <f t="shared" ca="1" si="329"/>
        <v>4.7699999999999999E-2</v>
      </c>
      <c r="BW107" s="6">
        <f t="shared" ca="1" si="329"/>
        <v>4.7699999999999999E-2</v>
      </c>
      <c r="BX107" s="6">
        <f t="shared" ca="1" si="329"/>
        <v>4.7699999999999999E-2</v>
      </c>
      <c r="BY107" s="31">
        <f t="shared" ca="1" si="317"/>
        <v>0</v>
      </c>
      <c r="BZ107" s="31">
        <f t="shared" ca="1" si="318"/>
        <v>0</v>
      </c>
      <c r="CA107" s="31">
        <f t="shared" ca="1" si="319"/>
        <v>0</v>
      </c>
      <c r="CB107" s="31">
        <f t="shared" ca="1" si="320"/>
        <v>0</v>
      </c>
      <c r="CC107" s="31">
        <f t="shared" ca="1" si="321"/>
        <v>0</v>
      </c>
      <c r="CD107" s="31">
        <f t="shared" ca="1" si="322"/>
        <v>0</v>
      </c>
      <c r="CE107" s="31">
        <f t="shared" ca="1" si="323"/>
        <v>0</v>
      </c>
      <c r="CF107" s="31">
        <f t="shared" ca="1" si="324"/>
        <v>0</v>
      </c>
      <c r="CG107" s="31">
        <f t="shared" ca="1" si="325"/>
        <v>0</v>
      </c>
      <c r="CH107" s="31">
        <f t="shared" ca="1" si="326"/>
        <v>0</v>
      </c>
      <c r="CI107" s="31">
        <f t="shared" ca="1" si="327"/>
        <v>0</v>
      </c>
      <c r="CJ107" s="31">
        <f t="shared" ca="1" si="328"/>
        <v>0</v>
      </c>
      <c r="CK107" s="32">
        <f t="shared" ca="1" si="330"/>
        <v>0</v>
      </c>
      <c r="CL107" s="32">
        <f t="shared" ca="1" si="331"/>
        <v>0</v>
      </c>
      <c r="CM107" s="32">
        <f t="shared" ca="1" si="332"/>
        <v>0</v>
      </c>
      <c r="CN107" s="32">
        <f t="shared" ca="1" si="333"/>
        <v>0</v>
      </c>
      <c r="CO107" s="32">
        <f t="shared" ca="1" si="334"/>
        <v>0</v>
      </c>
      <c r="CP107" s="32">
        <f t="shared" ca="1" si="335"/>
        <v>0</v>
      </c>
      <c r="CQ107" s="32">
        <f t="shared" ca="1" si="336"/>
        <v>0</v>
      </c>
      <c r="CR107" s="32">
        <f t="shared" ca="1" si="337"/>
        <v>0</v>
      </c>
      <c r="CS107" s="32">
        <f t="shared" ca="1" si="338"/>
        <v>0</v>
      </c>
      <c r="CT107" s="32">
        <f t="shared" ca="1" si="339"/>
        <v>0</v>
      </c>
      <c r="CU107" s="32">
        <f t="shared" ca="1" si="340"/>
        <v>0</v>
      </c>
      <c r="CV107" s="32">
        <f t="shared" ca="1" si="341"/>
        <v>0</v>
      </c>
      <c r="CW107" s="31">
        <f t="shared" ca="1" si="302"/>
        <v>0</v>
      </c>
      <c r="CX107" s="31">
        <f t="shared" ca="1" si="303"/>
        <v>0</v>
      </c>
      <c r="CY107" s="31">
        <f t="shared" ca="1" si="304"/>
        <v>0</v>
      </c>
      <c r="CZ107" s="31">
        <f t="shared" ca="1" si="305"/>
        <v>0</v>
      </c>
      <c r="DA107" s="31">
        <f t="shared" ca="1" si="306"/>
        <v>0</v>
      </c>
      <c r="DB107" s="31">
        <f t="shared" ca="1" si="307"/>
        <v>0</v>
      </c>
      <c r="DC107" s="31">
        <f t="shared" ca="1" si="308"/>
        <v>0</v>
      </c>
      <c r="DD107" s="31">
        <f t="shared" ca="1" si="309"/>
        <v>0</v>
      </c>
      <c r="DE107" s="31">
        <f t="shared" ca="1" si="310"/>
        <v>0</v>
      </c>
      <c r="DF107" s="31">
        <f t="shared" ca="1" si="311"/>
        <v>0</v>
      </c>
      <c r="DG107" s="31">
        <f t="shared" ca="1" si="312"/>
        <v>0</v>
      </c>
      <c r="DH107" s="31">
        <f t="shared" ca="1" si="313"/>
        <v>0</v>
      </c>
      <c r="DI107" s="32">
        <f t="shared" ca="1" si="242"/>
        <v>0</v>
      </c>
      <c r="DJ107" s="32">
        <f t="shared" ca="1" si="243"/>
        <v>0</v>
      </c>
      <c r="DK107" s="32">
        <f t="shared" ca="1" si="244"/>
        <v>0</v>
      </c>
      <c r="DL107" s="32">
        <f t="shared" ca="1" si="245"/>
        <v>0</v>
      </c>
      <c r="DM107" s="32">
        <f t="shared" ca="1" si="246"/>
        <v>0</v>
      </c>
      <c r="DN107" s="32">
        <f t="shared" ca="1" si="247"/>
        <v>0</v>
      </c>
      <c r="DO107" s="32">
        <f t="shared" ca="1" si="248"/>
        <v>0</v>
      </c>
      <c r="DP107" s="32">
        <f t="shared" ca="1" si="249"/>
        <v>0</v>
      </c>
      <c r="DQ107" s="32">
        <f t="shared" ca="1" si="250"/>
        <v>0</v>
      </c>
      <c r="DR107" s="32">
        <f t="shared" ca="1" si="251"/>
        <v>0</v>
      </c>
      <c r="DS107" s="32">
        <f t="shared" ca="1" si="252"/>
        <v>0</v>
      </c>
      <c r="DT107" s="32">
        <f t="shared" ca="1" si="253"/>
        <v>0</v>
      </c>
      <c r="DU107" s="31">
        <f t="shared" ca="1" si="254"/>
        <v>0</v>
      </c>
      <c r="DV107" s="31">
        <f t="shared" ca="1" si="255"/>
        <v>0</v>
      </c>
      <c r="DW107" s="31">
        <f t="shared" ca="1" si="256"/>
        <v>0</v>
      </c>
      <c r="DX107" s="31">
        <f t="shared" ca="1" si="257"/>
        <v>0</v>
      </c>
      <c r="DY107" s="31">
        <f t="shared" ca="1" si="258"/>
        <v>0</v>
      </c>
      <c r="DZ107" s="31">
        <f t="shared" ca="1" si="259"/>
        <v>0</v>
      </c>
      <c r="EA107" s="31">
        <f t="shared" ca="1" si="260"/>
        <v>0</v>
      </c>
      <c r="EB107" s="31">
        <f t="shared" ca="1" si="261"/>
        <v>0</v>
      </c>
      <c r="EC107" s="31">
        <f t="shared" ca="1" si="262"/>
        <v>0</v>
      </c>
      <c r="ED107" s="31">
        <f t="shared" ca="1" si="263"/>
        <v>0</v>
      </c>
      <c r="EE107" s="31">
        <f t="shared" ca="1" si="264"/>
        <v>0</v>
      </c>
      <c r="EF107" s="31">
        <f t="shared" ca="1" si="265"/>
        <v>0</v>
      </c>
      <c r="EG107" s="32">
        <f t="shared" ca="1" si="266"/>
        <v>0</v>
      </c>
      <c r="EH107" s="32">
        <f t="shared" ca="1" si="267"/>
        <v>0</v>
      </c>
      <c r="EI107" s="32">
        <f t="shared" ca="1" si="268"/>
        <v>0</v>
      </c>
      <c r="EJ107" s="32">
        <f t="shared" ca="1" si="269"/>
        <v>0</v>
      </c>
      <c r="EK107" s="32">
        <f t="shared" ca="1" si="270"/>
        <v>0</v>
      </c>
      <c r="EL107" s="32">
        <f t="shared" ca="1" si="271"/>
        <v>0</v>
      </c>
      <c r="EM107" s="32">
        <f t="shared" ca="1" si="272"/>
        <v>0</v>
      </c>
      <c r="EN107" s="32">
        <f t="shared" ca="1" si="273"/>
        <v>0</v>
      </c>
      <c r="EO107" s="32">
        <f t="shared" ca="1" si="274"/>
        <v>0</v>
      </c>
      <c r="EP107" s="32">
        <f t="shared" ca="1" si="275"/>
        <v>0</v>
      </c>
      <c r="EQ107" s="32">
        <f t="shared" ca="1" si="276"/>
        <v>0</v>
      </c>
      <c r="ER107" s="32">
        <f t="shared" ca="1" si="277"/>
        <v>0</v>
      </c>
    </row>
    <row r="108" spans="1:148">
      <c r="A108" t="s">
        <v>463</v>
      </c>
      <c r="B108" s="1" t="s">
        <v>51</v>
      </c>
      <c r="C108" t="str">
        <f t="shared" ca="1" si="342"/>
        <v>RB5</v>
      </c>
      <c r="D108" t="str">
        <f t="shared" ca="1" si="343"/>
        <v>Rainbow #5</v>
      </c>
      <c r="E108" s="51">
        <v>16768.632000000001</v>
      </c>
      <c r="F108" s="51">
        <v>10397.656000000001</v>
      </c>
      <c r="G108" s="51">
        <v>12912.056</v>
      </c>
      <c r="H108" s="51">
        <v>12493.995999999999</v>
      </c>
      <c r="I108" s="51">
        <v>22168.32</v>
      </c>
      <c r="J108" s="51">
        <v>13426.652</v>
      </c>
      <c r="K108" s="51">
        <v>10446.808000000001</v>
      </c>
      <c r="L108" s="51">
        <v>9553.2279999999992</v>
      </c>
      <c r="M108" s="51">
        <v>11979.284</v>
      </c>
      <c r="N108" s="51">
        <v>8636.14</v>
      </c>
      <c r="O108" s="51">
        <v>13136.724</v>
      </c>
      <c r="P108" s="51">
        <v>16675.567999999999</v>
      </c>
      <c r="Q108" s="32">
        <v>1205239.0900000001</v>
      </c>
      <c r="R108" s="32">
        <v>568534.84</v>
      </c>
      <c r="S108" s="32">
        <v>642938.31999999995</v>
      </c>
      <c r="T108" s="32">
        <v>413515.25</v>
      </c>
      <c r="U108" s="32">
        <v>723675.65</v>
      </c>
      <c r="V108" s="32">
        <v>479369.03</v>
      </c>
      <c r="W108" s="32">
        <v>453453.29</v>
      </c>
      <c r="X108" s="32">
        <v>356311.66</v>
      </c>
      <c r="Y108" s="32">
        <v>1375329.44</v>
      </c>
      <c r="Z108" s="32">
        <v>308021.14</v>
      </c>
      <c r="AA108" s="32">
        <v>726456.23</v>
      </c>
      <c r="AB108" s="32">
        <v>929640.27</v>
      </c>
      <c r="AC108" s="2">
        <v>2.72</v>
      </c>
      <c r="AD108" s="2">
        <v>2.72</v>
      </c>
      <c r="AE108" s="2">
        <v>2.72</v>
      </c>
      <c r="AF108" s="2">
        <v>2.72</v>
      </c>
      <c r="AG108" s="2">
        <v>2.72</v>
      </c>
      <c r="AH108" s="2">
        <v>2.72</v>
      </c>
      <c r="AI108" s="2">
        <v>2.72</v>
      </c>
      <c r="AJ108" s="2">
        <v>2.72</v>
      </c>
      <c r="AK108" s="2">
        <v>2.72</v>
      </c>
      <c r="AL108" s="2">
        <v>2.44</v>
      </c>
      <c r="AM108" s="2">
        <v>2.44</v>
      </c>
      <c r="AN108" s="2">
        <v>2.44</v>
      </c>
      <c r="AO108" s="33">
        <v>32782.5</v>
      </c>
      <c r="AP108" s="33">
        <v>15464.15</v>
      </c>
      <c r="AQ108" s="33">
        <v>17487.919999999998</v>
      </c>
      <c r="AR108" s="33">
        <v>11247.61</v>
      </c>
      <c r="AS108" s="33">
        <v>19683.98</v>
      </c>
      <c r="AT108" s="33">
        <v>13038.84</v>
      </c>
      <c r="AU108" s="33">
        <v>12333.93</v>
      </c>
      <c r="AV108" s="33">
        <v>9691.68</v>
      </c>
      <c r="AW108" s="33">
        <v>37408.959999999999</v>
      </c>
      <c r="AX108" s="33">
        <v>7515.72</v>
      </c>
      <c r="AY108" s="33">
        <v>17725.53</v>
      </c>
      <c r="AZ108" s="33">
        <v>22683.22</v>
      </c>
      <c r="BA108" s="31">
        <f t="shared" si="278"/>
        <v>-361.57</v>
      </c>
      <c r="BB108" s="31">
        <f t="shared" si="279"/>
        <v>-170.56</v>
      </c>
      <c r="BC108" s="31">
        <f t="shared" si="280"/>
        <v>-192.88</v>
      </c>
      <c r="BD108" s="31">
        <f t="shared" si="281"/>
        <v>-165.41</v>
      </c>
      <c r="BE108" s="31">
        <f t="shared" si="282"/>
        <v>-289.47000000000003</v>
      </c>
      <c r="BF108" s="31">
        <f t="shared" si="283"/>
        <v>-191.75</v>
      </c>
      <c r="BG108" s="31">
        <f t="shared" si="284"/>
        <v>0</v>
      </c>
      <c r="BH108" s="31">
        <f t="shared" si="285"/>
        <v>0</v>
      </c>
      <c r="BI108" s="31">
        <f t="shared" si="286"/>
        <v>0</v>
      </c>
      <c r="BJ108" s="31">
        <f t="shared" si="287"/>
        <v>-369.63</v>
      </c>
      <c r="BK108" s="31">
        <f t="shared" si="288"/>
        <v>-871.75</v>
      </c>
      <c r="BL108" s="31">
        <f t="shared" si="289"/>
        <v>-1115.57</v>
      </c>
      <c r="BM108" s="6">
        <f t="shared" ca="1" si="329"/>
        <v>-0.12</v>
      </c>
      <c r="BN108" s="6">
        <f t="shared" ca="1" si="329"/>
        <v>-0.12</v>
      </c>
      <c r="BO108" s="6">
        <f t="shared" ca="1" si="329"/>
        <v>-0.12</v>
      </c>
      <c r="BP108" s="6">
        <f t="shared" ca="1" si="329"/>
        <v>-0.12</v>
      </c>
      <c r="BQ108" s="6">
        <f t="shared" ca="1" si="329"/>
        <v>-0.12</v>
      </c>
      <c r="BR108" s="6">
        <f t="shared" ca="1" si="329"/>
        <v>-0.12</v>
      </c>
      <c r="BS108" s="6">
        <f t="shared" ca="1" si="329"/>
        <v>-0.12</v>
      </c>
      <c r="BT108" s="6">
        <f t="shared" ca="1" si="329"/>
        <v>-0.12</v>
      </c>
      <c r="BU108" s="6">
        <f t="shared" ca="1" si="329"/>
        <v>-0.12</v>
      </c>
      <c r="BV108" s="6">
        <f t="shared" ca="1" si="329"/>
        <v>-0.12</v>
      </c>
      <c r="BW108" s="6">
        <f t="shared" ca="1" si="329"/>
        <v>-0.12</v>
      </c>
      <c r="BX108" s="6">
        <f t="shared" ca="1" si="329"/>
        <v>-0.12</v>
      </c>
      <c r="BY108" s="31">
        <f t="shared" ca="1" si="317"/>
        <v>-144628.69</v>
      </c>
      <c r="BZ108" s="31">
        <f t="shared" ca="1" si="318"/>
        <v>-68224.179999999993</v>
      </c>
      <c r="CA108" s="31">
        <f t="shared" ca="1" si="319"/>
        <v>-77152.600000000006</v>
      </c>
      <c r="CB108" s="31">
        <f t="shared" ca="1" si="320"/>
        <v>-49621.83</v>
      </c>
      <c r="CC108" s="31">
        <f t="shared" ca="1" si="321"/>
        <v>-86841.08</v>
      </c>
      <c r="CD108" s="31">
        <f t="shared" ca="1" si="322"/>
        <v>-57524.28</v>
      </c>
      <c r="CE108" s="31">
        <f t="shared" ca="1" si="323"/>
        <v>-54414.39</v>
      </c>
      <c r="CF108" s="31">
        <f t="shared" ca="1" si="324"/>
        <v>-42757.4</v>
      </c>
      <c r="CG108" s="31">
        <f t="shared" ca="1" si="325"/>
        <v>-165039.53</v>
      </c>
      <c r="CH108" s="31">
        <f t="shared" ca="1" si="326"/>
        <v>-36962.54</v>
      </c>
      <c r="CI108" s="31">
        <f t="shared" ca="1" si="327"/>
        <v>-87174.75</v>
      </c>
      <c r="CJ108" s="31">
        <f t="shared" ca="1" si="328"/>
        <v>-111556.83</v>
      </c>
      <c r="CK108" s="32">
        <f t="shared" ca="1" si="330"/>
        <v>2892.57</v>
      </c>
      <c r="CL108" s="32">
        <f t="shared" ca="1" si="331"/>
        <v>1364.48</v>
      </c>
      <c r="CM108" s="32">
        <f t="shared" ca="1" si="332"/>
        <v>1543.05</v>
      </c>
      <c r="CN108" s="32">
        <f t="shared" ca="1" si="333"/>
        <v>992.44</v>
      </c>
      <c r="CO108" s="32">
        <f t="shared" ca="1" si="334"/>
        <v>1736.82</v>
      </c>
      <c r="CP108" s="32">
        <f t="shared" ca="1" si="335"/>
        <v>1150.49</v>
      </c>
      <c r="CQ108" s="32">
        <f t="shared" ca="1" si="336"/>
        <v>1088.29</v>
      </c>
      <c r="CR108" s="32">
        <f t="shared" ca="1" si="337"/>
        <v>855.15</v>
      </c>
      <c r="CS108" s="32">
        <f t="shared" ca="1" si="338"/>
        <v>3300.79</v>
      </c>
      <c r="CT108" s="32">
        <f t="shared" ca="1" si="339"/>
        <v>739.25</v>
      </c>
      <c r="CU108" s="32">
        <f t="shared" ca="1" si="340"/>
        <v>1743.49</v>
      </c>
      <c r="CV108" s="32">
        <f t="shared" ca="1" si="341"/>
        <v>2231.14</v>
      </c>
      <c r="CW108" s="31">
        <f t="shared" ca="1" si="302"/>
        <v>-174157.05</v>
      </c>
      <c r="CX108" s="31">
        <f t="shared" ca="1" si="303"/>
        <v>-82153.289999999994</v>
      </c>
      <c r="CY108" s="31">
        <f t="shared" ca="1" si="304"/>
        <v>-92904.59</v>
      </c>
      <c r="CZ108" s="31">
        <f t="shared" ca="1" si="305"/>
        <v>-59711.59</v>
      </c>
      <c r="DA108" s="31">
        <f t="shared" ca="1" si="306"/>
        <v>-104498.76999999999</v>
      </c>
      <c r="DB108" s="31">
        <f t="shared" ca="1" si="307"/>
        <v>-69220.88</v>
      </c>
      <c r="DC108" s="31">
        <f t="shared" ca="1" si="308"/>
        <v>-65660.03</v>
      </c>
      <c r="DD108" s="31">
        <f t="shared" ca="1" si="309"/>
        <v>-51593.93</v>
      </c>
      <c r="DE108" s="31">
        <f t="shared" ca="1" si="310"/>
        <v>-199147.69999999998</v>
      </c>
      <c r="DF108" s="31">
        <f t="shared" ca="1" si="311"/>
        <v>-43369.380000000005</v>
      </c>
      <c r="DG108" s="31">
        <f t="shared" ca="1" si="312"/>
        <v>-102285.04</v>
      </c>
      <c r="DH108" s="31">
        <f t="shared" ca="1" si="313"/>
        <v>-130893.34</v>
      </c>
      <c r="DI108" s="32">
        <f t="shared" ca="1" si="242"/>
        <v>-8707.85</v>
      </c>
      <c r="DJ108" s="32">
        <f t="shared" ca="1" si="243"/>
        <v>-4107.66</v>
      </c>
      <c r="DK108" s="32">
        <f t="shared" ca="1" si="244"/>
        <v>-4645.2299999999996</v>
      </c>
      <c r="DL108" s="32">
        <f t="shared" ca="1" si="245"/>
        <v>-2985.58</v>
      </c>
      <c r="DM108" s="32">
        <f t="shared" ca="1" si="246"/>
        <v>-5224.9399999999996</v>
      </c>
      <c r="DN108" s="32">
        <f t="shared" ca="1" si="247"/>
        <v>-3461.04</v>
      </c>
      <c r="DO108" s="32">
        <f t="shared" ca="1" si="248"/>
        <v>-3283</v>
      </c>
      <c r="DP108" s="32">
        <f t="shared" ca="1" si="249"/>
        <v>-2579.6999999999998</v>
      </c>
      <c r="DQ108" s="32">
        <f t="shared" ca="1" si="250"/>
        <v>-9957.39</v>
      </c>
      <c r="DR108" s="32">
        <f t="shared" ca="1" si="251"/>
        <v>-2168.4699999999998</v>
      </c>
      <c r="DS108" s="32">
        <f t="shared" ca="1" si="252"/>
        <v>-5114.25</v>
      </c>
      <c r="DT108" s="32">
        <f t="shared" ca="1" si="253"/>
        <v>-6544.67</v>
      </c>
      <c r="DU108" s="31">
        <f t="shared" ca="1" si="254"/>
        <v>-56108.21</v>
      </c>
      <c r="DV108" s="31">
        <f t="shared" ca="1" si="255"/>
        <v>-26275.46</v>
      </c>
      <c r="DW108" s="31">
        <f t="shared" ca="1" si="256"/>
        <v>-29518.11</v>
      </c>
      <c r="DX108" s="31">
        <f t="shared" ca="1" si="257"/>
        <v>-18857.759999999998</v>
      </c>
      <c r="DY108" s="31">
        <f t="shared" ca="1" si="258"/>
        <v>-32830.400000000001</v>
      </c>
      <c r="DZ108" s="31">
        <f t="shared" ca="1" si="259"/>
        <v>-21629.56</v>
      </c>
      <c r="EA108" s="31">
        <f t="shared" ca="1" si="260"/>
        <v>-20408.96</v>
      </c>
      <c r="EB108" s="31">
        <f t="shared" ca="1" si="261"/>
        <v>-15949.18</v>
      </c>
      <c r="EC108" s="31">
        <f t="shared" ca="1" si="262"/>
        <v>-61224.07</v>
      </c>
      <c r="ED108" s="31">
        <f t="shared" ca="1" si="263"/>
        <v>-13261.78</v>
      </c>
      <c r="EE108" s="31">
        <f t="shared" ca="1" si="264"/>
        <v>-31103.65</v>
      </c>
      <c r="EF108" s="31">
        <f t="shared" ca="1" si="265"/>
        <v>-39587.93</v>
      </c>
      <c r="EG108" s="32">
        <f t="shared" ca="1" si="266"/>
        <v>-238973.11</v>
      </c>
      <c r="EH108" s="32">
        <f t="shared" ca="1" si="267"/>
        <v>-112536.41</v>
      </c>
      <c r="EI108" s="32">
        <f t="shared" ca="1" si="268"/>
        <v>-127067.93</v>
      </c>
      <c r="EJ108" s="32">
        <f t="shared" ca="1" si="269"/>
        <v>-81554.929999999993</v>
      </c>
      <c r="EK108" s="32">
        <f t="shared" ca="1" si="270"/>
        <v>-142554.10999999999</v>
      </c>
      <c r="EL108" s="32">
        <f t="shared" ca="1" si="271"/>
        <v>-94311.48</v>
      </c>
      <c r="EM108" s="32">
        <f t="shared" ca="1" si="272"/>
        <v>-89351.989999999991</v>
      </c>
      <c r="EN108" s="32">
        <f t="shared" ca="1" si="273"/>
        <v>-70122.81</v>
      </c>
      <c r="EO108" s="32">
        <f t="shared" ca="1" si="274"/>
        <v>-270329.15999999997</v>
      </c>
      <c r="EP108" s="32">
        <f t="shared" ca="1" si="275"/>
        <v>-58799.630000000005</v>
      </c>
      <c r="EQ108" s="32">
        <f t="shared" ca="1" si="276"/>
        <v>-138502.94</v>
      </c>
      <c r="ER108" s="32">
        <f t="shared" ca="1" si="277"/>
        <v>-177025.94</v>
      </c>
    </row>
    <row r="109" spans="1:148">
      <c r="A109" t="s">
        <v>463</v>
      </c>
      <c r="B109" s="1" t="s">
        <v>52</v>
      </c>
      <c r="C109" t="str">
        <f t="shared" ca="1" si="342"/>
        <v>RL1</v>
      </c>
      <c r="D109" t="str">
        <f t="shared" ca="1" si="343"/>
        <v>Rainbow Lake #1</v>
      </c>
      <c r="E109" s="51">
        <v>14928.102000000001</v>
      </c>
      <c r="F109" s="51">
        <v>25533.914000000001</v>
      </c>
      <c r="G109" s="51">
        <v>28546.112000000001</v>
      </c>
      <c r="H109" s="51">
        <v>21866.781999999999</v>
      </c>
      <c r="I109" s="51">
        <v>17778.397000000001</v>
      </c>
      <c r="J109" s="51">
        <v>15289.7094</v>
      </c>
      <c r="K109" s="51">
        <v>19430.846399999999</v>
      </c>
      <c r="L109" s="51">
        <v>23616.719000000001</v>
      </c>
      <c r="M109" s="51">
        <v>22765.356599999999</v>
      </c>
      <c r="N109" s="51">
        <v>27957.3266</v>
      </c>
      <c r="O109" s="51">
        <v>29320.837</v>
      </c>
      <c r="P109" s="51">
        <v>28209.0046</v>
      </c>
      <c r="Q109" s="32">
        <v>825949.41</v>
      </c>
      <c r="R109" s="32">
        <v>1350962.36</v>
      </c>
      <c r="S109" s="32">
        <v>1201358.22</v>
      </c>
      <c r="T109" s="32">
        <v>701319.77</v>
      </c>
      <c r="U109" s="32">
        <v>614617.69999999995</v>
      </c>
      <c r="V109" s="32">
        <v>496621.21</v>
      </c>
      <c r="W109" s="32">
        <v>792690.14</v>
      </c>
      <c r="X109" s="32">
        <v>846298.37</v>
      </c>
      <c r="Y109" s="32">
        <v>1721374.99</v>
      </c>
      <c r="Z109" s="32">
        <v>1000087.54</v>
      </c>
      <c r="AA109" s="32">
        <v>1486999.67</v>
      </c>
      <c r="AB109" s="32">
        <v>1535488.01</v>
      </c>
      <c r="AC109" s="2">
        <v>3.26</v>
      </c>
      <c r="AD109" s="2">
        <v>3.26</v>
      </c>
      <c r="AE109" s="2">
        <v>3.26</v>
      </c>
      <c r="AF109" s="2">
        <v>3.26</v>
      </c>
      <c r="AG109" s="2">
        <v>3.26</v>
      </c>
      <c r="AH109" s="2">
        <v>3.26</v>
      </c>
      <c r="AI109" s="2">
        <v>3.26</v>
      </c>
      <c r="AJ109" s="2">
        <v>3.26</v>
      </c>
      <c r="AK109" s="2">
        <v>3.26</v>
      </c>
      <c r="AL109" s="2">
        <v>2.98</v>
      </c>
      <c r="AM109" s="2">
        <v>2.98</v>
      </c>
      <c r="AN109" s="2">
        <v>2.98</v>
      </c>
      <c r="AO109" s="33">
        <v>26925.95</v>
      </c>
      <c r="AP109" s="33">
        <v>44041.37</v>
      </c>
      <c r="AQ109" s="33">
        <v>39164.28</v>
      </c>
      <c r="AR109" s="33">
        <v>22863.02</v>
      </c>
      <c r="AS109" s="33">
        <v>20036.54</v>
      </c>
      <c r="AT109" s="33">
        <v>16189.85</v>
      </c>
      <c r="AU109" s="33">
        <v>25841.7</v>
      </c>
      <c r="AV109" s="33">
        <v>27589.33</v>
      </c>
      <c r="AW109" s="33">
        <v>56116.82</v>
      </c>
      <c r="AX109" s="33">
        <v>29802.61</v>
      </c>
      <c r="AY109" s="33">
        <v>44312.59</v>
      </c>
      <c r="AZ109" s="33">
        <v>45757.54</v>
      </c>
      <c r="BA109" s="31">
        <f t="shared" si="278"/>
        <v>-247.78</v>
      </c>
      <c r="BB109" s="31">
        <f t="shared" si="279"/>
        <v>-405.29</v>
      </c>
      <c r="BC109" s="31">
        <f t="shared" si="280"/>
        <v>-360.41</v>
      </c>
      <c r="BD109" s="31">
        <f t="shared" si="281"/>
        <v>-280.52999999999997</v>
      </c>
      <c r="BE109" s="31">
        <f t="shared" si="282"/>
        <v>-245.85</v>
      </c>
      <c r="BF109" s="31">
        <f t="shared" si="283"/>
        <v>-198.65</v>
      </c>
      <c r="BG109" s="31">
        <f t="shared" si="284"/>
        <v>0</v>
      </c>
      <c r="BH109" s="31">
        <f t="shared" si="285"/>
        <v>0</v>
      </c>
      <c r="BI109" s="31">
        <f t="shared" si="286"/>
        <v>0</v>
      </c>
      <c r="BJ109" s="31">
        <f t="shared" si="287"/>
        <v>-1200.1099999999999</v>
      </c>
      <c r="BK109" s="31">
        <f t="shared" si="288"/>
        <v>-1784.4</v>
      </c>
      <c r="BL109" s="31">
        <f t="shared" si="289"/>
        <v>-1842.59</v>
      </c>
      <c r="BM109" s="6">
        <f t="shared" ca="1" si="329"/>
        <v>-0.12</v>
      </c>
      <c r="BN109" s="6">
        <f t="shared" ca="1" si="329"/>
        <v>-0.12</v>
      </c>
      <c r="BO109" s="6">
        <f t="shared" ca="1" si="329"/>
        <v>-0.12</v>
      </c>
      <c r="BP109" s="6">
        <f t="shared" ca="1" si="329"/>
        <v>-0.12</v>
      </c>
      <c r="BQ109" s="6">
        <f t="shared" ca="1" si="329"/>
        <v>-0.12</v>
      </c>
      <c r="BR109" s="6">
        <f t="shared" ca="1" si="329"/>
        <v>-0.12</v>
      </c>
      <c r="BS109" s="6">
        <f t="shared" ca="1" si="329"/>
        <v>-0.12</v>
      </c>
      <c r="BT109" s="6">
        <f t="shared" ca="1" si="329"/>
        <v>-0.12</v>
      </c>
      <c r="BU109" s="6">
        <f t="shared" ca="1" si="329"/>
        <v>-0.12</v>
      </c>
      <c r="BV109" s="6">
        <f t="shared" ca="1" si="329"/>
        <v>-0.12</v>
      </c>
      <c r="BW109" s="6">
        <f t="shared" ca="1" si="329"/>
        <v>-0.12</v>
      </c>
      <c r="BX109" s="6">
        <f t="shared" ca="1" si="329"/>
        <v>-0.12</v>
      </c>
      <c r="BY109" s="31">
        <f t="shared" ca="1" si="317"/>
        <v>-99113.93</v>
      </c>
      <c r="BZ109" s="31">
        <f t="shared" ca="1" si="318"/>
        <v>-162115.48000000001</v>
      </c>
      <c r="CA109" s="31">
        <f t="shared" ca="1" si="319"/>
        <v>-144162.99</v>
      </c>
      <c r="CB109" s="31">
        <f t="shared" ca="1" si="320"/>
        <v>-84158.37</v>
      </c>
      <c r="CC109" s="31">
        <f t="shared" ca="1" si="321"/>
        <v>-73754.12</v>
      </c>
      <c r="CD109" s="31">
        <f t="shared" ca="1" si="322"/>
        <v>-59594.55</v>
      </c>
      <c r="CE109" s="31">
        <f t="shared" ca="1" si="323"/>
        <v>-95122.82</v>
      </c>
      <c r="CF109" s="31">
        <f t="shared" ca="1" si="324"/>
        <v>-101555.8</v>
      </c>
      <c r="CG109" s="31">
        <f t="shared" ca="1" si="325"/>
        <v>-206565</v>
      </c>
      <c r="CH109" s="31">
        <f t="shared" ca="1" si="326"/>
        <v>-120010.5</v>
      </c>
      <c r="CI109" s="31">
        <f t="shared" ca="1" si="327"/>
        <v>-178439.96</v>
      </c>
      <c r="CJ109" s="31">
        <f t="shared" ca="1" si="328"/>
        <v>-184258.56</v>
      </c>
      <c r="CK109" s="32">
        <f t="shared" ca="1" si="330"/>
        <v>1982.28</v>
      </c>
      <c r="CL109" s="32">
        <f t="shared" ca="1" si="331"/>
        <v>3242.31</v>
      </c>
      <c r="CM109" s="32">
        <f t="shared" ca="1" si="332"/>
        <v>2883.26</v>
      </c>
      <c r="CN109" s="32">
        <f t="shared" ca="1" si="333"/>
        <v>1683.17</v>
      </c>
      <c r="CO109" s="32">
        <f t="shared" ca="1" si="334"/>
        <v>1475.08</v>
      </c>
      <c r="CP109" s="32">
        <f t="shared" ca="1" si="335"/>
        <v>1191.8900000000001</v>
      </c>
      <c r="CQ109" s="32">
        <f t="shared" ca="1" si="336"/>
        <v>1902.46</v>
      </c>
      <c r="CR109" s="32">
        <f t="shared" ca="1" si="337"/>
        <v>2031.12</v>
      </c>
      <c r="CS109" s="32">
        <f t="shared" ca="1" si="338"/>
        <v>4131.3</v>
      </c>
      <c r="CT109" s="32">
        <f t="shared" ca="1" si="339"/>
        <v>2400.21</v>
      </c>
      <c r="CU109" s="32">
        <f t="shared" ca="1" si="340"/>
        <v>3568.8</v>
      </c>
      <c r="CV109" s="32">
        <f t="shared" ca="1" si="341"/>
        <v>3685.17</v>
      </c>
      <c r="CW109" s="31">
        <f t="shared" ca="1" si="302"/>
        <v>-123809.81999999999</v>
      </c>
      <c r="CX109" s="31">
        <f t="shared" ca="1" si="303"/>
        <v>-202509.25</v>
      </c>
      <c r="CY109" s="31">
        <f t="shared" ca="1" si="304"/>
        <v>-180083.59999999998</v>
      </c>
      <c r="CZ109" s="31">
        <f t="shared" ca="1" si="305"/>
        <v>-105057.69</v>
      </c>
      <c r="DA109" s="31">
        <f t="shared" ca="1" si="306"/>
        <v>-92069.729999999981</v>
      </c>
      <c r="DB109" s="31">
        <f t="shared" ca="1" si="307"/>
        <v>-74393.860000000015</v>
      </c>
      <c r="DC109" s="31">
        <f t="shared" ca="1" si="308"/>
        <v>-119062.06</v>
      </c>
      <c r="DD109" s="31">
        <f t="shared" ca="1" si="309"/>
        <v>-127114.01000000001</v>
      </c>
      <c r="DE109" s="31">
        <f t="shared" ca="1" si="310"/>
        <v>-258550.52000000002</v>
      </c>
      <c r="DF109" s="31">
        <f t="shared" ca="1" si="311"/>
        <v>-146212.79</v>
      </c>
      <c r="DG109" s="31">
        <f t="shared" ca="1" si="312"/>
        <v>-217399.35</v>
      </c>
      <c r="DH109" s="31">
        <f t="shared" ca="1" si="313"/>
        <v>-224488.34</v>
      </c>
      <c r="DI109" s="32">
        <f t="shared" ca="1" si="242"/>
        <v>-6190.49</v>
      </c>
      <c r="DJ109" s="32">
        <f t="shared" ca="1" si="243"/>
        <v>-10125.459999999999</v>
      </c>
      <c r="DK109" s="32">
        <f t="shared" ca="1" si="244"/>
        <v>-9004.18</v>
      </c>
      <c r="DL109" s="32">
        <f t="shared" ca="1" si="245"/>
        <v>-5252.88</v>
      </c>
      <c r="DM109" s="32">
        <f t="shared" ca="1" si="246"/>
        <v>-4603.49</v>
      </c>
      <c r="DN109" s="32">
        <f t="shared" ca="1" si="247"/>
        <v>-3719.69</v>
      </c>
      <c r="DO109" s="32">
        <f t="shared" ca="1" si="248"/>
        <v>-5953.1</v>
      </c>
      <c r="DP109" s="32">
        <f t="shared" ca="1" si="249"/>
        <v>-6355.7</v>
      </c>
      <c r="DQ109" s="32">
        <f t="shared" ca="1" si="250"/>
        <v>-12927.53</v>
      </c>
      <c r="DR109" s="32">
        <f t="shared" ca="1" si="251"/>
        <v>-7310.64</v>
      </c>
      <c r="DS109" s="32">
        <f t="shared" ca="1" si="252"/>
        <v>-10869.97</v>
      </c>
      <c r="DT109" s="32">
        <f t="shared" ca="1" si="253"/>
        <v>-11224.42</v>
      </c>
      <c r="DU109" s="31">
        <f t="shared" ca="1" si="254"/>
        <v>-39887.83</v>
      </c>
      <c r="DV109" s="31">
        <f t="shared" ca="1" si="255"/>
        <v>-64769.46</v>
      </c>
      <c r="DW109" s="31">
        <f t="shared" ca="1" si="256"/>
        <v>-57217.06</v>
      </c>
      <c r="DX109" s="31">
        <f t="shared" ca="1" si="257"/>
        <v>-33178.69</v>
      </c>
      <c r="DY109" s="31">
        <f t="shared" ca="1" si="258"/>
        <v>-28925.56</v>
      </c>
      <c r="DZ109" s="31">
        <f t="shared" ca="1" si="259"/>
        <v>-23245.97</v>
      </c>
      <c r="EA109" s="31">
        <f t="shared" ca="1" si="260"/>
        <v>-37007.79</v>
      </c>
      <c r="EB109" s="31">
        <f t="shared" ca="1" si="261"/>
        <v>-39294.639999999999</v>
      </c>
      <c r="EC109" s="31">
        <f t="shared" ca="1" si="262"/>
        <v>-79486.31</v>
      </c>
      <c r="ED109" s="31">
        <f t="shared" ca="1" si="263"/>
        <v>-44709.919999999998</v>
      </c>
      <c r="EE109" s="31">
        <f t="shared" ca="1" si="264"/>
        <v>-66108.53</v>
      </c>
      <c r="EF109" s="31">
        <f t="shared" ca="1" si="265"/>
        <v>-67895.19</v>
      </c>
      <c r="EG109" s="32">
        <f t="shared" ca="1" si="266"/>
        <v>-169888.14</v>
      </c>
      <c r="EH109" s="32">
        <f t="shared" ca="1" si="267"/>
        <v>-277404.17</v>
      </c>
      <c r="EI109" s="32">
        <f t="shared" ca="1" si="268"/>
        <v>-246304.83999999997</v>
      </c>
      <c r="EJ109" s="32">
        <f t="shared" ca="1" si="269"/>
        <v>-143489.26</v>
      </c>
      <c r="EK109" s="32">
        <f t="shared" ca="1" si="270"/>
        <v>-125598.77999999998</v>
      </c>
      <c r="EL109" s="32">
        <f t="shared" ca="1" si="271"/>
        <v>-101359.52000000002</v>
      </c>
      <c r="EM109" s="32">
        <f t="shared" ca="1" si="272"/>
        <v>-162022.95000000001</v>
      </c>
      <c r="EN109" s="32">
        <f t="shared" ca="1" si="273"/>
        <v>-172764.35000000003</v>
      </c>
      <c r="EO109" s="32">
        <f t="shared" ca="1" si="274"/>
        <v>-350964.36000000004</v>
      </c>
      <c r="EP109" s="32">
        <f t="shared" ca="1" si="275"/>
        <v>-198233.35000000003</v>
      </c>
      <c r="EQ109" s="32">
        <f t="shared" ca="1" si="276"/>
        <v>-294377.84999999998</v>
      </c>
      <c r="ER109" s="32">
        <f t="shared" ca="1" si="277"/>
        <v>-303607.95</v>
      </c>
    </row>
    <row r="110" spans="1:148">
      <c r="A110" t="s">
        <v>436</v>
      </c>
      <c r="B110" s="1" t="s">
        <v>132</v>
      </c>
      <c r="C110" t="str">
        <f t="shared" ca="1" si="342"/>
        <v>RUN</v>
      </c>
      <c r="D110" t="str">
        <f t="shared" ca="1" si="343"/>
        <v>Rundle Hydro Facility</v>
      </c>
      <c r="E110" s="51">
        <v>7719.4735461</v>
      </c>
      <c r="F110" s="51">
        <v>6798.1119424999997</v>
      </c>
      <c r="G110" s="51">
        <v>7329.7507685999999</v>
      </c>
      <c r="H110" s="51">
        <v>5995.7911557999996</v>
      </c>
      <c r="I110" s="51">
        <v>3942.3634999999999</v>
      </c>
      <c r="J110" s="51">
        <v>6209.0784999999996</v>
      </c>
      <c r="K110" s="51">
        <v>3378.1296000000002</v>
      </c>
      <c r="L110" s="51">
        <v>2900.9632932</v>
      </c>
      <c r="M110" s="51">
        <v>4797.7072977999997</v>
      </c>
      <c r="N110" s="51">
        <v>3882.5893371000002</v>
      </c>
      <c r="O110" s="51">
        <v>5026.9521981999997</v>
      </c>
      <c r="P110" s="51">
        <v>6774.8317317000001</v>
      </c>
      <c r="Q110" s="32">
        <v>911007.01</v>
      </c>
      <c r="R110" s="32">
        <v>386802.31</v>
      </c>
      <c r="S110" s="32">
        <v>366891.28</v>
      </c>
      <c r="T110" s="32">
        <v>242257.03</v>
      </c>
      <c r="U110" s="32">
        <v>134697.39000000001</v>
      </c>
      <c r="V110" s="32">
        <v>240130.35</v>
      </c>
      <c r="W110" s="32">
        <v>161503.04000000001</v>
      </c>
      <c r="X110" s="32">
        <v>142759.09</v>
      </c>
      <c r="Y110" s="32">
        <v>613013.6</v>
      </c>
      <c r="Z110" s="32">
        <v>156842.15</v>
      </c>
      <c r="AA110" s="32">
        <v>338164.93</v>
      </c>
      <c r="AB110" s="32">
        <v>458935.39</v>
      </c>
      <c r="AC110" s="2">
        <v>-1.6</v>
      </c>
      <c r="AD110" s="2">
        <v>-1.6</v>
      </c>
      <c r="AE110" s="2">
        <v>-1.6</v>
      </c>
      <c r="AF110" s="2">
        <v>-1.6</v>
      </c>
      <c r="AG110" s="2">
        <v>-1.6</v>
      </c>
      <c r="AH110" s="2">
        <v>-1.6</v>
      </c>
      <c r="AI110" s="2">
        <v>-1.6</v>
      </c>
      <c r="AJ110" s="2">
        <v>-1.6</v>
      </c>
      <c r="AK110" s="2">
        <v>-1.6</v>
      </c>
      <c r="AL110" s="2">
        <v>-1.6</v>
      </c>
      <c r="AM110" s="2">
        <v>-1.6</v>
      </c>
      <c r="AN110" s="2">
        <v>-1.6</v>
      </c>
      <c r="AO110" s="33">
        <v>-14576.11</v>
      </c>
      <c r="AP110" s="33">
        <v>-6188.84</v>
      </c>
      <c r="AQ110" s="33">
        <v>-5870.26</v>
      </c>
      <c r="AR110" s="33">
        <v>-3876.11</v>
      </c>
      <c r="AS110" s="33">
        <v>-2155.16</v>
      </c>
      <c r="AT110" s="33">
        <v>-3842.09</v>
      </c>
      <c r="AU110" s="33">
        <v>-2584.0500000000002</v>
      </c>
      <c r="AV110" s="33">
        <v>-2284.15</v>
      </c>
      <c r="AW110" s="33">
        <v>-9808.2199999999993</v>
      </c>
      <c r="AX110" s="33">
        <v>-2509.4699999999998</v>
      </c>
      <c r="AY110" s="33">
        <v>-5410.64</v>
      </c>
      <c r="AZ110" s="33">
        <v>-7342.97</v>
      </c>
      <c r="BA110" s="31">
        <f t="shared" si="278"/>
        <v>-273.3</v>
      </c>
      <c r="BB110" s="31">
        <f t="shared" si="279"/>
        <v>-116.04</v>
      </c>
      <c r="BC110" s="31">
        <f t="shared" si="280"/>
        <v>-110.07</v>
      </c>
      <c r="BD110" s="31">
        <f t="shared" si="281"/>
        <v>-96.9</v>
      </c>
      <c r="BE110" s="31">
        <f t="shared" si="282"/>
        <v>-53.88</v>
      </c>
      <c r="BF110" s="31">
        <f t="shared" si="283"/>
        <v>-96.05</v>
      </c>
      <c r="BG110" s="31">
        <f t="shared" si="284"/>
        <v>0</v>
      </c>
      <c r="BH110" s="31">
        <f t="shared" si="285"/>
        <v>0</v>
      </c>
      <c r="BI110" s="31">
        <f t="shared" si="286"/>
        <v>0</v>
      </c>
      <c r="BJ110" s="31">
        <f t="shared" si="287"/>
        <v>-188.21</v>
      </c>
      <c r="BK110" s="31">
        <f t="shared" si="288"/>
        <v>-405.8</v>
      </c>
      <c r="BL110" s="31">
        <f t="shared" si="289"/>
        <v>-550.72</v>
      </c>
      <c r="BM110" s="6">
        <f t="shared" ca="1" si="329"/>
        <v>-4.65E-2</v>
      </c>
      <c r="BN110" s="6">
        <f t="shared" ca="1" si="329"/>
        <v>-4.65E-2</v>
      </c>
      <c r="BO110" s="6">
        <f t="shared" ca="1" si="329"/>
        <v>-4.65E-2</v>
      </c>
      <c r="BP110" s="6">
        <f t="shared" ca="1" si="329"/>
        <v>-4.65E-2</v>
      </c>
      <c r="BQ110" s="6">
        <f t="shared" ca="1" si="329"/>
        <v>-4.65E-2</v>
      </c>
      <c r="BR110" s="6">
        <f t="shared" ca="1" si="329"/>
        <v>-4.65E-2</v>
      </c>
      <c r="BS110" s="6">
        <f t="shared" ca="1" si="329"/>
        <v>-4.65E-2</v>
      </c>
      <c r="BT110" s="6">
        <f t="shared" ca="1" si="329"/>
        <v>-4.65E-2</v>
      </c>
      <c r="BU110" s="6">
        <f t="shared" ca="1" si="329"/>
        <v>-4.65E-2</v>
      </c>
      <c r="BV110" s="6">
        <f t="shared" ca="1" si="329"/>
        <v>-4.65E-2</v>
      </c>
      <c r="BW110" s="6">
        <f t="shared" ca="1" si="329"/>
        <v>-4.65E-2</v>
      </c>
      <c r="BX110" s="6">
        <f t="shared" ca="1" si="329"/>
        <v>-4.65E-2</v>
      </c>
      <c r="BY110" s="31">
        <f t="shared" ca="1" si="317"/>
        <v>-42361.83</v>
      </c>
      <c r="BZ110" s="31">
        <f t="shared" ca="1" si="318"/>
        <v>-17986.310000000001</v>
      </c>
      <c r="CA110" s="31">
        <f t="shared" ca="1" si="319"/>
        <v>-17060.439999999999</v>
      </c>
      <c r="CB110" s="31">
        <f t="shared" ca="1" si="320"/>
        <v>-11264.95</v>
      </c>
      <c r="CC110" s="31">
        <f t="shared" ca="1" si="321"/>
        <v>-6263.43</v>
      </c>
      <c r="CD110" s="31">
        <f t="shared" ca="1" si="322"/>
        <v>-11166.06</v>
      </c>
      <c r="CE110" s="31">
        <f t="shared" ca="1" si="323"/>
        <v>-7509.89</v>
      </c>
      <c r="CF110" s="31">
        <f t="shared" ca="1" si="324"/>
        <v>-6638.3</v>
      </c>
      <c r="CG110" s="31">
        <f t="shared" ca="1" si="325"/>
        <v>-28505.13</v>
      </c>
      <c r="CH110" s="31">
        <f t="shared" ca="1" si="326"/>
        <v>-7293.16</v>
      </c>
      <c r="CI110" s="31">
        <f t="shared" ca="1" si="327"/>
        <v>-15724.67</v>
      </c>
      <c r="CJ110" s="31">
        <f t="shared" ca="1" si="328"/>
        <v>-21340.5</v>
      </c>
      <c r="CK110" s="32">
        <f t="shared" ca="1" si="330"/>
        <v>2186.42</v>
      </c>
      <c r="CL110" s="32">
        <f t="shared" ca="1" si="331"/>
        <v>928.33</v>
      </c>
      <c r="CM110" s="32">
        <f t="shared" ca="1" si="332"/>
        <v>880.54</v>
      </c>
      <c r="CN110" s="32">
        <f t="shared" ca="1" si="333"/>
        <v>581.41999999999996</v>
      </c>
      <c r="CO110" s="32">
        <f t="shared" ca="1" si="334"/>
        <v>323.27</v>
      </c>
      <c r="CP110" s="32">
        <f t="shared" ca="1" si="335"/>
        <v>576.30999999999995</v>
      </c>
      <c r="CQ110" s="32">
        <f t="shared" ca="1" si="336"/>
        <v>387.61</v>
      </c>
      <c r="CR110" s="32">
        <f t="shared" ca="1" si="337"/>
        <v>342.62</v>
      </c>
      <c r="CS110" s="32">
        <f t="shared" ca="1" si="338"/>
        <v>1471.23</v>
      </c>
      <c r="CT110" s="32">
        <f t="shared" ca="1" si="339"/>
        <v>376.42</v>
      </c>
      <c r="CU110" s="32">
        <f t="shared" ca="1" si="340"/>
        <v>811.6</v>
      </c>
      <c r="CV110" s="32">
        <f t="shared" ca="1" si="341"/>
        <v>1101.44</v>
      </c>
      <c r="CW110" s="31">
        <f t="shared" ca="1" si="302"/>
        <v>-25326.000000000004</v>
      </c>
      <c r="CX110" s="31">
        <f t="shared" ca="1" si="303"/>
        <v>-10753.099999999999</v>
      </c>
      <c r="CY110" s="31">
        <f t="shared" ca="1" si="304"/>
        <v>-10199.569999999998</v>
      </c>
      <c r="CZ110" s="31">
        <f t="shared" ca="1" si="305"/>
        <v>-6710.52</v>
      </c>
      <c r="DA110" s="31">
        <f t="shared" ca="1" si="306"/>
        <v>-3731.12</v>
      </c>
      <c r="DB110" s="31">
        <f t="shared" ca="1" si="307"/>
        <v>-6651.61</v>
      </c>
      <c r="DC110" s="31">
        <f t="shared" ca="1" si="308"/>
        <v>-4538.2300000000005</v>
      </c>
      <c r="DD110" s="31">
        <f t="shared" ca="1" si="309"/>
        <v>-4011.53</v>
      </c>
      <c r="DE110" s="31">
        <f t="shared" ca="1" si="310"/>
        <v>-17225.68</v>
      </c>
      <c r="DF110" s="31">
        <f t="shared" ca="1" si="311"/>
        <v>-4219.0600000000004</v>
      </c>
      <c r="DG110" s="31">
        <f t="shared" ca="1" si="312"/>
        <v>-9096.630000000001</v>
      </c>
      <c r="DH110" s="31">
        <f t="shared" ca="1" si="313"/>
        <v>-12345.37</v>
      </c>
      <c r="DI110" s="32">
        <f t="shared" ca="1" si="242"/>
        <v>-1266.3</v>
      </c>
      <c r="DJ110" s="32">
        <f t="shared" ca="1" si="243"/>
        <v>-537.66</v>
      </c>
      <c r="DK110" s="32">
        <f t="shared" ca="1" si="244"/>
        <v>-509.98</v>
      </c>
      <c r="DL110" s="32">
        <f t="shared" ca="1" si="245"/>
        <v>-335.53</v>
      </c>
      <c r="DM110" s="32">
        <f t="shared" ca="1" si="246"/>
        <v>-186.56</v>
      </c>
      <c r="DN110" s="32">
        <f t="shared" ca="1" si="247"/>
        <v>-332.58</v>
      </c>
      <c r="DO110" s="32">
        <f t="shared" ca="1" si="248"/>
        <v>-226.91</v>
      </c>
      <c r="DP110" s="32">
        <f t="shared" ca="1" si="249"/>
        <v>-200.58</v>
      </c>
      <c r="DQ110" s="32">
        <f t="shared" ca="1" si="250"/>
        <v>-861.28</v>
      </c>
      <c r="DR110" s="32">
        <f t="shared" ca="1" si="251"/>
        <v>-210.95</v>
      </c>
      <c r="DS110" s="32">
        <f t="shared" ca="1" si="252"/>
        <v>-454.83</v>
      </c>
      <c r="DT110" s="32">
        <f t="shared" ca="1" si="253"/>
        <v>-617.27</v>
      </c>
      <c r="DU110" s="31">
        <f t="shared" ca="1" si="254"/>
        <v>-8159.28</v>
      </c>
      <c r="DV110" s="31">
        <f t="shared" ca="1" si="255"/>
        <v>-3439.21</v>
      </c>
      <c r="DW110" s="31">
        <f t="shared" ca="1" si="256"/>
        <v>-3240.66</v>
      </c>
      <c r="DX110" s="31">
        <f t="shared" ca="1" si="257"/>
        <v>-2119.2800000000002</v>
      </c>
      <c r="DY110" s="31">
        <f t="shared" ca="1" si="258"/>
        <v>-1172.21</v>
      </c>
      <c r="DZ110" s="31">
        <f t="shared" ca="1" si="259"/>
        <v>-2078.44</v>
      </c>
      <c r="EA110" s="31">
        <f t="shared" ca="1" si="260"/>
        <v>-1410.61</v>
      </c>
      <c r="EB110" s="31">
        <f t="shared" ca="1" si="261"/>
        <v>-1240.08</v>
      </c>
      <c r="EC110" s="31">
        <f t="shared" ca="1" si="262"/>
        <v>-5295.7</v>
      </c>
      <c r="ED110" s="31">
        <f t="shared" ca="1" si="263"/>
        <v>-1290.1300000000001</v>
      </c>
      <c r="EE110" s="31">
        <f t="shared" ca="1" si="264"/>
        <v>-2766.18</v>
      </c>
      <c r="EF110" s="31">
        <f t="shared" ca="1" si="265"/>
        <v>-3733.79</v>
      </c>
      <c r="EG110" s="32">
        <f t="shared" ca="1" si="266"/>
        <v>-34751.58</v>
      </c>
      <c r="EH110" s="32">
        <f t="shared" ca="1" si="267"/>
        <v>-14729.969999999998</v>
      </c>
      <c r="EI110" s="32">
        <f t="shared" ca="1" si="268"/>
        <v>-13950.209999999997</v>
      </c>
      <c r="EJ110" s="32">
        <f t="shared" ca="1" si="269"/>
        <v>-9165.33</v>
      </c>
      <c r="EK110" s="32">
        <f t="shared" ca="1" si="270"/>
        <v>-5089.8899999999994</v>
      </c>
      <c r="EL110" s="32">
        <f t="shared" ca="1" si="271"/>
        <v>-9062.6299999999992</v>
      </c>
      <c r="EM110" s="32">
        <f t="shared" ca="1" si="272"/>
        <v>-6175.75</v>
      </c>
      <c r="EN110" s="32">
        <f t="shared" ca="1" si="273"/>
        <v>-5452.1900000000005</v>
      </c>
      <c r="EO110" s="32">
        <f t="shared" ca="1" si="274"/>
        <v>-23382.66</v>
      </c>
      <c r="EP110" s="32">
        <f t="shared" ca="1" si="275"/>
        <v>-5720.14</v>
      </c>
      <c r="EQ110" s="32">
        <f t="shared" ca="1" si="276"/>
        <v>-12317.640000000001</v>
      </c>
      <c r="ER110" s="32">
        <f t="shared" ca="1" si="277"/>
        <v>-16696.43</v>
      </c>
    </row>
    <row r="111" spans="1:148">
      <c r="A111" t="s">
        <v>465</v>
      </c>
      <c r="B111" s="1" t="s">
        <v>112</v>
      </c>
      <c r="C111" t="str">
        <f t="shared" ca="1" si="342"/>
        <v>SCL1</v>
      </c>
      <c r="D111" t="str">
        <f t="shared" ca="1" si="343"/>
        <v>Syncrude Industrial System</v>
      </c>
      <c r="E111" s="51">
        <v>36148.622000000003</v>
      </c>
      <c r="F111" s="51">
        <v>28689.162</v>
      </c>
      <c r="G111" s="51">
        <v>21176.232</v>
      </c>
      <c r="H111" s="51">
        <v>35379.144</v>
      </c>
      <c r="I111" s="51">
        <v>9994.7039999999997</v>
      </c>
      <c r="J111" s="51">
        <v>11186.262000000001</v>
      </c>
      <c r="K111" s="51">
        <v>8104.5757999999996</v>
      </c>
      <c r="L111" s="51">
        <v>12899.237499999999</v>
      </c>
      <c r="M111" s="51">
        <v>15943.810100000001</v>
      </c>
      <c r="N111" s="51">
        <v>27696.441500000001</v>
      </c>
      <c r="O111" s="51">
        <v>23042.880000000001</v>
      </c>
      <c r="P111" s="51">
        <v>29949.642</v>
      </c>
      <c r="Q111" s="32">
        <v>3518534.03</v>
      </c>
      <c r="R111" s="32">
        <v>1552900.82</v>
      </c>
      <c r="S111" s="32">
        <v>823800.03</v>
      </c>
      <c r="T111" s="32">
        <v>1078972.42</v>
      </c>
      <c r="U111" s="32">
        <v>291263.15000000002</v>
      </c>
      <c r="V111" s="32">
        <v>276863.52</v>
      </c>
      <c r="W111" s="32">
        <v>297516.62</v>
      </c>
      <c r="X111" s="32">
        <v>430188.88</v>
      </c>
      <c r="Y111" s="32">
        <v>1583815.91</v>
      </c>
      <c r="Z111" s="32">
        <v>994921.21</v>
      </c>
      <c r="AA111" s="32">
        <v>1090051.08</v>
      </c>
      <c r="AB111" s="32">
        <v>1648112.65</v>
      </c>
      <c r="AC111" s="2">
        <v>6.71</v>
      </c>
      <c r="AD111" s="2">
        <v>6.71</v>
      </c>
      <c r="AE111" s="2">
        <v>6.71</v>
      </c>
      <c r="AF111" s="2">
        <v>6.71</v>
      </c>
      <c r="AG111" s="2">
        <v>6.71</v>
      </c>
      <c r="AH111" s="2">
        <v>6.71</v>
      </c>
      <c r="AI111" s="2">
        <v>6.71</v>
      </c>
      <c r="AJ111" s="2">
        <v>6.71</v>
      </c>
      <c r="AK111" s="2">
        <v>6.71</v>
      </c>
      <c r="AL111" s="2">
        <v>6.71</v>
      </c>
      <c r="AM111" s="2">
        <v>6.71</v>
      </c>
      <c r="AN111" s="2">
        <v>6.71</v>
      </c>
      <c r="AO111" s="33">
        <v>236093.63</v>
      </c>
      <c r="AP111" s="33">
        <v>104199.64</v>
      </c>
      <c r="AQ111" s="33">
        <v>55276.98</v>
      </c>
      <c r="AR111" s="33">
        <v>72399.05</v>
      </c>
      <c r="AS111" s="33">
        <v>19543.759999999998</v>
      </c>
      <c r="AT111" s="33">
        <v>18577.54</v>
      </c>
      <c r="AU111" s="33">
        <v>19963.36</v>
      </c>
      <c r="AV111" s="33">
        <v>28865.67</v>
      </c>
      <c r="AW111" s="33">
        <v>106274.05</v>
      </c>
      <c r="AX111" s="33">
        <v>66759.210000000006</v>
      </c>
      <c r="AY111" s="33">
        <v>73142.429999999993</v>
      </c>
      <c r="AZ111" s="33">
        <v>110588.36</v>
      </c>
      <c r="BA111" s="31">
        <f t="shared" si="278"/>
        <v>-1055.56</v>
      </c>
      <c r="BB111" s="31">
        <f t="shared" si="279"/>
        <v>-465.87</v>
      </c>
      <c r="BC111" s="31">
        <f t="shared" si="280"/>
        <v>-247.14</v>
      </c>
      <c r="BD111" s="31">
        <f t="shared" si="281"/>
        <v>-431.59</v>
      </c>
      <c r="BE111" s="31">
        <f t="shared" si="282"/>
        <v>-116.51</v>
      </c>
      <c r="BF111" s="31">
        <f t="shared" si="283"/>
        <v>-110.75</v>
      </c>
      <c r="BG111" s="31">
        <f t="shared" si="284"/>
        <v>0</v>
      </c>
      <c r="BH111" s="31">
        <f t="shared" si="285"/>
        <v>0</v>
      </c>
      <c r="BI111" s="31">
        <f t="shared" si="286"/>
        <v>0</v>
      </c>
      <c r="BJ111" s="31">
        <f t="shared" si="287"/>
        <v>-1193.9100000000001</v>
      </c>
      <c r="BK111" s="31">
        <f t="shared" si="288"/>
        <v>-1308.06</v>
      </c>
      <c r="BL111" s="31">
        <f t="shared" si="289"/>
        <v>-1977.74</v>
      </c>
      <c r="BM111" s="6">
        <f t="shared" ca="1" si="329"/>
        <v>9.4899999999999998E-2</v>
      </c>
      <c r="BN111" s="6">
        <f t="shared" ca="1" si="329"/>
        <v>9.4899999999999998E-2</v>
      </c>
      <c r="BO111" s="6">
        <f t="shared" ca="1" si="329"/>
        <v>9.4899999999999998E-2</v>
      </c>
      <c r="BP111" s="6">
        <f t="shared" ca="1" si="329"/>
        <v>9.4899999999999998E-2</v>
      </c>
      <c r="BQ111" s="6">
        <f t="shared" ca="1" si="329"/>
        <v>9.4899999999999998E-2</v>
      </c>
      <c r="BR111" s="6">
        <f t="shared" ca="1" si="329"/>
        <v>9.4899999999999998E-2</v>
      </c>
      <c r="BS111" s="6">
        <f t="shared" ca="1" si="329"/>
        <v>9.4899999999999998E-2</v>
      </c>
      <c r="BT111" s="6">
        <f t="shared" ca="1" si="329"/>
        <v>9.4899999999999998E-2</v>
      </c>
      <c r="BU111" s="6">
        <f t="shared" ca="1" si="329"/>
        <v>9.4899999999999998E-2</v>
      </c>
      <c r="BV111" s="6">
        <f t="shared" ca="1" si="329"/>
        <v>9.4899999999999998E-2</v>
      </c>
      <c r="BW111" s="6">
        <f t="shared" ca="1" si="329"/>
        <v>9.4899999999999998E-2</v>
      </c>
      <c r="BX111" s="6">
        <f t="shared" ca="1" si="329"/>
        <v>9.4899999999999998E-2</v>
      </c>
      <c r="BY111" s="31">
        <f t="shared" ca="1" si="317"/>
        <v>333908.88</v>
      </c>
      <c r="BZ111" s="31">
        <f t="shared" ca="1" si="318"/>
        <v>147370.29</v>
      </c>
      <c r="CA111" s="31">
        <f t="shared" ca="1" si="319"/>
        <v>78178.62</v>
      </c>
      <c r="CB111" s="31">
        <f t="shared" ca="1" si="320"/>
        <v>102394.48</v>
      </c>
      <c r="CC111" s="31">
        <f t="shared" ca="1" si="321"/>
        <v>27640.87</v>
      </c>
      <c r="CD111" s="31">
        <f t="shared" ca="1" si="322"/>
        <v>26274.35</v>
      </c>
      <c r="CE111" s="31">
        <f t="shared" ca="1" si="323"/>
        <v>28234.33</v>
      </c>
      <c r="CF111" s="31">
        <f t="shared" ca="1" si="324"/>
        <v>40824.92</v>
      </c>
      <c r="CG111" s="31">
        <f t="shared" ca="1" si="325"/>
        <v>150304.13</v>
      </c>
      <c r="CH111" s="31">
        <f t="shared" ca="1" si="326"/>
        <v>94418.02</v>
      </c>
      <c r="CI111" s="31">
        <f t="shared" ca="1" si="327"/>
        <v>103445.85</v>
      </c>
      <c r="CJ111" s="31">
        <f t="shared" ca="1" si="328"/>
        <v>156405.89000000001</v>
      </c>
      <c r="CK111" s="32">
        <f t="shared" ca="1" si="330"/>
        <v>8444.48</v>
      </c>
      <c r="CL111" s="32">
        <f t="shared" ca="1" si="331"/>
        <v>3726.96</v>
      </c>
      <c r="CM111" s="32">
        <f t="shared" ca="1" si="332"/>
        <v>1977.12</v>
      </c>
      <c r="CN111" s="32">
        <f t="shared" ca="1" si="333"/>
        <v>2589.5300000000002</v>
      </c>
      <c r="CO111" s="32">
        <f t="shared" ca="1" si="334"/>
        <v>699.03</v>
      </c>
      <c r="CP111" s="32">
        <f t="shared" ca="1" si="335"/>
        <v>664.47</v>
      </c>
      <c r="CQ111" s="32">
        <f t="shared" ca="1" si="336"/>
        <v>714.04</v>
      </c>
      <c r="CR111" s="32">
        <f t="shared" ca="1" si="337"/>
        <v>1032.45</v>
      </c>
      <c r="CS111" s="32">
        <f t="shared" ca="1" si="338"/>
        <v>3801.16</v>
      </c>
      <c r="CT111" s="32">
        <f t="shared" ca="1" si="339"/>
        <v>2387.81</v>
      </c>
      <c r="CU111" s="32">
        <f t="shared" ca="1" si="340"/>
        <v>2616.12</v>
      </c>
      <c r="CV111" s="32">
        <f t="shared" ca="1" si="341"/>
        <v>3955.47</v>
      </c>
      <c r="CW111" s="31">
        <f t="shared" ca="1" si="302"/>
        <v>107315.28999999998</v>
      </c>
      <c r="CX111" s="31">
        <f t="shared" ca="1" si="303"/>
        <v>47363.48</v>
      </c>
      <c r="CY111" s="31">
        <f t="shared" ca="1" si="304"/>
        <v>25125.899999999987</v>
      </c>
      <c r="CZ111" s="31">
        <f t="shared" ca="1" si="305"/>
        <v>33016.549999999988</v>
      </c>
      <c r="DA111" s="31">
        <f t="shared" ca="1" si="306"/>
        <v>8912.65</v>
      </c>
      <c r="DB111" s="31">
        <f t="shared" ca="1" si="307"/>
        <v>8472.0299999999988</v>
      </c>
      <c r="DC111" s="31">
        <f t="shared" ca="1" si="308"/>
        <v>8985.010000000002</v>
      </c>
      <c r="DD111" s="31">
        <f t="shared" ca="1" si="309"/>
        <v>12991.699999999997</v>
      </c>
      <c r="DE111" s="31">
        <f t="shared" ca="1" si="310"/>
        <v>47831.240000000005</v>
      </c>
      <c r="DF111" s="31">
        <f t="shared" ca="1" si="311"/>
        <v>31240.529999999995</v>
      </c>
      <c r="DG111" s="31">
        <f t="shared" ca="1" si="312"/>
        <v>34227.600000000006</v>
      </c>
      <c r="DH111" s="31">
        <f t="shared" ca="1" si="313"/>
        <v>51750.740000000013</v>
      </c>
      <c r="DI111" s="32">
        <f t="shared" ca="1" si="242"/>
        <v>5365.76</v>
      </c>
      <c r="DJ111" s="32">
        <f t="shared" ca="1" si="243"/>
        <v>2368.17</v>
      </c>
      <c r="DK111" s="32">
        <f t="shared" ca="1" si="244"/>
        <v>1256.3</v>
      </c>
      <c r="DL111" s="32">
        <f t="shared" ca="1" si="245"/>
        <v>1650.83</v>
      </c>
      <c r="DM111" s="32">
        <f t="shared" ca="1" si="246"/>
        <v>445.63</v>
      </c>
      <c r="DN111" s="32">
        <f t="shared" ca="1" si="247"/>
        <v>423.6</v>
      </c>
      <c r="DO111" s="32">
        <f t="shared" ca="1" si="248"/>
        <v>449.25</v>
      </c>
      <c r="DP111" s="32">
        <f t="shared" ca="1" si="249"/>
        <v>649.59</v>
      </c>
      <c r="DQ111" s="32">
        <f t="shared" ca="1" si="250"/>
        <v>2391.56</v>
      </c>
      <c r="DR111" s="32">
        <f t="shared" ca="1" si="251"/>
        <v>1562.03</v>
      </c>
      <c r="DS111" s="32">
        <f t="shared" ca="1" si="252"/>
        <v>1711.38</v>
      </c>
      <c r="DT111" s="32">
        <f t="shared" ca="1" si="253"/>
        <v>2587.54</v>
      </c>
      <c r="DU111" s="31">
        <f t="shared" ca="1" si="254"/>
        <v>34573.79</v>
      </c>
      <c r="DV111" s="31">
        <f t="shared" ca="1" si="255"/>
        <v>15148.48</v>
      </c>
      <c r="DW111" s="31">
        <f t="shared" ca="1" si="256"/>
        <v>7983.13</v>
      </c>
      <c r="DX111" s="31">
        <f t="shared" ca="1" si="257"/>
        <v>10427.09</v>
      </c>
      <c r="DY111" s="31">
        <f t="shared" ca="1" si="258"/>
        <v>2800.09</v>
      </c>
      <c r="DZ111" s="31">
        <f t="shared" ca="1" si="259"/>
        <v>2647.27</v>
      </c>
      <c r="EA111" s="31">
        <f t="shared" ca="1" si="260"/>
        <v>2792.79</v>
      </c>
      <c r="EB111" s="31">
        <f t="shared" ca="1" si="261"/>
        <v>4016.11</v>
      </c>
      <c r="EC111" s="31">
        <f t="shared" ca="1" si="262"/>
        <v>14704.78</v>
      </c>
      <c r="ED111" s="31">
        <f t="shared" ca="1" si="263"/>
        <v>9552.94</v>
      </c>
      <c r="EE111" s="31">
        <f t="shared" ca="1" si="264"/>
        <v>10408.200000000001</v>
      </c>
      <c r="EF111" s="31">
        <f t="shared" ca="1" si="265"/>
        <v>15651.71</v>
      </c>
      <c r="EG111" s="32">
        <f t="shared" ca="1" si="266"/>
        <v>147254.83999999997</v>
      </c>
      <c r="EH111" s="32">
        <f t="shared" ca="1" si="267"/>
        <v>64880.130000000005</v>
      </c>
      <c r="EI111" s="32">
        <f t="shared" ca="1" si="268"/>
        <v>34365.329999999987</v>
      </c>
      <c r="EJ111" s="32">
        <f t="shared" ca="1" si="269"/>
        <v>45094.469999999987</v>
      </c>
      <c r="EK111" s="32">
        <f t="shared" ca="1" si="270"/>
        <v>12158.369999999999</v>
      </c>
      <c r="EL111" s="32">
        <f t="shared" ca="1" si="271"/>
        <v>11542.9</v>
      </c>
      <c r="EM111" s="32">
        <f t="shared" ca="1" si="272"/>
        <v>12227.050000000003</v>
      </c>
      <c r="EN111" s="32">
        <f t="shared" ca="1" si="273"/>
        <v>17657.399999999998</v>
      </c>
      <c r="EO111" s="32">
        <f t="shared" ca="1" si="274"/>
        <v>64927.58</v>
      </c>
      <c r="EP111" s="32">
        <f t="shared" ca="1" si="275"/>
        <v>42355.5</v>
      </c>
      <c r="EQ111" s="32">
        <f t="shared" ca="1" si="276"/>
        <v>46347.180000000008</v>
      </c>
      <c r="ER111" s="32">
        <f t="shared" ca="1" si="277"/>
        <v>69989.99000000002</v>
      </c>
    </row>
    <row r="112" spans="1:148">
      <c r="A112" t="s">
        <v>466</v>
      </c>
      <c r="B112" s="1" t="s">
        <v>113</v>
      </c>
      <c r="C112" t="str">
        <f t="shared" ca="1" si="342"/>
        <v>SCR1</v>
      </c>
      <c r="D112" t="str">
        <f t="shared" ca="1" si="343"/>
        <v>Suncor Industrial System</v>
      </c>
      <c r="E112" s="51">
        <v>149266.17540000001</v>
      </c>
      <c r="F112" s="51">
        <v>126938.7123</v>
      </c>
      <c r="G112" s="51">
        <v>128689.1681</v>
      </c>
      <c r="H112" s="51">
        <v>77765.721999999994</v>
      </c>
      <c r="I112" s="51">
        <v>109588.0048</v>
      </c>
      <c r="J112" s="51">
        <v>64428.315499999997</v>
      </c>
      <c r="K112" s="51">
        <v>72902.444000000003</v>
      </c>
      <c r="L112" s="51">
        <v>57830.994299999998</v>
      </c>
      <c r="M112" s="51">
        <v>60508.18</v>
      </c>
      <c r="N112" s="51">
        <v>93100.192899999995</v>
      </c>
      <c r="O112" s="51">
        <v>65766.106799999994</v>
      </c>
      <c r="P112" s="51">
        <v>98711.664000000004</v>
      </c>
      <c r="Q112" s="32">
        <v>14572935.52</v>
      </c>
      <c r="R112" s="32">
        <v>6791691.8399999999</v>
      </c>
      <c r="S112" s="32">
        <v>5707588.5499999998</v>
      </c>
      <c r="T112" s="32">
        <v>2695387.26</v>
      </c>
      <c r="U112" s="32">
        <v>3616949.81</v>
      </c>
      <c r="V112" s="32">
        <v>2641092.5</v>
      </c>
      <c r="W112" s="32">
        <v>3173578.79</v>
      </c>
      <c r="X112" s="32">
        <v>2113740.81</v>
      </c>
      <c r="Y112" s="32">
        <v>5183804.16</v>
      </c>
      <c r="Z112" s="32">
        <v>3397638.72</v>
      </c>
      <c r="AA112" s="32">
        <v>3745076.35</v>
      </c>
      <c r="AB112" s="32">
        <v>5264946.29</v>
      </c>
      <c r="AC112" s="2">
        <v>6.68</v>
      </c>
      <c r="AD112" s="2">
        <v>6.68</v>
      </c>
      <c r="AE112" s="2">
        <v>6.68</v>
      </c>
      <c r="AF112" s="2">
        <v>6.68</v>
      </c>
      <c r="AG112" s="2">
        <v>6.68</v>
      </c>
      <c r="AH112" s="2">
        <v>6.68</v>
      </c>
      <c r="AI112" s="2">
        <v>6.68</v>
      </c>
      <c r="AJ112" s="2">
        <v>6.68</v>
      </c>
      <c r="AK112" s="2">
        <v>6.68</v>
      </c>
      <c r="AL112" s="2">
        <v>6.68</v>
      </c>
      <c r="AM112" s="2">
        <v>6.68</v>
      </c>
      <c r="AN112" s="2">
        <v>6.68</v>
      </c>
      <c r="AO112" s="33">
        <v>973472.09</v>
      </c>
      <c r="AP112" s="33">
        <v>453685.02</v>
      </c>
      <c r="AQ112" s="33">
        <v>381266.91</v>
      </c>
      <c r="AR112" s="33">
        <v>180051.87</v>
      </c>
      <c r="AS112" s="33">
        <v>241612.25</v>
      </c>
      <c r="AT112" s="33">
        <v>176424.98</v>
      </c>
      <c r="AU112" s="33">
        <v>211995.06</v>
      </c>
      <c r="AV112" s="33">
        <v>141197.89000000001</v>
      </c>
      <c r="AW112" s="33">
        <v>346278.12</v>
      </c>
      <c r="AX112" s="33">
        <v>226962.27</v>
      </c>
      <c r="AY112" s="33">
        <v>250171.1</v>
      </c>
      <c r="AZ112" s="33">
        <v>351698.41</v>
      </c>
      <c r="BA112" s="31">
        <f t="shared" si="278"/>
        <v>-4371.88</v>
      </c>
      <c r="BB112" s="31">
        <f t="shared" si="279"/>
        <v>-2037.51</v>
      </c>
      <c r="BC112" s="31">
        <f t="shared" si="280"/>
        <v>-1712.28</v>
      </c>
      <c r="BD112" s="31">
        <f t="shared" si="281"/>
        <v>-1078.1500000000001</v>
      </c>
      <c r="BE112" s="31">
        <f t="shared" si="282"/>
        <v>-1446.78</v>
      </c>
      <c r="BF112" s="31">
        <f t="shared" si="283"/>
        <v>-1056.44</v>
      </c>
      <c r="BG112" s="31">
        <f t="shared" si="284"/>
        <v>0</v>
      </c>
      <c r="BH112" s="31">
        <f t="shared" si="285"/>
        <v>0</v>
      </c>
      <c r="BI112" s="31">
        <f t="shared" si="286"/>
        <v>0</v>
      </c>
      <c r="BJ112" s="31">
        <f t="shared" si="287"/>
        <v>-4077.17</v>
      </c>
      <c r="BK112" s="31">
        <f t="shared" si="288"/>
        <v>-4494.09</v>
      </c>
      <c r="BL112" s="31">
        <f t="shared" si="289"/>
        <v>-6317.94</v>
      </c>
      <c r="BM112" s="6">
        <f t="shared" ca="1" si="329"/>
        <v>7.85E-2</v>
      </c>
      <c r="BN112" s="6">
        <f t="shared" ca="1" si="329"/>
        <v>7.85E-2</v>
      </c>
      <c r="BO112" s="6">
        <f t="shared" ca="1" si="329"/>
        <v>7.85E-2</v>
      </c>
      <c r="BP112" s="6">
        <f t="shared" ca="1" si="329"/>
        <v>7.85E-2</v>
      </c>
      <c r="BQ112" s="6">
        <f t="shared" ca="1" si="329"/>
        <v>7.85E-2</v>
      </c>
      <c r="BR112" s="6">
        <f t="shared" ca="1" si="329"/>
        <v>7.85E-2</v>
      </c>
      <c r="BS112" s="6">
        <f t="shared" ca="1" si="329"/>
        <v>7.85E-2</v>
      </c>
      <c r="BT112" s="6">
        <f t="shared" ca="1" si="329"/>
        <v>7.85E-2</v>
      </c>
      <c r="BU112" s="6">
        <f t="shared" ca="1" si="329"/>
        <v>7.85E-2</v>
      </c>
      <c r="BV112" s="6">
        <f t="shared" ca="1" si="329"/>
        <v>7.85E-2</v>
      </c>
      <c r="BW112" s="6">
        <f t="shared" ca="1" si="329"/>
        <v>7.85E-2</v>
      </c>
      <c r="BX112" s="6">
        <f t="shared" ca="1" si="329"/>
        <v>7.85E-2</v>
      </c>
      <c r="BY112" s="31">
        <f t="shared" ca="1" si="317"/>
        <v>1143975.44</v>
      </c>
      <c r="BZ112" s="31">
        <f t="shared" ca="1" si="318"/>
        <v>533147.81000000006</v>
      </c>
      <c r="CA112" s="31">
        <f t="shared" ca="1" si="319"/>
        <v>448045.7</v>
      </c>
      <c r="CB112" s="31">
        <f t="shared" ca="1" si="320"/>
        <v>211587.9</v>
      </c>
      <c r="CC112" s="31">
        <f t="shared" ca="1" si="321"/>
        <v>283930.56</v>
      </c>
      <c r="CD112" s="31">
        <f t="shared" ca="1" si="322"/>
        <v>207325.76</v>
      </c>
      <c r="CE112" s="31">
        <f t="shared" ca="1" si="323"/>
        <v>249125.94</v>
      </c>
      <c r="CF112" s="31">
        <f t="shared" ca="1" si="324"/>
        <v>165928.65</v>
      </c>
      <c r="CG112" s="31">
        <f t="shared" ca="1" si="325"/>
        <v>406928.63</v>
      </c>
      <c r="CH112" s="31">
        <f t="shared" ca="1" si="326"/>
        <v>266714.64</v>
      </c>
      <c r="CI112" s="31">
        <f t="shared" ca="1" si="327"/>
        <v>293988.49</v>
      </c>
      <c r="CJ112" s="31">
        <f t="shared" ca="1" si="328"/>
        <v>413298.28</v>
      </c>
      <c r="CK112" s="32">
        <f t="shared" ca="1" si="330"/>
        <v>34975.050000000003</v>
      </c>
      <c r="CL112" s="32">
        <f t="shared" ca="1" si="331"/>
        <v>16300.06</v>
      </c>
      <c r="CM112" s="32">
        <f t="shared" ca="1" si="332"/>
        <v>13698.21</v>
      </c>
      <c r="CN112" s="32">
        <f t="shared" ca="1" si="333"/>
        <v>6468.93</v>
      </c>
      <c r="CO112" s="32">
        <f t="shared" ca="1" si="334"/>
        <v>8680.68</v>
      </c>
      <c r="CP112" s="32">
        <f t="shared" ca="1" si="335"/>
        <v>6338.62</v>
      </c>
      <c r="CQ112" s="32">
        <f t="shared" ca="1" si="336"/>
        <v>7616.59</v>
      </c>
      <c r="CR112" s="32">
        <f t="shared" ca="1" si="337"/>
        <v>5072.9799999999996</v>
      </c>
      <c r="CS112" s="32">
        <f t="shared" ca="1" si="338"/>
        <v>12441.13</v>
      </c>
      <c r="CT112" s="32">
        <f t="shared" ca="1" si="339"/>
        <v>8154.33</v>
      </c>
      <c r="CU112" s="32">
        <f t="shared" ca="1" si="340"/>
        <v>8988.18</v>
      </c>
      <c r="CV112" s="32">
        <f t="shared" ca="1" si="341"/>
        <v>12635.87</v>
      </c>
      <c r="CW112" s="31">
        <f t="shared" ca="1" si="302"/>
        <v>209850.28000000003</v>
      </c>
      <c r="CX112" s="31">
        <f t="shared" ca="1" si="303"/>
        <v>97800.360000000088</v>
      </c>
      <c r="CY112" s="31">
        <f t="shared" ca="1" si="304"/>
        <v>82189.280000000057</v>
      </c>
      <c r="CZ112" s="31">
        <f t="shared" ca="1" si="305"/>
        <v>39083.109999999993</v>
      </c>
      <c r="DA112" s="31">
        <f t="shared" ca="1" si="306"/>
        <v>52445.76999999999</v>
      </c>
      <c r="DB112" s="31">
        <f t="shared" ca="1" si="307"/>
        <v>38295.839999999997</v>
      </c>
      <c r="DC112" s="31">
        <f t="shared" ca="1" si="308"/>
        <v>44747.47</v>
      </c>
      <c r="DD112" s="31">
        <f t="shared" ca="1" si="309"/>
        <v>29803.739999999991</v>
      </c>
      <c r="DE112" s="31">
        <f t="shared" ca="1" si="310"/>
        <v>73091.640000000014</v>
      </c>
      <c r="DF112" s="31">
        <f t="shared" ca="1" si="311"/>
        <v>51983.870000000039</v>
      </c>
      <c r="DG112" s="31">
        <f t="shared" ca="1" si="312"/>
        <v>57299.659999999974</v>
      </c>
      <c r="DH112" s="31">
        <f t="shared" ca="1" si="313"/>
        <v>80553.680000000051</v>
      </c>
      <c r="DI112" s="32">
        <f t="shared" ca="1" si="242"/>
        <v>10492.51</v>
      </c>
      <c r="DJ112" s="32">
        <f t="shared" ca="1" si="243"/>
        <v>4890.0200000000004</v>
      </c>
      <c r="DK112" s="32">
        <f t="shared" ca="1" si="244"/>
        <v>4109.46</v>
      </c>
      <c r="DL112" s="32">
        <f t="shared" ca="1" si="245"/>
        <v>1954.16</v>
      </c>
      <c r="DM112" s="32">
        <f t="shared" ca="1" si="246"/>
        <v>2622.29</v>
      </c>
      <c r="DN112" s="32">
        <f t="shared" ca="1" si="247"/>
        <v>1914.79</v>
      </c>
      <c r="DO112" s="32">
        <f t="shared" ca="1" si="248"/>
        <v>2237.37</v>
      </c>
      <c r="DP112" s="32">
        <f t="shared" ca="1" si="249"/>
        <v>1490.19</v>
      </c>
      <c r="DQ112" s="32">
        <f t="shared" ca="1" si="250"/>
        <v>3654.58</v>
      </c>
      <c r="DR112" s="32">
        <f t="shared" ca="1" si="251"/>
        <v>2599.19</v>
      </c>
      <c r="DS112" s="32">
        <f t="shared" ca="1" si="252"/>
        <v>2864.98</v>
      </c>
      <c r="DT112" s="32">
        <f t="shared" ca="1" si="253"/>
        <v>4027.68</v>
      </c>
      <c r="DU112" s="31">
        <f t="shared" ca="1" si="254"/>
        <v>67607.5</v>
      </c>
      <c r="DV112" s="31">
        <f t="shared" ca="1" si="255"/>
        <v>31279.94</v>
      </c>
      <c r="DW112" s="31">
        <f t="shared" ca="1" si="256"/>
        <v>26113.59</v>
      </c>
      <c r="DX112" s="31">
        <f t="shared" ca="1" si="257"/>
        <v>12342.99</v>
      </c>
      <c r="DY112" s="31">
        <f t="shared" ca="1" si="258"/>
        <v>16476.900000000001</v>
      </c>
      <c r="DZ112" s="31">
        <f t="shared" ca="1" si="259"/>
        <v>11966.36</v>
      </c>
      <c r="EA112" s="31">
        <f t="shared" ca="1" si="260"/>
        <v>13908.75</v>
      </c>
      <c r="EB112" s="31">
        <f t="shared" ca="1" si="261"/>
        <v>9213.2000000000007</v>
      </c>
      <c r="EC112" s="31">
        <f t="shared" ca="1" si="262"/>
        <v>22470.6</v>
      </c>
      <c r="ED112" s="31">
        <f t="shared" ca="1" si="263"/>
        <v>15895.97</v>
      </c>
      <c r="EE112" s="31">
        <f t="shared" ca="1" si="264"/>
        <v>17424.14</v>
      </c>
      <c r="EF112" s="31">
        <f t="shared" ca="1" si="265"/>
        <v>24362.99</v>
      </c>
      <c r="EG112" s="32">
        <f t="shared" ca="1" si="266"/>
        <v>287950.29000000004</v>
      </c>
      <c r="EH112" s="32">
        <f t="shared" ca="1" si="267"/>
        <v>133970.32000000009</v>
      </c>
      <c r="EI112" s="32">
        <f t="shared" ca="1" si="268"/>
        <v>112412.33000000006</v>
      </c>
      <c r="EJ112" s="32">
        <f t="shared" ca="1" si="269"/>
        <v>53380.259999999995</v>
      </c>
      <c r="EK112" s="32">
        <f t="shared" ca="1" si="270"/>
        <v>71544.959999999992</v>
      </c>
      <c r="EL112" s="32">
        <f t="shared" ca="1" si="271"/>
        <v>52176.99</v>
      </c>
      <c r="EM112" s="32">
        <f t="shared" ca="1" si="272"/>
        <v>60893.590000000004</v>
      </c>
      <c r="EN112" s="32">
        <f t="shared" ca="1" si="273"/>
        <v>40507.12999999999</v>
      </c>
      <c r="EO112" s="32">
        <f t="shared" ca="1" si="274"/>
        <v>99216.82</v>
      </c>
      <c r="EP112" s="32">
        <f t="shared" ca="1" si="275"/>
        <v>70479.030000000042</v>
      </c>
      <c r="EQ112" s="32">
        <f t="shared" ca="1" si="276"/>
        <v>77588.77999999997</v>
      </c>
      <c r="ER112" s="32">
        <f t="shared" ca="1" si="277"/>
        <v>108944.35000000005</v>
      </c>
    </row>
    <row r="113" spans="1:148">
      <c r="A113" t="s">
        <v>467</v>
      </c>
      <c r="B113" s="1" t="s">
        <v>114</v>
      </c>
      <c r="C113" t="str">
        <f t="shared" ca="1" si="342"/>
        <v>SCR2</v>
      </c>
      <c r="D113" t="str">
        <f t="shared" ca="1" si="343"/>
        <v>Magrath Wind Facility</v>
      </c>
      <c r="E113" s="51">
        <v>11911.890299999999</v>
      </c>
      <c r="F113" s="51">
        <v>5878.1785</v>
      </c>
      <c r="G113" s="51">
        <v>10656.397300000001</v>
      </c>
      <c r="H113" s="51">
        <v>8536.9325000000008</v>
      </c>
      <c r="I113" s="51">
        <v>7458.0407999999998</v>
      </c>
      <c r="J113" s="51">
        <v>5635.5477000000001</v>
      </c>
      <c r="K113" s="51">
        <v>3407.8930999999998</v>
      </c>
      <c r="L113" s="51">
        <v>3971.1639</v>
      </c>
      <c r="M113" s="51">
        <v>7707.0672999999997</v>
      </c>
      <c r="N113" s="51">
        <v>7536.8887000000004</v>
      </c>
      <c r="O113" s="51">
        <v>13667.2263</v>
      </c>
      <c r="P113" s="51">
        <v>7213.9313000000002</v>
      </c>
      <c r="Q113" s="32">
        <v>732482.82</v>
      </c>
      <c r="R113" s="32">
        <v>250558.66</v>
      </c>
      <c r="S113" s="32">
        <v>397947.57</v>
      </c>
      <c r="T113" s="32">
        <v>226661.72</v>
      </c>
      <c r="U113" s="32">
        <v>242716.42</v>
      </c>
      <c r="V113" s="32">
        <v>144911.85999999999</v>
      </c>
      <c r="W113" s="32">
        <v>116255.13</v>
      </c>
      <c r="X113" s="32">
        <v>117577.15</v>
      </c>
      <c r="Y113" s="32">
        <v>458995.11</v>
      </c>
      <c r="Z113" s="32">
        <v>221123.17</v>
      </c>
      <c r="AA113" s="32">
        <v>664342.39</v>
      </c>
      <c r="AB113" s="32">
        <v>285795.61</v>
      </c>
      <c r="AC113" s="2">
        <v>0.54</v>
      </c>
      <c r="AD113" s="2">
        <v>0.54</v>
      </c>
      <c r="AE113" s="2">
        <v>0.54</v>
      </c>
      <c r="AF113" s="2">
        <v>0.54</v>
      </c>
      <c r="AG113" s="2">
        <v>0.54</v>
      </c>
      <c r="AH113" s="2">
        <v>0.54</v>
      </c>
      <c r="AI113" s="2">
        <v>0.54</v>
      </c>
      <c r="AJ113" s="2">
        <v>0.54</v>
      </c>
      <c r="AK113" s="2">
        <v>0.54</v>
      </c>
      <c r="AL113" s="2">
        <v>0.54</v>
      </c>
      <c r="AM113" s="2">
        <v>0.54</v>
      </c>
      <c r="AN113" s="2">
        <v>0.54</v>
      </c>
      <c r="AO113" s="33">
        <v>3955.41</v>
      </c>
      <c r="AP113" s="33">
        <v>1353.02</v>
      </c>
      <c r="AQ113" s="33">
        <v>2148.92</v>
      </c>
      <c r="AR113" s="33">
        <v>1223.97</v>
      </c>
      <c r="AS113" s="33">
        <v>1310.67</v>
      </c>
      <c r="AT113" s="33">
        <v>782.52</v>
      </c>
      <c r="AU113" s="33">
        <v>627.78</v>
      </c>
      <c r="AV113" s="33">
        <v>634.91999999999996</v>
      </c>
      <c r="AW113" s="33">
        <v>2478.5700000000002</v>
      </c>
      <c r="AX113" s="33">
        <v>1194.07</v>
      </c>
      <c r="AY113" s="33">
        <v>3587.45</v>
      </c>
      <c r="AZ113" s="33">
        <v>1543.3</v>
      </c>
      <c r="BA113" s="31">
        <f t="shared" si="278"/>
        <v>-219.74</v>
      </c>
      <c r="BB113" s="31">
        <f t="shared" si="279"/>
        <v>-75.17</v>
      </c>
      <c r="BC113" s="31">
        <f t="shared" si="280"/>
        <v>-119.38</v>
      </c>
      <c r="BD113" s="31">
        <f t="shared" si="281"/>
        <v>-90.66</v>
      </c>
      <c r="BE113" s="31">
        <f t="shared" si="282"/>
        <v>-97.09</v>
      </c>
      <c r="BF113" s="31">
        <f t="shared" si="283"/>
        <v>-57.96</v>
      </c>
      <c r="BG113" s="31">
        <f t="shared" si="284"/>
        <v>0</v>
      </c>
      <c r="BH113" s="31">
        <f t="shared" si="285"/>
        <v>0</v>
      </c>
      <c r="BI113" s="31">
        <f t="shared" si="286"/>
        <v>0</v>
      </c>
      <c r="BJ113" s="31">
        <f t="shared" si="287"/>
        <v>-265.35000000000002</v>
      </c>
      <c r="BK113" s="31">
        <f t="shared" si="288"/>
        <v>-797.21</v>
      </c>
      <c r="BL113" s="31">
        <f t="shared" si="289"/>
        <v>-342.95</v>
      </c>
      <c r="BM113" s="6">
        <f t="shared" ca="1" si="329"/>
        <v>-1.7399999999999999E-2</v>
      </c>
      <c r="BN113" s="6">
        <f t="shared" ca="1" si="329"/>
        <v>-1.7399999999999999E-2</v>
      </c>
      <c r="BO113" s="6">
        <f t="shared" ca="1" si="329"/>
        <v>-1.7399999999999999E-2</v>
      </c>
      <c r="BP113" s="6">
        <f t="shared" ca="1" si="329"/>
        <v>-1.7399999999999999E-2</v>
      </c>
      <c r="BQ113" s="6">
        <f t="shared" ca="1" si="329"/>
        <v>-1.7399999999999999E-2</v>
      </c>
      <c r="BR113" s="6">
        <f t="shared" ca="1" si="329"/>
        <v>-1.7399999999999999E-2</v>
      </c>
      <c r="BS113" s="6">
        <f t="shared" ca="1" si="329"/>
        <v>-1.7399999999999999E-2</v>
      </c>
      <c r="BT113" s="6">
        <f t="shared" ca="1" si="329"/>
        <v>-1.7399999999999999E-2</v>
      </c>
      <c r="BU113" s="6">
        <f t="shared" ca="1" si="329"/>
        <v>-1.7399999999999999E-2</v>
      </c>
      <c r="BV113" s="6">
        <f t="shared" ca="1" si="329"/>
        <v>-1.7399999999999999E-2</v>
      </c>
      <c r="BW113" s="6">
        <f t="shared" ca="1" si="329"/>
        <v>-1.7399999999999999E-2</v>
      </c>
      <c r="BX113" s="6">
        <f t="shared" ca="1" si="329"/>
        <v>-1.7399999999999999E-2</v>
      </c>
      <c r="BY113" s="31">
        <f t="shared" ca="1" si="317"/>
        <v>-12745.2</v>
      </c>
      <c r="BZ113" s="31">
        <f t="shared" ca="1" si="318"/>
        <v>-4359.72</v>
      </c>
      <c r="CA113" s="31">
        <f t="shared" ca="1" si="319"/>
        <v>-6924.29</v>
      </c>
      <c r="CB113" s="31">
        <f t="shared" ca="1" si="320"/>
        <v>-3943.91</v>
      </c>
      <c r="CC113" s="31">
        <f t="shared" ca="1" si="321"/>
        <v>-4223.2700000000004</v>
      </c>
      <c r="CD113" s="31">
        <f t="shared" ca="1" si="322"/>
        <v>-2521.4699999999998</v>
      </c>
      <c r="CE113" s="31">
        <f t="shared" ca="1" si="323"/>
        <v>-2022.84</v>
      </c>
      <c r="CF113" s="31">
        <f t="shared" ca="1" si="324"/>
        <v>-2045.84</v>
      </c>
      <c r="CG113" s="31">
        <f t="shared" ca="1" si="325"/>
        <v>-7986.51</v>
      </c>
      <c r="CH113" s="31">
        <f t="shared" ca="1" si="326"/>
        <v>-3847.54</v>
      </c>
      <c r="CI113" s="31">
        <f t="shared" ca="1" si="327"/>
        <v>-11559.56</v>
      </c>
      <c r="CJ113" s="31">
        <f t="shared" ca="1" si="328"/>
        <v>-4972.84</v>
      </c>
      <c r="CK113" s="32">
        <f t="shared" ca="1" si="330"/>
        <v>1757.96</v>
      </c>
      <c r="CL113" s="32">
        <f t="shared" ca="1" si="331"/>
        <v>601.34</v>
      </c>
      <c r="CM113" s="32">
        <f t="shared" ca="1" si="332"/>
        <v>955.07</v>
      </c>
      <c r="CN113" s="32">
        <f t="shared" ca="1" si="333"/>
        <v>543.99</v>
      </c>
      <c r="CO113" s="32">
        <f t="shared" ca="1" si="334"/>
        <v>582.52</v>
      </c>
      <c r="CP113" s="32">
        <f t="shared" ca="1" si="335"/>
        <v>347.79</v>
      </c>
      <c r="CQ113" s="32">
        <f t="shared" ca="1" si="336"/>
        <v>279.01</v>
      </c>
      <c r="CR113" s="32">
        <f t="shared" ca="1" si="337"/>
        <v>282.19</v>
      </c>
      <c r="CS113" s="32">
        <f t="shared" ca="1" si="338"/>
        <v>1101.5899999999999</v>
      </c>
      <c r="CT113" s="32">
        <f t="shared" ca="1" si="339"/>
        <v>530.70000000000005</v>
      </c>
      <c r="CU113" s="32">
        <f t="shared" ca="1" si="340"/>
        <v>1594.42</v>
      </c>
      <c r="CV113" s="32">
        <f t="shared" ca="1" si="341"/>
        <v>685.91</v>
      </c>
      <c r="CW113" s="31">
        <f t="shared" ca="1" si="302"/>
        <v>-14722.910000000002</v>
      </c>
      <c r="CX113" s="31">
        <f t="shared" ca="1" si="303"/>
        <v>-5036.2299999999996</v>
      </c>
      <c r="CY113" s="31">
        <f t="shared" ca="1" si="304"/>
        <v>-7998.76</v>
      </c>
      <c r="CZ113" s="31">
        <f t="shared" ca="1" si="305"/>
        <v>-4533.2300000000005</v>
      </c>
      <c r="DA113" s="31">
        <f t="shared" ca="1" si="306"/>
        <v>-4854.33</v>
      </c>
      <c r="DB113" s="31">
        <f t="shared" ca="1" si="307"/>
        <v>-2898.24</v>
      </c>
      <c r="DC113" s="31">
        <f t="shared" ca="1" si="308"/>
        <v>-2371.6099999999997</v>
      </c>
      <c r="DD113" s="31">
        <f t="shared" ca="1" si="309"/>
        <v>-2398.5699999999997</v>
      </c>
      <c r="DE113" s="31">
        <f t="shared" ca="1" si="310"/>
        <v>-9363.49</v>
      </c>
      <c r="DF113" s="31">
        <f t="shared" ca="1" si="311"/>
        <v>-4245.5599999999995</v>
      </c>
      <c r="DG113" s="31">
        <f t="shared" ca="1" si="312"/>
        <v>-12755.380000000001</v>
      </c>
      <c r="DH113" s="31">
        <f t="shared" ca="1" si="313"/>
        <v>-5487.2800000000007</v>
      </c>
      <c r="DI113" s="32">
        <f t="shared" ca="1" si="242"/>
        <v>-736.15</v>
      </c>
      <c r="DJ113" s="32">
        <f t="shared" ca="1" si="243"/>
        <v>-251.81</v>
      </c>
      <c r="DK113" s="32">
        <f t="shared" ca="1" si="244"/>
        <v>-399.94</v>
      </c>
      <c r="DL113" s="32">
        <f t="shared" ca="1" si="245"/>
        <v>-226.66</v>
      </c>
      <c r="DM113" s="32">
        <f t="shared" ca="1" si="246"/>
        <v>-242.72</v>
      </c>
      <c r="DN113" s="32">
        <f t="shared" ca="1" si="247"/>
        <v>-144.91</v>
      </c>
      <c r="DO113" s="32">
        <f t="shared" ca="1" si="248"/>
        <v>-118.58</v>
      </c>
      <c r="DP113" s="32">
        <f t="shared" ca="1" si="249"/>
        <v>-119.93</v>
      </c>
      <c r="DQ113" s="32">
        <f t="shared" ca="1" si="250"/>
        <v>-468.17</v>
      </c>
      <c r="DR113" s="32">
        <f t="shared" ca="1" si="251"/>
        <v>-212.28</v>
      </c>
      <c r="DS113" s="32">
        <f t="shared" ca="1" si="252"/>
        <v>-637.77</v>
      </c>
      <c r="DT113" s="32">
        <f t="shared" ca="1" si="253"/>
        <v>-274.36</v>
      </c>
      <c r="DU113" s="31">
        <f t="shared" ca="1" si="254"/>
        <v>-4743.28</v>
      </c>
      <c r="DV113" s="31">
        <f t="shared" ca="1" si="255"/>
        <v>-1610.76</v>
      </c>
      <c r="DW113" s="31">
        <f t="shared" ca="1" si="256"/>
        <v>-2541.41</v>
      </c>
      <c r="DX113" s="31">
        <f t="shared" ca="1" si="257"/>
        <v>-1431.66</v>
      </c>
      <c r="DY113" s="31">
        <f t="shared" ca="1" si="258"/>
        <v>-1525.09</v>
      </c>
      <c r="DZ113" s="31">
        <f t="shared" ca="1" si="259"/>
        <v>-905.62</v>
      </c>
      <c r="EA113" s="31">
        <f t="shared" ca="1" si="260"/>
        <v>-737.16</v>
      </c>
      <c r="EB113" s="31">
        <f t="shared" ca="1" si="261"/>
        <v>-741.47</v>
      </c>
      <c r="EC113" s="31">
        <f t="shared" ca="1" si="262"/>
        <v>-2878.62</v>
      </c>
      <c r="ED113" s="31">
        <f t="shared" ca="1" si="263"/>
        <v>-1298.24</v>
      </c>
      <c r="EE113" s="31">
        <f t="shared" ca="1" si="264"/>
        <v>-3878.76</v>
      </c>
      <c r="EF113" s="31">
        <f t="shared" ca="1" si="265"/>
        <v>-1659.6</v>
      </c>
      <c r="EG113" s="32">
        <f t="shared" ca="1" si="266"/>
        <v>-20202.34</v>
      </c>
      <c r="EH113" s="32">
        <f t="shared" ca="1" si="267"/>
        <v>-6898.8</v>
      </c>
      <c r="EI113" s="32">
        <f t="shared" ca="1" si="268"/>
        <v>-10940.11</v>
      </c>
      <c r="EJ113" s="32">
        <f t="shared" ca="1" si="269"/>
        <v>-6191.55</v>
      </c>
      <c r="EK113" s="32">
        <f t="shared" ca="1" si="270"/>
        <v>-6622.14</v>
      </c>
      <c r="EL113" s="32">
        <f t="shared" ca="1" si="271"/>
        <v>-3948.7699999999995</v>
      </c>
      <c r="EM113" s="32">
        <f t="shared" ca="1" si="272"/>
        <v>-3227.3499999999995</v>
      </c>
      <c r="EN113" s="32">
        <f t="shared" ca="1" si="273"/>
        <v>-3259.9699999999993</v>
      </c>
      <c r="EO113" s="32">
        <f t="shared" ca="1" si="274"/>
        <v>-12710.279999999999</v>
      </c>
      <c r="EP113" s="32">
        <f t="shared" ca="1" si="275"/>
        <v>-5756.079999999999</v>
      </c>
      <c r="EQ113" s="32">
        <f t="shared" ca="1" si="276"/>
        <v>-17271.910000000003</v>
      </c>
      <c r="ER113" s="32">
        <f t="shared" ca="1" si="277"/>
        <v>-7421.24</v>
      </c>
    </row>
    <row r="114" spans="1:148">
      <c r="A114" t="s">
        <v>467</v>
      </c>
      <c r="B114" s="1" t="s">
        <v>115</v>
      </c>
      <c r="C114" t="str">
        <f t="shared" ca="1" si="342"/>
        <v>SCR3</v>
      </c>
      <c r="D114" t="str">
        <f t="shared" ca="1" si="343"/>
        <v>Chin Chute Wind Facility</v>
      </c>
      <c r="E114" s="51">
        <v>12203.635</v>
      </c>
      <c r="F114" s="51">
        <v>5536.2356</v>
      </c>
      <c r="G114" s="51">
        <v>12403.2022</v>
      </c>
      <c r="H114" s="51">
        <v>9790.1558999999997</v>
      </c>
      <c r="I114" s="51">
        <v>8580.4575999999997</v>
      </c>
      <c r="J114" s="51">
        <v>6331.8290999999999</v>
      </c>
      <c r="K114" s="51">
        <v>4416.3822</v>
      </c>
      <c r="L114" s="51">
        <v>4942.2764999999999</v>
      </c>
      <c r="M114" s="51">
        <v>8768.0424000000003</v>
      </c>
      <c r="N114" s="51">
        <v>7986.4638999999997</v>
      </c>
      <c r="O114" s="51">
        <v>15079.516600000001</v>
      </c>
      <c r="P114" s="51">
        <v>6932.2794000000004</v>
      </c>
      <c r="Q114" s="32">
        <v>804584.98</v>
      </c>
      <c r="R114" s="32">
        <v>242131.12</v>
      </c>
      <c r="S114" s="32">
        <v>443032.4</v>
      </c>
      <c r="T114" s="32">
        <v>264970.65000000002</v>
      </c>
      <c r="U114" s="32">
        <v>260219.65</v>
      </c>
      <c r="V114" s="32">
        <v>149646.12</v>
      </c>
      <c r="W114" s="32">
        <v>145499.82</v>
      </c>
      <c r="X114" s="32">
        <v>148567.74</v>
      </c>
      <c r="Y114" s="32">
        <v>480911.92</v>
      </c>
      <c r="Z114" s="32">
        <v>241971.98</v>
      </c>
      <c r="AA114" s="32">
        <v>717818.87</v>
      </c>
      <c r="AB114" s="32">
        <v>305838.07</v>
      </c>
      <c r="AC114" s="2">
        <v>-0.17</v>
      </c>
      <c r="AD114" s="2">
        <v>-0.17</v>
      </c>
      <c r="AE114" s="2">
        <v>-0.17</v>
      </c>
      <c r="AF114" s="2">
        <v>-0.17</v>
      </c>
      <c r="AG114" s="2">
        <v>-0.17</v>
      </c>
      <c r="AH114" s="2">
        <v>-0.17</v>
      </c>
      <c r="AI114" s="2">
        <v>-0.17</v>
      </c>
      <c r="AJ114" s="2">
        <v>-0.17</v>
      </c>
      <c r="AK114" s="2">
        <v>-0.17</v>
      </c>
      <c r="AL114" s="2">
        <v>-0.17</v>
      </c>
      <c r="AM114" s="2">
        <v>-0.17</v>
      </c>
      <c r="AN114" s="2">
        <v>-0.17</v>
      </c>
      <c r="AO114" s="33">
        <v>-1367.79</v>
      </c>
      <c r="AP114" s="33">
        <v>-411.62</v>
      </c>
      <c r="AQ114" s="33">
        <v>-753.16</v>
      </c>
      <c r="AR114" s="33">
        <v>-450.45</v>
      </c>
      <c r="AS114" s="33">
        <v>-442.37</v>
      </c>
      <c r="AT114" s="33">
        <v>-254.4</v>
      </c>
      <c r="AU114" s="33">
        <v>-247.35</v>
      </c>
      <c r="AV114" s="33">
        <v>-252.57</v>
      </c>
      <c r="AW114" s="33">
        <v>-817.55</v>
      </c>
      <c r="AX114" s="33">
        <v>-411.35</v>
      </c>
      <c r="AY114" s="33">
        <v>-1220.29</v>
      </c>
      <c r="AZ114" s="33">
        <v>-519.91999999999996</v>
      </c>
      <c r="BA114" s="31">
        <f t="shared" si="278"/>
        <v>-241.38</v>
      </c>
      <c r="BB114" s="31">
        <f t="shared" si="279"/>
        <v>-72.64</v>
      </c>
      <c r="BC114" s="31">
        <f t="shared" si="280"/>
        <v>-132.91</v>
      </c>
      <c r="BD114" s="31">
        <f t="shared" si="281"/>
        <v>-105.99</v>
      </c>
      <c r="BE114" s="31">
        <f t="shared" si="282"/>
        <v>-104.09</v>
      </c>
      <c r="BF114" s="31">
        <f t="shared" si="283"/>
        <v>-59.86</v>
      </c>
      <c r="BG114" s="31">
        <f t="shared" si="284"/>
        <v>0</v>
      </c>
      <c r="BH114" s="31">
        <f t="shared" si="285"/>
        <v>0</v>
      </c>
      <c r="BI114" s="31">
        <f t="shared" si="286"/>
        <v>0</v>
      </c>
      <c r="BJ114" s="31">
        <f t="shared" si="287"/>
        <v>-290.37</v>
      </c>
      <c r="BK114" s="31">
        <f t="shared" si="288"/>
        <v>-861.38</v>
      </c>
      <c r="BL114" s="31">
        <f t="shared" si="289"/>
        <v>-367.01</v>
      </c>
      <c r="BM114" s="6">
        <f t="shared" ca="1" si="329"/>
        <v>-3.8300000000000001E-2</v>
      </c>
      <c r="BN114" s="6">
        <f t="shared" ca="1" si="329"/>
        <v>-3.8300000000000001E-2</v>
      </c>
      <c r="BO114" s="6">
        <f t="shared" ca="1" si="329"/>
        <v>-3.8300000000000001E-2</v>
      </c>
      <c r="BP114" s="6">
        <f t="shared" ca="1" si="329"/>
        <v>-3.8300000000000001E-2</v>
      </c>
      <c r="BQ114" s="6">
        <f t="shared" ca="1" si="329"/>
        <v>-3.8300000000000001E-2</v>
      </c>
      <c r="BR114" s="6">
        <f t="shared" ca="1" si="329"/>
        <v>-3.8300000000000001E-2</v>
      </c>
      <c r="BS114" s="6">
        <f t="shared" ca="1" si="329"/>
        <v>-3.8300000000000001E-2</v>
      </c>
      <c r="BT114" s="6">
        <f t="shared" ca="1" si="329"/>
        <v>-3.8300000000000001E-2</v>
      </c>
      <c r="BU114" s="6">
        <f t="shared" ca="1" si="329"/>
        <v>-3.8300000000000001E-2</v>
      </c>
      <c r="BV114" s="6">
        <f t="shared" ca="1" si="329"/>
        <v>-3.8300000000000001E-2</v>
      </c>
      <c r="BW114" s="6">
        <f t="shared" ca="1" si="329"/>
        <v>-3.8300000000000001E-2</v>
      </c>
      <c r="BX114" s="6">
        <f t="shared" ca="1" si="329"/>
        <v>-3.8300000000000001E-2</v>
      </c>
      <c r="BY114" s="31">
        <f t="shared" ca="1" si="317"/>
        <v>-30815.599999999999</v>
      </c>
      <c r="BZ114" s="31">
        <f t="shared" ca="1" si="318"/>
        <v>-9273.6200000000008</v>
      </c>
      <c r="CA114" s="31">
        <f t="shared" ca="1" si="319"/>
        <v>-16968.14</v>
      </c>
      <c r="CB114" s="31">
        <f t="shared" ca="1" si="320"/>
        <v>-10148.379999999999</v>
      </c>
      <c r="CC114" s="31">
        <f t="shared" ca="1" si="321"/>
        <v>-9966.41</v>
      </c>
      <c r="CD114" s="31">
        <f t="shared" ca="1" si="322"/>
        <v>-5731.45</v>
      </c>
      <c r="CE114" s="31">
        <f t="shared" ca="1" si="323"/>
        <v>-5572.64</v>
      </c>
      <c r="CF114" s="31">
        <f t="shared" ca="1" si="324"/>
        <v>-5690.14</v>
      </c>
      <c r="CG114" s="31">
        <f t="shared" ca="1" si="325"/>
        <v>-18418.93</v>
      </c>
      <c r="CH114" s="31">
        <f t="shared" ca="1" si="326"/>
        <v>-9267.5300000000007</v>
      </c>
      <c r="CI114" s="31">
        <f t="shared" ca="1" si="327"/>
        <v>-27492.46</v>
      </c>
      <c r="CJ114" s="31">
        <f t="shared" ca="1" si="328"/>
        <v>-11713.6</v>
      </c>
      <c r="CK114" s="32">
        <f t="shared" ca="1" si="330"/>
        <v>1931</v>
      </c>
      <c r="CL114" s="32">
        <f t="shared" ca="1" si="331"/>
        <v>581.11</v>
      </c>
      <c r="CM114" s="32">
        <f t="shared" ca="1" si="332"/>
        <v>1063.28</v>
      </c>
      <c r="CN114" s="32">
        <f t="shared" ca="1" si="333"/>
        <v>635.92999999999995</v>
      </c>
      <c r="CO114" s="32">
        <f t="shared" ca="1" si="334"/>
        <v>624.53</v>
      </c>
      <c r="CP114" s="32">
        <f t="shared" ca="1" si="335"/>
        <v>359.15</v>
      </c>
      <c r="CQ114" s="32">
        <f t="shared" ca="1" si="336"/>
        <v>349.2</v>
      </c>
      <c r="CR114" s="32">
        <f t="shared" ca="1" si="337"/>
        <v>356.56</v>
      </c>
      <c r="CS114" s="32">
        <f t="shared" ca="1" si="338"/>
        <v>1154.19</v>
      </c>
      <c r="CT114" s="32">
        <f t="shared" ca="1" si="339"/>
        <v>580.73</v>
      </c>
      <c r="CU114" s="32">
        <f t="shared" ca="1" si="340"/>
        <v>1722.77</v>
      </c>
      <c r="CV114" s="32">
        <f t="shared" ca="1" si="341"/>
        <v>734.01</v>
      </c>
      <c r="CW114" s="31">
        <f t="shared" ca="1" si="302"/>
        <v>-27275.429999999997</v>
      </c>
      <c r="CX114" s="31">
        <f t="shared" ca="1" si="303"/>
        <v>-8208.25</v>
      </c>
      <c r="CY114" s="31">
        <f t="shared" ca="1" si="304"/>
        <v>-15018.789999999999</v>
      </c>
      <c r="CZ114" s="31">
        <f t="shared" ca="1" si="305"/>
        <v>-8956.0099999999984</v>
      </c>
      <c r="DA114" s="31">
        <f t="shared" ca="1" si="306"/>
        <v>-8795.4199999999983</v>
      </c>
      <c r="DB114" s="31">
        <f t="shared" ca="1" si="307"/>
        <v>-5058.0400000000009</v>
      </c>
      <c r="DC114" s="31">
        <f t="shared" ca="1" si="308"/>
        <v>-4976.09</v>
      </c>
      <c r="DD114" s="31">
        <f t="shared" ca="1" si="309"/>
        <v>-5081.01</v>
      </c>
      <c r="DE114" s="31">
        <f t="shared" ca="1" si="310"/>
        <v>-16447.190000000002</v>
      </c>
      <c r="DF114" s="31">
        <f t="shared" ca="1" si="311"/>
        <v>-7985.0800000000008</v>
      </c>
      <c r="DG114" s="31">
        <f t="shared" ca="1" si="312"/>
        <v>-23688.019999999997</v>
      </c>
      <c r="DH114" s="31">
        <f t="shared" ca="1" si="313"/>
        <v>-10092.66</v>
      </c>
      <c r="DI114" s="32">
        <f t="shared" ca="1" si="242"/>
        <v>-1363.77</v>
      </c>
      <c r="DJ114" s="32">
        <f t="shared" ca="1" si="243"/>
        <v>-410.41</v>
      </c>
      <c r="DK114" s="32">
        <f t="shared" ca="1" si="244"/>
        <v>-750.94</v>
      </c>
      <c r="DL114" s="32">
        <f t="shared" ca="1" si="245"/>
        <v>-447.8</v>
      </c>
      <c r="DM114" s="32">
        <f t="shared" ca="1" si="246"/>
        <v>-439.77</v>
      </c>
      <c r="DN114" s="32">
        <f t="shared" ca="1" si="247"/>
        <v>-252.9</v>
      </c>
      <c r="DO114" s="32">
        <f t="shared" ca="1" si="248"/>
        <v>-248.8</v>
      </c>
      <c r="DP114" s="32">
        <f t="shared" ca="1" si="249"/>
        <v>-254.05</v>
      </c>
      <c r="DQ114" s="32">
        <f t="shared" ca="1" si="250"/>
        <v>-822.36</v>
      </c>
      <c r="DR114" s="32">
        <f t="shared" ca="1" si="251"/>
        <v>-399.25</v>
      </c>
      <c r="DS114" s="32">
        <f t="shared" ca="1" si="252"/>
        <v>-1184.4000000000001</v>
      </c>
      <c r="DT114" s="32">
        <f t="shared" ca="1" si="253"/>
        <v>-504.63</v>
      </c>
      <c r="DU114" s="31">
        <f t="shared" ca="1" si="254"/>
        <v>-8787.33</v>
      </c>
      <c r="DV114" s="31">
        <f t="shared" ca="1" si="255"/>
        <v>-2625.28</v>
      </c>
      <c r="DW114" s="31">
        <f t="shared" ca="1" si="256"/>
        <v>-4771.84</v>
      </c>
      <c r="DX114" s="31">
        <f t="shared" ca="1" si="257"/>
        <v>-2828.43</v>
      </c>
      <c r="DY114" s="31">
        <f t="shared" ca="1" si="258"/>
        <v>-2763.26</v>
      </c>
      <c r="DZ114" s="31">
        <f t="shared" ca="1" si="259"/>
        <v>-1580.49</v>
      </c>
      <c r="EA114" s="31">
        <f t="shared" ca="1" si="260"/>
        <v>-1546.71</v>
      </c>
      <c r="EB114" s="31">
        <f t="shared" ca="1" si="261"/>
        <v>-1570.69</v>
      </c>
      <c r="EC114" s="31">
        <f t="shared" ca="1" si="262"/>
        <v>-5056.37</v>
      </c>
      <c r="ED114" s="31">
        <f t="shared" ca="1" si="263"/>
        <v>-2441.73</v>
      </c>
      <c r="EE114" s="31">
        <f t="shared" ca="1" si="264"/>
        <v>-7203.24</v>
      </c>
      <c r="EF114" s="31">
        <f t="shared" ca="1" si="265"/>
        <v>-3052.47</v>
      </c>
      <c r="EG114" s="32">
        <f t="shared" ca="1" si="266"/>
        <v>-37426.53</v>
      </c>
      <c r="EH114" s="32">
        <f t="shared" ca="1" si="267"/>
        <v>-11243.94</v>
      </c>
      <c r="EI114" s="32">
        <f t="shared" ca="1" si="268"/>
        <v>-20541.57</v>
      </c>
      <c r="EJ114" s="32">
        <f t="shared" ca="1" si="269"/>
        <v>-12232.239999999998</v>
      </c>
      <c r="EK114" s="32">
        <f t="shared" ca="1" si="270"/>
        <v>-11998.449999999999</v>
      </c>
      <c r="EL114" s="32">
        <f t="shared" ca="1" si="271"/>
        <v>-6891.43</v>
      </c>
      <c r="EM114" s="32">
        <f t="shared" ca="1" si="272"/>
        <v>-6771.6</v>
      </c>
      <c r="EN114" s="32">
        <f t="shared" ca="1" si="273"/>
        <v>-6905.75</v>
      </c>
      <c r="EO114" s="32">
        <f t="shared" ca="1" si="274"/>
        <v>-22325.920000000002</v>
      </c>
      <c r="EP114" s="32">
        <f t="shared" ca="1" si="275"/>
        <v>-10826.060000000001</v>
      </c>
      <c r="EQ114" s="32">
        <f t="shared" ca="1" si="276"/>
        <v>-32075.659999999996</v>
      </c>
      <c r="ER114" s="32">
        <f t="shared" ca="1" si="277"/>
        <v>-13649.759999999998</v>
      </c>
    </row>
    <row r="115" spans="1:148">
      <c r="A115" t="s">
        <v>468</v>
      </c>
      <c r="B115" s="1" t="s">
        <v>116</v>
      </c>
      <c r="C115" t="str">
        <f t="shared" ca="1" si="342"/>
        <v>SCTG</v>
      </c>
      <c r="D115" t="str">
        <f t="shared" ca="1" si="343"/>
        <v>Scotford Industrial System</v>
      </c>
      <c r="E115" s="51">
        <v>22.532</v>
      </c>
      <c r="F115" s="51">
        <v>0</v>
      </c>
      <c r="G115" s="51">
        <v>486.02319999999997</v>
      </c>
      <c r="H115" s="51">
        <v>1.9632000000000001</v>
      </c>
      <c r="I115" s="51">
        <v>213.94399999999999</v>
      </c>
      <c r="J115" s="51">
        <v>0</v>
      </c>
      <c r="K115" s="51">
        <v>0</v>
      </c>
      <c r="L115" s="51">
        <v>0</v>
      </c>
      <c r="M115" s="51">
        <v>14728.040800000001</v>
      </c>
      <c r="N115" s="51">
        <v>1158.748</v>
      </c>
      <c r="O115" s="51">
        <v>2.8841999999999999</v>
      </c>
      <c r="P115" s="51">
        <v>233.19319999999999</v>
      </c>
      <c r="Q115" s="32">
        <v>2927.05</v>
      </c>
      <c r="R115" s="32">
        <v>0</v>
      </c>
      <c r="S115" s="32">
        <v>21819.65</v>
      </c>
      <c r="T115" s="32">
        <v>59.78</v>
      </c>
      <c r="U115" s="32">
        <v>8391</v>
      </c>
      <c r="V115" s="32">
        <v>0</v>
      </c>
      <c r="W115" s="32">
        <v>0</v>
      </c>
      <c r="X115" s="32">
        <v>0</v>
      </c>
      <c r="Y115" s="32">
        <v>1421693.8</v>
      </c>
      <c r="Z115" s="32">
        <v>47478.98</v>
      </c>
      <c r="AA115" s="32">
        <v>183.69</v>
      </c>
      <c r="AB115" s="32">
        <v>17286.14</v>
      </c>
      <c r="AC115" s="2">
        <v>4.3499999999999996</v>
      </c>
      <c r="AD115" s="2">
        <v>4.3499999999999996</v>
      </c>
      <c r="AE115" s="2">
        <v>4.3499999999999996</v>
      </c>
      <c r="AF115" s="2">
        <v>4.3499999999999996</v>
      </c>
      <c r="AG115" s="2">
        <v>4.3499999999999996</v>
      </c>
      <c r="AH115" s="2">
        <v>4.3499999999999996</v>
      </c>
      <c r="AI115" s="2">
        <v>4.3499999999999996</v>
      </c>
      <c r="AJ115" s="2">
        <v>4.3499999999999996</v>
      </c>
      <c r="AK115" s="2">
        <v>4.3499999999999996</v>
      </c>
      <c r="AL115" s="2">
        <v>4.3499999999999996</v>
      </c>
      <c r="AM115" s="2">
        <v>4.3499999999999996</v>
      </c>
      <c r="AN115" s="2">
        <v>4.3499999999999996</v>
      </c>
      <c r="AO115" s="33">
        <v>127.33</v>
      </c>
      <c r="AP115" s="33">
        <v>0</v>
      </c>
      <c r="AQ115" s="33">
        <v>949.15</v>
      </c>
      <c r="AR115" s="33">
        <v>2.6</v>
      </c>
      <c r="AS115" s="33">
        <v>365.01</v>
      </c>
      <c r="AT115" s="33">
        <v>0</v>
      </c>
      <c r="AU115" s="33">
        <v>0</v>
      </c>
      <c r="AV115" s="33">
        <v>0</v>
      </c>
      <c r="AW115" s="33">
        <v>61843.68</v>
      </c>
      <c r="AX115" s="33">
        <v>2065.34</v>
      </c>
      <c r="AY115" s="33">
        <v>7.99</v>
      </c>
      <c r="AZ115" s="33">
        <v>751.95</v>
      </c>
      <c r="BA115" s="31">
        <f t="shared" si="278"/>
        <v>-0.88</v>
      </c>
      <c r="BB115" s="31">
        <f t="shared" si="279"/>
        <v>0</v>
      </c>
      <c r="BC115" s="31">
        <f t="shared" si="280"/>
        <v>-6.55</v>
      </c>
      <c r="BD115" s="31">
        <f t="shared" si="281"/>
        <v>-0.02</v>
      </c>
      <c r="BE115" s="31">
        <f t="shared" si="282"/>
        <v>-3.36</v>
      </c>
      <c r="BF115" s="31">
        <f t="shared" si="283"/>
        <v>0</v>
      </c>
      <c r="BG115" s="31">
        <f t="shared" si="284"/>
        <v>0</v>
      </c>
      <c r="BH115" s="31">
        <f t="shared" si="285"/>
        <v>0</v>
      </c>
      <c r="BI115" s="31">
        <f t="shared" si="286"/>
        <v>0</v>
      </c>
      <c r="BJ115" s="31">
        <f t="shared" si="287"/>
        <v>-56.97</v>
      </c>
      <c r="BK115" s="31">
        <f t="shared" si="288"/>
        <v>-0.22</v>
      </c>
      <c r="BL115" s="31">
        <f t="shared" si="289"/>
        <v>-20.74</v>
      </c>
      <c r="BM115" s="6">
        <f t="shared" ca="1" si="329"/>
        <v>5.6000000000000001E-2</v>
      </c>
      <c r="BN115" s="6">
        <f t="shared" ca="1" si="329"/>
        <v>5.6000000000000001E-2</v>
      </c>
      <c r="BO115" s="6">
        <f t="shared" ca="1" si="329"/>
        <v>5.6000000000000001E-2</v>
      </c>
      <c r="BP115" s="6">
        <f t="shared" ca="1" si="329"/>
        <v>5.6000000000000001E-2</v>
      </c>
      <c r="BQ115" s="6">
        <f t="shared" ca="1" si="329"/>
        <v>5.6000000000000001E-2</v>
      </c>
      <c r="BR115" s="6">
        <f t="shared" ca="1" si="329"/>
        <v>5.6000000000000001E-2</v>
      </c>
      <c r="BS115" s="6">
        <f t="shared" ca="1" si="329"/>
        <v>5.6000000000000001E-2</v>
      </c>
      <c r="BT115" s="6">
        <f t="shared" ca="1" si="329"/>
        <v>5.6000000000000001E-2</v>
      </c>
      <c r="BU115" s="6">
        <f t="shared" ca="1" si="329"/>
        <v>5.6000000000000001E-2</v>
      </c>
      <c r="BV115" s="6">
        <f t="shared" ca="1" si="329"/>
        <v>5.6000000000000001E-2</v>
      </c>
      <c r="BW115" s="6">
        <f t="shared" ca="1" si="329"/>
        <v>5.6000000000000001E-2</v>
      </c>
      <c r="BX115" s="6">
        <f t="shared" ca="1" si="329"/>
        <v>5.6000000000000001E-2</v>
      </c>
      <c r="BY115" s="31">
        <f t="shared" ca="1" si="317"/>
        <v>163.91</v>
      </c>
      <c r="BZ115" s="31">
        <f t="shared" ca="1" si="318"/>
        <v>0</v>
      </c>
      <c r="CA115" s="31">
        <f t="shared" ca="1" si="319"/>
        <v>1221.9000000000001</v>
      </c>
      <c r="CB115" s="31">
        <f t="shared" ca="1" si="320"/>
        <v>3.35</v>
      </c>
      <c r="CC115" s="31">
        <f t="shared" ca="1" si="321"/>
        <v>469.9</v>
      </c>
      <c r="CD115" s="31">
        <f t="shared" ca="1" si="322"/>
        <v>0</v>
      </c>
      <c r="CE115" s="31">
        <f t="shared" ca="1" si="323"/>
        <v>0</v>
      </c>
      <c r="CF115" s="31">
        <f t="shared" ca="1" si="324"/>
        <v>0</v>
      </c>
      <c r="CG115" s="31">
        <f t="shared" ca="1" si="325"/>
        <v>79614.850000000006</v>
      </c>
      <c r="CH115" s="31">
        <f t="shared" ca="1" si="326"/>
        <v>2658.82</v>
      </c>
      <c r="CI115" s="31">
        <f t="shared" ca="1" si="327"/>
        <v>10.29</v>
      </c>
      <c r="CJ115" s="31">
        <f t="shared" ca="1" si="328"/>
        <v>968.02</v>
      </c>
      <c r="CK115" s="32">
        <f t="shared" ca="1" si="330"/>
        <v>7.02</v>
      </c>
      <c r="CL115" s="32">
        <f t="shared" ca="1" si="331"/>
        <v>0</v>
      </c>
      <c r="CM115" s="32">
        <f t="shared" ca="1" si="332"/>
        <v>52.37</v>
      </c>
      <c r="CN115" s="32">
        <f t="shared" ca="1" si="333"/>
        <v>0.14000000000000001</v>
      </c>
      <c r="CO115" s="32">
        <f t="shared" ca="1" si="334"/>
        <v>20.14</v>
      </c>
      <c r="CP115" s="32">
        <f t="shared" ca="1" si="335"/>
        <v>0</v>
      </c>
      <c r="CQ115" s="32">
        <f t="shared" ca="1" si="336"/>
        <v>0</v>
      </c>
      <c r="CR115" s="32">
        <f t="shared" ca="1" si="337"/>
        <v>0</v>
      </c>
      <c r="CS115" s="32">
        <f t="shared" ca="1" si="338"/>
        <v>3412.07</v>
      </c>
      <c r="CT115" s="32">
        <f t="shared" ca="1" si="339"/>
        <v>113.95</v>
      </c>
      <c r="CU115" s="32">
        <f t="shared" ca="1" si="340"/>
        <v>0.44</v>
      </c>
      <c r="CV115" s="32">
        <f t="shared" ca="1" si="341"/>
        <v>41.49</v>
      </c>
      <c r="CW115" s="31">
        <f t="shared" ca="1" si="302"/>
        <v>44.480000000000011</v>
      </c>
      <c r="CX115" s="31">
        <f t="shared" ca="1" si="303"/>
        <v>0</v>
      </c>
      <c r="CY115" s="31">
        <f t="shared" ca="1" si="304"/>
        <v>331.67</v>
      </c>
      <c r="CZ115" s="31">
        <f t="shared" ca="1" si="305"/>
        <v>0.91000000000000014</v>
      </c>
      <c r="DA115" s="31">
        <f t="shared" ca="1" si="306"/>
        <v>128.38999999999999</v>
      </c>
      <c r="DB115" s="31">
        <f t="shared" ca="1" si="307"/>
        <v>0</v>
      </c>
      <c r="DC115" s="31">
        <f t="shared" ca="1" si="308"/>
        <v>0</v>
      </c>
      <c r="DD115" s="31">
        <f t="shared" ca="1" si="309"/>
        <v>0</v>
      </c>
      <c r="DE115" s="31">
        <f t="shared" ca="1" si="310"/>
        <v>21183.240000000013</v>
      </c>
      <c r="DF115" s="31">
        <f t="shared" ca="1" si="311"/>
        <v>764.39999999999986</v>
      </c>
      <c r="DG115" s="31">
        <f t="shared" ca="1" si="312"/>
        <v>2.9599999999999986</v>
      </c>
      <c r="DH115" s="31">
        <f t="shared" ca="1" si="313"/>
        <v>278.29999999999995</v>
      </c>
      <c r="DI115" s="32">
        <f t="shared" ca="1" si="242"/>
        <v>2.2200000000000002</v>
      </c>
      <c r="DJ115" s="32">
        <f t="shared" ca="1" si="243"/>
        <v>0</v>
      </c>
      <c r="DK115" s="32">
        <f t="shared" ca="1" si="244"/>
        <v>16.579999999999998</v>
      </c>
      <c r="DL115" s="32">
        <f t="shared" ca="1" si="245"/>
        <v>0.05</v>
      </c>
      <c r="DM115" s="32">
        <f t="shared" ca="1" si="246"/>
        <v>6.42</v>
      </c>
      <c r="DN115" s="32">
        <f t="shared" ca="1" si="247"/>
        <v>0</v>
      </c>
      <c r="DO115" s="32">
        <f t="shared" ca="1" si="248"/>
        <v>0</v>
      </c>
      <c r="DP115" s="32">
        <f t="shared" ca="1" si="249"/>
        <v>0</v>
      </c>
      <c r="DQ115" s="32">
        <f t="shared" ca="1" si="250"/>
        <v>1059.1600000000001</v>
      </c>
      <c r="DR115" s="32">
        <f t="shared" ca="1" si="251"/>
        <v>38.22</v>
      </c>
      <c r="DS115" s="32">
        <f t="shared" ca="1" si="252"/>
        <v>0.15</v>
      </c>
      <c r="DT115" s="32">
        <f t="shared" ca="1" si="253"/>
        <v>13.92</v>
      </c>
      <c r="DU115" s="31">
        <f t="shared" ca="1" si="254"/>
        <v>14.33</v>
      </c>
      <c r="DV115" s="31">
        <f t="shared" ca="1" si="255"/>
        <v>0</v>
      </c>
      <c r="DW115" s="31">
        <f t="shared" ca="1" si="256"/>
        <v>105.38</v>
      </c>
      <c r="DX115" s="31">
        <f t="shared" ca="1" si="257"/>
        <v>0.28999999999999998</v>
      </c>
      <c r="DY115" s="31">
        <f t="shared" ca="1" si="258"/>
        <v>40.340000000000003</v>
      </c>
      <c r="DZ115" s="31">
        <f t="shared" ca="1" si="259"/>
        <v>0</v>
      </c>
      <c r="EA115" s="31">
        <f t="shared" ca="1" si="260"/>
        <v>0</v>
      </c>
      <c r="EB115" s="31">
        <f t="shared" ca="1" si="261"/>
        <v>0</v>
      </c>
      <c r="EC115" s="31">
        <f t="shared" ca="1" si="262"/>
        <v>6512.37</v>
      </c>
      <c r="ED115" s="31">
        <f t="shared" ca="1" si="263"/>
        <v>233.74</v>
      </c>
      <c r="EE115" s="31">
        <f t="shared" ca="1" si="264"/>
        <v>0.9</v>
      </c>
      <c r="EF115" s="31">
        <f t="shared" ca="1" si="265"/>
        <v>84.17</v>
      </c>
      <c r="EG115" s="32">
        <f t="shared" ca="1" si="266"/>
        <v>61.030000000000008</v>
      </c>
      <c r="EH115" s="32">
        <f t="shared" ca="1" si="267"/>
        <v>0</v>
      </c>
      <c r="EI115" s="32">
        <f t="shared" ca="1" si="268"/>
        <v>453.63</v>
      </c>
      <c r="EJ115" s="32">
        <f t="shared" ca="1" si="269"/>
        <v>1.2500000000000002</v>
      </c>
      <c r="EK115" s="32">
        <f t="shared" ca="1" si="270"/>
        <v>175.14999999999998</v>
      </c>
      <c r="EL115" s="32">
        <f t="shared" ca="1" si="271"/>
        <v>0</v>
      </c>
      <c r="EM115" s="32">
        <f t="shared" ca="1" si="272"/>
        <v>0</v>
      </c>
      <c r="EN115" s="32">
        <f t="shared" ca="1" si="273"/>
        <v>0</v>
      </c>
      <c r="EO115" s="32">
        <f t="shared" ca="1" si="274"/>
        <v>28754.770000000011</v>
      </c>
      <c r="EP115" s="32">
        <f t="shared" ca="1" si="275"/>
        <v>1036.3599999999999</v>
      </c>
      <c r="EQ115" s="32">
        <f t="shared" ca="1" si="276"/>
        <v>4.0099999999999989</v>
      </c>
      <c r="ER115" s="32">
        <f t="shared" ca="1" si="277"/>
        <v>376.39</v>
      </c>
    </row>
    <row r="116" spans="1:148">
      <c r="A116" t="s">
        <v>437</v>
      </c>
      <c r="B116" s="1" t="s">
        <v>26</v>
      </c>
      <c r="C116" t="str">
        <f t="shared" ca="1" si="342"/>
        <v>SD1</v>
      </c>
      <c r="D116" t="str">
        <f t="shared" ca="1" si="343"/>
        <v>Sundance #1</v>
      </c>
      <c r="E116" s="51">
        <v>89273.942200000005</v>
      </c>
      <c r="F116" s="51">
        <v>164966.61009999999</v>
      </c>
      <c r="G116" s="51">
        <v>171800.3198</v>
      </c>
      <c r="H116" s="51">
        <v>175450.33919999999</v>
      </c>
      <c r="I116" s="51">
        <v>179838.75750000001</v>
      </c>
      <c r="J116" s="51">
        <v>165120.1299</v>
      </c>
      <c r="K116" s="51">
        <v>172964.6795</v>
      </c>
      <c r="L116" s="51">
        <v>170856.07258000001</v>
      </c>
      <c r="M116" s="51">
        <v>142726.86052449999</v>
      </c>
      <c r="N116" s="51">
        <v>154793.00858240001</v>
      </c>
      <c r="O116" s="51">
        <v>131471.14833200001</v>
      </c>
      <c r="P116" s="51">
        <v>181344.88936</v>
      </c>
      <c r="Q116" s="32">
        <v>5118023.91</v>
      </c>
      <c r="R116" s="32">
        <v>8895973.6400000006</v>
      </c>
      <c r="S116" s="32">
        <v>7613389.1900000004</v>
      </c>
      <c r="T116" s="32">
        <v>5701372.7400000002</v>
      </c>
      <c r="U116" s="32">
        <v>5989358.4699999997</v>
      </c>
      <c r="V116" s="32">
        <v>5937417.5800000001</v>
      </c>
      <c r="W116" s="32">
        <v>7478210.6200000001</v>
      </c>
      <c r="X116" s="32">
        <v>6049656.9900000002</v>
      </c>
      <c r="Y116" s="32">
        <v>11319620</v>
      </c>
      <c r="Z116" s="32">
        <v>5490249.6600000001</v>
      </c>
      <c r="AA116" s="32">
        <v>6971719.9000000004</v>
      </c>
      <c r="AB116" s="32">
        <v>10077071.130000001</v>
      </c>
      <c r="AC116" s="2">
        <v>6.04</v>
      </c>
      <c r="AD116" s="2">
        <v>6.04</v>
      </c>
      <c r="AE116" s="2">
        <v>6.04</v>
      </c>
      <c r="AF116" s="2">
        <v>6.04</v>
      </c>
      <c r="AG116" s="2">
        <v>6.04</v>
      </c>
      <c r="AH116" s="2">
        <v>6.04</v>
      </c>
      <c r="AI116" s="2">
        <v>6.04</v>
      </c>
      <c r="AJ116" s="2">
        <v>6.04</v>
      </c>
      <c r="AK116" s="2">
        <v>6.04</v>
      </c>
      <c r="AL116" s="2">
        <v>6.04</v>
      </c>
      <c r="AM116" s="2">
        <v>6.04</v>
      </c>
      <c r="AN116" s="2">
        <v>6.04</v>
      </c>
      <c r="AO116" s="33">
        <v>309128.64</v>
      </c>
      <c r="AP116" s="33">
        <v>537316.81000000006</v>
      </c>
      <c r="AQ116" s="33">
        <v>459848.71</v>
      </c>
      <c r="AR116" s="33">
        <v>344362.91</v>
      </c>
      <c r="AS116" s="33">
        <v>361757.25</v>
      </c>
      <c r="AT116" s="33">
        <v>358620.02</v>
      </c>
      <c r="AU116" s="33">
        <v>451683.92</v>
      </c>
      <c r="AV116" s="33">
        <v>365399.28</v>
      </c>
      <c r="AW116" s="33">
        <v>683705.05</v>
      </c>
      <c r="AX116" s="33">
        <v>331611.08</v>
      </c>
      <c r="AY116" s="33">
        <v>421091.88</v>
      </c>
      <c r="AZ116" s="33">
        <v>608655.1</v>
      </c>
      <c r="BA116" s="31">
        <f t="shared" ref="BA116:BA145" si="344">ROUND(Q116*BA$3,2)</f>
        <v>-1535.41</v>
      </c>
      <c r="BB116" s="31">
        <f t="shared" ref="BB116:BB145" si="345">ROUND(R116*BB$3,2)</f>
        <v>-2668.79</v>
      </c>
      <c r="BC116" s="31">
        <f t="shared" ref="BC116:BC145" si="346">ROUND(S116*BC$3,2)</f>
        <v>-2284.02</v>
      </c>
      <c r="BD116" s="31">
        <f t="shared" ref="BD116:BD145" si="347">ROUND(T116*BD$3,2)</f>
        <v>-2280.5500000000002</v>
      </c>
      <c r="BE116" s="31">
        <f t="shared" ref="BE116:BE145" si="348">ROUND(U116*BE$3,2)</f>
        <v>-2395.7399999999998</v>
      </c>
      <c r="BF116" s="31">
        <f t="shared" ref="BF116:BF145" si="349">ROUND(V116*BF$3,2)</f>
        <v>-2374.9699999999998</v>
      </c>
      <c r="BG116" s="31">
        <f t="shared" ref="BG116:BG145" si="350">ROUND(W116*BG$3,2)</f>
        <v>0</v>
      </c>
      <c r="BH116" s="31">
        <f t="shared" ref="BH116:BH145" si="351">ROUND(X116*BH$3,2)</f>
        <v>0</v>
      </c>
      <c r="BI116" s="31">
        <f t="shared" ref="BI116:BI145" si="352">ROUND(Y116*BI$3,2)</f>
        <v>0</v>
      </c>
      <c r="BJ116" s="31">
        <f t="shared" ref="BJ116:BJ145" si="353">ROUND(Z116*BJ$3,2)</f>
        <v>-6588.3</v>
      </c>
      <c r="BK116" s="31">
        <f t="shared" ref="BK116:BK145" si="354">ROUND(AA116*BK$3,2)</f>
        <v>-8366.06</v>
      </c>
      <c r="BL116" s="31">
        <f t="shared" ref="BL116:BL145" si="355">ROUND(AB116*BL$3,2)</f>
        <v>-12092.49</v>
      </c>
      <c r="BM116" s="6">
        <f t="shared" ref="BM116:BX137" ca="1" si="356">VLOOKUP($C116,LossFactorLookup,3,FALSE)</f>
        <v>7.2300000000000003E-2</v>
      </c>
      <c r="BN116" s="6">
        <f t="shared" ca="1" si="356"/>
        <v>7.2300000000000003E-2</v>
      </c>
      <c r="BO116" s="6">
        <f t="shared" ca="1" si="356"/>
        <v>7.2300000000000003E-2</v>
      </c>
      <c r="BP116" s="6">
        <f t="shared" ca="1" si="356"/>
        <v>7.2300000000000003E-2</v>
      </c>
      <c r="BQ116" s="6">
        <f t="shared" ca="1" si="356"/>
        <v>7.2300000000000003E-2</v>
      </c>
      <c r="BR116" s="6">
        <f t="shared" ca="1" si="356"/>
        <v>7.2300000000000003E-2</v>
      </c>
      <c r="BS116" s="6">
        <f t="shared" ca="1" si="356"/>
        <v>7.2300000000000003E-2</v>
      </c>
      <c r="BT116" s="6">
        <f t="shared" ca="1" si="356"/>
        <v>7.2300000000000003E-2</v>
      </c>
      <c r="BU116" s="6">
        <f t="shared" ca="1" si="356"/>
        <v>7.2300000000000003E-2</v>
      </c>
      <c r="BV116" s="6">
        <f t="shared" ca="1" si="356"/>
        <v>7.2300000000000003E-2</v>
      </c>
      <c r="BW116" s="6">
        <f t="shared" ca="1" si="356"/>
        <v>7.2300000000000003E-2</v>
      </c>
      <c r="BX116" s="6">
        <f t="shared" ca="1" si="356"/>
        <v>7.2300000000000003E-2</v>
      </c>
      <c r="BY116" s="31">
        <f t="shared" ca="1" si="317"/>
        <v>370033.13</v>
      </c>
      <c r="BZ116" s="31">
        <f t="shared" ca="1" si="318"/>
        <v>643178.89</v>
      </c>
      <c r="CA116" s="31">
        <f t="shared" ca="1" si="319"/>
        <v>550448.04</v>
      </c>
      <c r="CB116" s="31">
        <f t="shared" ca="1" si="320"/>
        <v>412209.25</v>
      </c>
      <c r="CC116" s="31">
        <f t="shared" ca="1" si="321"/>
        <v>433030.62</v>
      </c>
      <c r="CD116" s="31">
        <f t="shared" ca="1" si="322"/>
        <v>429275.29</v>
      </c>
      <c r="CE116" s="31">
        <f t="shared" ca="1" si="323"/>
        <v>540674.63</v>
      </c>
      <c r="CF116" s="31">
        <f t="shared" ca="1" si="324"/>
        <v>437390.2</v>
      </c>
      <c r="CG116" s="31">
        <f t="shared" ca="1" si="325"/>
        <v>818408.53</v>
      </c>
      <c r="CH116" s="31">
        <f t="shared" ca="1" si="326"/>
        <v>396945.05</v>
      </c>
      <c r="CI116" s="31">
        <f t="shared" ca="1" si="327"/>
        <v>504055.35</v>
      </c>
      <c r="CJ116" s="31">
        <f t="shared" ca="1" si="328"/>
        <v>728572.24</v>
      </c>
      <c r="CK116" s="32">
        <f t="shared" ca="1" si="330"/>
        <v>12283.26</v>
      </c>
      <c r="CL116" s="32">
        <f t="shared" ca="1" si="331"/>
        <v>21350.34</v>
      </c>
      <c r="CM116" s="32">
        <f t="shared" ca="1" si="332"/>
        <v>18272.13</v>
      </c>
      <c r="CN116" s="32">
        <f t="shared" ca="1" si="333"/>
        <v>13683.29</v>
      </c>
      <c r="CO116" s="32">
        <f t="shared" ca="1" si="334"/>
        <v>14374.46</v>
      </c>
      <c r="CP116" s="32">
        <f t="shared" ca="1" si="335"/>
        <v>14249.8</v>
      </c>
      <c r="CQ116" s="32">
        <f t="shared" ca="1" si="336"/>
        <v>17947.71</v>
      </c>
      <c r="CR116" s="32">
        <f t="shared" ca="1" si="337"/>
        <v>14519.18</v>
      </c>
      <c r="CS116" s="32">
        <f t="shared" ca="1" si="338"/>
        <v>27167.09</v>
      </c>
      <c r="CT116" s="32">
        <f t="shared" ca="1" si="339"/>
        <v>13176.6</v>
      </c>
      <c r="CU116" s="32">
        <f t="shared" ca="1" si="340"/>
        <v>16732.13</v>
      </c>
      <c r="CV116" s="32">
        <f t="shared" ca="1" si="341"/>
        <v>24184.97</v>
      </c>
      <c r="CW116" s="31">
        <f t="shared" ref="CW116:CW145" ca="1" si="357">BY116+CK116-AO116-BA116</f>
        <v>74723.16</v>
      </c>
      <c r="CX116" s="31">
        <f t="shared" ref="CX116:CX145" ca="1" si="358">BZ116+CL116-AP116-BB116</f>
        <v>129881.20999999992</v>
      </c>
      <c r="CY116" s="31">
        <f t="shared" ref="CY116:CY145" ca="1" si="359">CA116+CM116-AQ116-BC116</f>
        <v>111155.48000000003</v>
      </c>
      <c r="CZ116" s="31">
        <f t="shared" ref="CZ116:CZ145" ca="1" si="360">CB116+CN116-AR116-BD116</f>
        <v>83810.180000000008</v>
      </c>
      <c r="DA116" s="31">
        <f t="shared" ref="DA116:DA145" ca="1" si="361">CC116+CO116-AS116-BE116</f>
        <v>88043.570000000022</v>
      </c>
      <c r="DB116" s="31">
        <f t="shared" ref="DB116:DB145" ca="1" si="362">CD116+CP116-AT116-BF116</f>
        <v>87280.03999999995</v>
      </c>
      <c r="DC116" s="31">
        <f t="shared" ref="DC116:DC145" ca="1" si="363">CE116+CQ116-AU116-BG116</f>
        <v>106938.41999999998</v>
      </c>
      <c r="DD116" s="31">
        <f t="shared" ref="DD116:DD145" ca="1" si="364">CF116+CR116-AV116-BH116</f>
        <v>86510.099999999977</v>
      </c>
      <c r="DE116" s="31">
        <f t="shared" ref="DE116:DE145" ca="1" si="365">CG116+CS116-AW116-BI116</f>
        <v>161870.56999999995</v>
      </c>
      <c r="DF116" s="31">
        <f t="shared" ref="DF116:DF145" ca="1" si="366">CH116+CT116-AX116-BJ116</f>
        <v>85098.869999999952</v>
      </c>
      <c r="DG116" s="31">
        <f t="shared" ref="DG116:DG145" ca="1" si="367">CI116+CU116-AY116-BK116</f>
        <v>108061.65999999997</v>
      </c>
      <c r="DH116" s="31">
        <f t="shared" ref="DH116:DH145" ca="1" si="368">CJ116+CV116-AZ116-BL116</f>
        <v>156194.59999999998</v>
      </c>
      <c r="DI116" s="32">
        <f t="shared" ref="DI116:DI145" ca="1" si="369">ROUND(CW116*5%,2)</f>
        <v>3736.16</v>
      </c>
      <c r="DJ116" s="32">
        <f t="shared" ref="DJ116:DJ145" ca="1" si="370">ROUND(CX116*5%,2)</f>
        <v>6494.06</v>
      </c>
      <c r="DK116" s="32">
        <f t="shared" ref="DK116:DK145" ca="1" si="371">ROUND(CY116*5%,2)</f>
        <v>5557.77</v>
      </c>
      <c r="DL116" s="32">
        <f t="shared" ref="DL116:DL145" ca="1" si="372">ROUND(CZ116*5%,2)</f>
        <v>4190.51</v>
      </c>
      <c r="DM116" s="32">
        <f t="shared" ref="DM116:DM145" ca="1" si="373">ROUND(DA116*5%,2)</f>
        <v>4402.18</v>
      </c>
      <c r="DN116" s="32">
        <f t="shared" ref="DN116:DN145" ca="1" si="374">ROUND(DB116*5%,2)</f>
        <v>4364</v>
      </c>
      <c r="DO116" s="32">
        <f t="shared" ref="DO116:DO145" ca="1" si="375">ROUND(DC116*5%,2)</f>
        <v>5346.92</v>
      </c>
      <c r="DP116" s="32">
        <f t="shared" ref="DP116:DP145" ca="1" si="376">ROUND(DD116*5%,2)</f>
        <v>4325.51</v>
      </c>
      <c r="DQ116" s="32">
        <f t="shared" ref="DQ116:DQ145" ca="1" si="377">ROUND(DE116*5%,2)</f>
        <v>8093.53</v>
      </c>
      <c r="DR116" s="32">
        <f t="shared" ref="DR116:DR145" ca="1" si="378">ROUND(DF116*5%,2)</f>
        <v>4254.9399999999996</v>
      </c>
      <c r="DS116" s="32">
        <f t="shared" ref="DS116:DS145" ca="1" si="379">ROUND(DG116*5%,2)</f>
        <v>5403.08</v>
      </c>
      <c r="DT116" s="32">
        <f t="shared" ref="DT116:DT145" ca="1" si="380">ROUND(DH116*5%,2)</f>
        <v>7809.73</v>
      </c>
      <c r="DU116" s="31">
        <f t="shared" ref="DU116:DU145" ca="1" si="381">ROUND(CW116*DU$3,2)</f>
        <v>24073.57</v>
      </c>
      <c r="DV116" s="31">
        <f t="shared" ref="DV116:DV145" ca="1" si="382">ROUND(CX116*DV$3,2)</f>
        <v>41540.5</v>
      </c>
      <c r="DW116" s="31">
        <f t="shared" ref="DW116:DW145" ca="1" si="383">ROUND(CY116*DW$3,2)</f>
        <v>35316.870000000003</v>
      </c>
      <c r="DX116" s="31">
        <f t="shared" ref="DX116:DX145" ca="1" si="384">ROUND(CZ116*DX$3,2)</f>
        <v>26468.43</v>
      </c>
      <c r="DY116" s="31">
        <f t="shared" ref="DY116:DY145" ca="1" si="385">ROUND(DA116*DY$3,2)</f>
        <v>27660.66</v>
      </c>
      <c r="DZ116" s="31">
        <f t="shared" ref="DZ116:DZ145" ca="1" si="386">ROUND(DB116*DZ$3,2)</f>
        <v>27272.53</v>
      </c>
      <c r="EA116" s="31">
        <f t="shared" ref="EA116:EA145" ca="1" si="387">ROUND(DC116*EA$3,2)</f>
        <v>33239.43</v>
      </c>
      <c r="EB116" s="31">
        <f t="shared" ref="EB116:EB145" ca="1" si="388">ROUND(DD116*EB$3,2)</f>
        <v>26742.79</v>
      </c>
      <c r="EC116" s="31">
        <f t="shared" ref="EC116:EC145" ca="1" si="389">ROUND(DE116*EC$3,2)</f>
        <v>49763.94</v>
      </c>
      <c r="ED116" s="31">
        <f t="shared" ref="ED116:ED145" ca="1" si="390">ROUND(DF116*ED$3,2)</f>
        <v>26022.1</v>
      </c>
      <c r="EE116" s="31">
        <f t="shared" ref="EE116:EE145" ca="1" si="391">ROUND(DG116*EE$3,2)</f>
        <v>32860.25</v>
      </c>
      <c r="EF116" s="31">
        <f t="shared" ref="EF116:EF145" ca="1" si="392">ROUND(DH116*EF$3,2)</f>
        <v>47240.14</v>
      </c>
      <c r="EG116" s="32">
        <f t="shared" ref="EG116:EG145" ca="1" si="393">CW116+DI116+DU116</f>
        <v>102532.89000000001</v>
      </c>
      <c r="EH116" s="32">
        <f t="shared" ref="EH116:EH145" ca="1" si="394">CX116+DJ116+DV116</f>
        <v>177915.76999999993</v>
      </c>
      <c r="EI116" s="32">
        <f t="shared" ref="EI116:EI145" ca="1" si="395">CY116+DK116+DW116</f>
        <v>152030.12000000002</v>
      </c>
      <c r="EJ116" s="32">
        <f t="shared" ref="EJ116:EJ145" ca="1" si="396">CZ116+DL116+DX116</f>
        <v>114469.12</v>
      </c>
      <c r="EK116" s="32">
        <f t="shared" ref="EK116:EK145" ca="1" si="397">DA116+DM116+DY116</f>
        <v>120106.41000000003</v>
      </c>
      <c r="EL116" s="32">
        <f t="shared" ref="EL116:EL145" ca="1" si="398">DB116+DN116+DZ116</f>
        <v>118916.56999999995</v>
      </c>
      <c r="EM116" s="32">
        <f t="shared" ref="EM116:EM145" ca="1" si="399">DC116+DO116+EA116</f>
        <v>145524.76999999999</v>
      </c>
      <c r="EN116" s="32">
        <f t="shared" ref="EN116:EN145" ca="1" si="400">DD116+DP116+EB116</f>
        <v>117578.39999999997</v>
      </c>
      <c r="EO116" s="32">
        <f t="shared" ref="EO116:EO145" ca="1" si="401">DE116+DQ116+EC116</f>
        <v>219728.03999999995</v>
      </c>
      <c r="EP116" s="32">
        <f t="shared" ref="EP116:EP145" ca="1" si="402">DF116+DR116+ED116</f>
        <v>115375.90999999995</v>
      </c>
      <c r="EQ116" s="32">
        <f t="shared" ref="EQ116:EQ145" ca="1" si="403">DG116+DS116+EE116</f>
        <v>146324.99</v>
      </c>
      <c r="ER116" s="32">
        <f t="shared" ref="ER116:ER145" ca="1" si="404">DH116+DT116+EF116</f>
        <v>211244.46999999997</v>
      </c>
    </row>
    <row r="117" spans="1:148">
      <c r="A117" t="s">
        <v>437</v>
      </c>
      <c r="B117" s="1" t="s">
        <v>27</v>
      </c>
      <c r="C117" t="str">
        <f t="shared" ca="1" si="342"/>
        <v>SD2</v>
      </c>
      <c r="D117" t="str">
        <f t="shared" ca="1" si="343"/>
        <v>Sundance #2</v>
      </c>
      <c r="E117" s="51">
        <v>195482.42379999999</v>
      </c>
      <c r="F117" s="51">
        <v>136501.95310000001</v>
      </c>
      <c r="G117" s="51">
        <v>172172.1673</v>
      </c>
      <c r="H117" s="51">
        <v>162074.01980000001</v>
      </c>
      <c r="I117" s="51">
        <v>147208.23259999999</v>
      </c>
      <c r="J117" s="51">
        <v>158993.31150000001</v>
      </c>
      <c r="K117" s="51">
        <v>155311.67000000001</v>
      </c>
      <c r="L117" s="51">
        <v>152451.04952070001</v>
      </c>
      <c r="M117" s="51">
        <v>167239.06700000001</v>
      </c>
      <c r="N117" s="51">
        <v>175667.05981000001</v>
      </c>
      <c r="O117" s="51">
        <v>170124.8841</v>
      </c>
      <c r="P117" s="51">
        <v>124447.41319799999</v>
      </c>
      <c r="Q117" s="32">
        <v>18677298.530000001</v>
      </c>
      <c r="R117" s="32">
        <v>7372341.1900000004</v>
      </c>
      <c r="S117" s="32">
        <v>7618552.5599999996</v>
      </c>
      <c r="T117" s="32">
        <v>5320215.8899999997</v>
      </c>
      <c r="U117" s="32">
        <v>4891908.13</v>
      </c>
      <c r="V117" s="32">
        <v>5737603.5499999998</v>
      </c>
      <c r="W117" s="32">
        <v>6601383.6900000004</v>
      </c>
      <c r="X117" s="32">
        <v>5179424.28</v>
      </c>
      <c r="Y117" s="32">
        <v>12546489.98</v>
      </c>
      <c r="Z117" s="32">
        <v>6166894.1399999997</v>
      </c>
      <c r="AA117" s="32">
        <v>8624355.1899999995</v>
      </c>
      <c r="AB117" s="32">
        <v>6268840.2000000002</v>
      </c>
      <c r="AC117" s="2">
        <v>6.04</v>
      </c>
      <c r="AD117" s="2">
        <v>6.04</v>
      </c>
      <c r="AE117" s="2">
        <v>6.04</v>
      </c>
      <c r="AF117" s="2">
        <v>6.04</v>
      </c>
      <c r="AG117" s="2">
        <v>6.04</v>
      </c>
      <c r="AH117" s="2">
        <v>6.04</v>
      </c>
      <c r="AI117" s="2">
        <v>6.04</v>
      </c>
      <c r="AJ117" s="2">
        <v>6.04</v>
      </c>
      <c r="AK117" s="2">
        <v>6.04</v>
      </c>
      <c r="AL117" s="2">
        <v>6.04</v>
      </c>
      <c r="AM117" s="2">
        <v>6.04</v>
      </c>
      <c r="AN117" s="2">
        <v>6.04</v>
      </c>
      <c r="AO117" s="33">
        <v>1128108.83</v>
      </c>
      <c r="AP117" s="33">
        <v>445289.41</v>
      </c>
      <c r="AQ117" s="33">
        <v>460160.57</v>
      </c>
      <c r="AR117" s="33">
        <v>321341.03999999998</v>
      </c>
      <c r="AS117" s="33">
        <v>295471.25</v>
      </c>
      <c r="AT117" s="33">
        <v>346551.25</v>
      </c>
      <c r="AU117" s="33">
        <v>398723.57</v>
      </c>
      <c r="AV117" s="33">
        <v>312837.23</v>
      </c>
      <c r="AW117" s="33">
        <v>757807.99</v>
      </c>
      <c r="AX117" s="33">
        <v>372480.41</v>
      </c>
      <c r="AY117" s="33">
        <v>520911.05</v>
      </c>
      <c r="AZ117" s="33">
        <v>378637.95</v>
      </c>
      <c r="BA117" s="31">
        <f t="shared" si="344"/>
        <v>-5603.19</v>
      </c>
      <c r="BB117" s="31">
        <f t="shared" si="345"/>
        <v>-2211.6999999999998</v>
      </c>
      <c r="BC117" s="31">
        <f t="shared" si="346"/>
        <v>-2285.5700000000002</v>
      </c>
      <c r="BD117" s="31">
        <f t="shared" si="347"/>
        <v>-2128.09</v>
      </c>
      <c r="BE117" s="31">
        <f t="shared" si="348"/>
        <v>-1956.76</v>
      </c>
      <c r="BF117" s="31">
        <f t="shared" si="349"/>
        <v>-2295.04</v>
      </c>
      <c r="BG117" s="31">
        <f t="shared" si="350"/>
        <v>0</v>
      </c>
      <c r="BH117" s="31">
        <f t="shared" si="351"/>
        <v>0</v>
      </c>
      <c r="BI117" s="31">
        <f t="shared" si="352"/>
        <v>0</v>
      </c>
      <c r="BJ117" s="31">
        <f t="shared" si="353"/>
        <v>-7400.27</v>
      </c>
      <c r="BK117" s="31">
        <f t="shared" si="354"/>
        <v>-10349.23</v>
      </c>
      <c r="BL117" s="31">
        <f t="shared" si="355"/>
        <v>-7522.61</v>
      </c>
      <c r="BM117" s="6">
        <f t="shared" ca="1" si="356"/>
        <v>7.1499999999999994E-2</v>
      </c>
      <c r="BN117" s="6">
        <f t="shared" ca="1" si="356"/>
        <v>7.1499999999999994E-2</v>
      </c>
      <c r="BO117" s="6">
        <f t="shared" ca="1" si="356"/>
        <v>7.1499999999999994E-2</v>
      </c>
      <c r="BP117" s="6">
        <f t="shared" ca="1" si="356"/>
        <v>7.1499999999999994E-2</v>
      </c>
      <c r="BQ117" s="6">
        <f t="shared" ca="1" si="356"/>
        <v>7.1499999999999994E-2</v>
      </c>
      <c r="BR117" s="6">
        <f t="shared" ca="1" si="356"/>
        <v>7.1499999999999994E-2</v>
      </c>
      <c r="BS117" s="6">
        <f t="shared" ca="1" si="356"/>
        <v>7.1499999999999994E-2</v>
      </c>
      <c r="BT117" s="6">
        <f t="shared" ca="1" si="356"/>
        <v>7.1499999999999994E-2</v>
      </c>
      <c r="BU117" s="6">
        <f t="shared" ca="1" si="356"/>
        <v>7.1499999999999994E-2</v>
      </c>
      <c r="BV117" s="6">
        <f t="shared" ca="1" si="356"/>
        <v>7.1499999999999994E-2</v>
      </c>
      <c r="BW117" s="6">
        <f t="shared" ca="1" si="356"/>
        <v>7.1499999999999994E-2</v>
      </c>
      <c r="BX117" s="6">
        <f t="shared" ca="1" si="356"/>
        <v>7.1499999999999994E-2</v>
      </c>
      <c r="BY117" s="31">
        <f t="shared" ca="1" si="317"/>
        <v>1335426.8400000001</v>
      </c>
      <c r="BZ117" s="31">
        <f t="shared" ca="1" si="318"/>
        <v>527122.4</v>
      </c>
      <c r="CA117" s="31">
        <f t="shared" ca="1" si="319"/>
        <v>544726.51</v>
      </c>
      <c r="CB117" s="31">
        <f t="shared" ca="1" si="320"/>
        <v>380395.44</v>
      </c>
      <c r="CC117" s="31">
        <f t="shared" ca="1" si="321"/>
        <v>349771.43</v>
      </c>
      <c r="CD117" s="31">
        <f t="shared" ca="1" si="322"/>
        <v>410238.65</v>
      </c>
      <c r="CE117" s="31">
        <f t="shared" ca="1" si="323"/>
        <v>471998.93</v>
      </c>
      <c r="CF117" s="31">
        <f t="shared" ca="1" si="324"/>
        <v>370328.84</v>
      </c>
      <c r="CG117" s="31">
        <f t="shared" ca="1" si="325"/>
        <v>897074.03</v>
      </c>
      <c r="CH117" s="31">
        <f t="shared" ca="1" si="326"/>
        <v>440932.93</v>
      </c>
      <c r="CI117" s="31">
        <f t="shared" ca="1" si="327"/>
        <v>616641.4</v>
      </c>
      <c r="CJ117" s="31">
        <f t="shared" ca="1" si="328"/>
        <v>448222.07</v>
      </c>
      <c r="CK117" s="32">
        <f t="shared" ca="1" si="330"/>
        <v>44825.52</v>
      </c>
      <c r="CL117" s="32">
        <f t="shared" ca="1" si="331"/>
        <v>17693.62</v>
      </c>
      <c r="CM117" s="32">
        <f t="shared" ca="1" si="332"/>
        <v>18284.53</v>
      </c>
      <c r="CN117" s="32">
        <f t="shared" ca="1" si="333"/>
        <v>12768.52</v>
      </c>
      <c r="CO117" s="32">
        <f t="shared" ca="1" si="334"/>
        <v>11740.58</v>
      </c>
      <c r="CP117" s="32">
        <f t="shared" ca="1" si="335"/>
        <v>13770.25</v>
      </c>
      <c r="CQ117" s="32">
        <f t="shared" ca="1" si="336"/>
        <v>15843.32</v>
      </c>
      <c r="CR117" s="32">
        <f t="shared" ca="1" si="337"/>
        <v>12430.62</v>
      </c>
      <c r="CS117" s="32">
        <f t="shared" ca="1" si="338"/>
        <v>30111.58</v>
      </c>
      <c r="CT117" s="32">
        <f t="shared" ca="1" si="339"/>
        <v>14800.55</v>
      </c>
      <c r="CU117" s="32">
        <f t="shared" ca="1" si="340"/>
        <v>20698.45</v>
      </c>
      <c r="CV117" s="32">
        <f t="shared" ca="1" si="341"/>
        <v>15045.22</v>
      </c>
      <c r="CW117" s="31">
        <f t="shared" ca="1" si="357"/>
        <v>257746.72000000003</v>
      </c>
      <c r="CX117" s="31">
        <f t="shared" ca="1" si="358"/>
        <v>101738.31000000004</v>
      </c>
      <c r="CY117" s="31">
        <f t="shared" ca="1" si="359"/>
        <v>105136.04000000004</v>
      </c>
      <c r="CZ117" s="31">
        <f t="shared" ca="1" si="360"/>
        <v>73951.010000000038</v>
      </c>
      <c r="DA117" s="31">
        <f t="shared" ca="1" si="361"/>
        <v>67997.52</v>
      </c>
      <c r="DB117" s="31">
        <f t="shared" ca="1" si="362"/>
        <v>79752.690000000017</v>
      </c>
      <c r="DC117" s="31">
        <f t="shared" ca="1" si="363"/>
        <v>89118.68</v>
      </c>
      <c r="DD117" s="31">
        <f t="shared" ca="1" si="364"/>
        <v>69922.23000000004</v>
      </c>
      <c r="DE117" s="31">
        <f t="shared" ca="1" si="365"/>
        <v>169377.62</v>
      </c>
      <c r="DF117" s="31">
        <f t="shared" ca="1" si="366"/>
        <v>90653.340000000011</v>
      </c>
      <c r="DG117" s="31">
        <f t="shared" ca="1" si="367"/>
        <v>126778.02999999998</v>
      </c>
      <c r="DH117" s="31">
        <f t="shared" ca="1" si="368"/>
        <v>92151.949999999968</v>
      </c>
      <c r="DI117" s="32">
        <f t="shared" ca="1" si="369"/>
        <v>12887.34</v>
      </c>
      <c r="DJ117" s="32">
        <f t="shared" ca="1" si="370"/>
        <v>5086.92</v>
      </c>
      <c r="DK117" s="32">
        <f t="shared" ca="1" si="371"/>
        <v>5256.8</v>
      </c>
      <c r="DL117" s="32">
        <f t="shared" ca="1" si="372"/>
        <v>3697.55</v>
      </c>
      <c r="DM117" s="32">
        <f t="shared" ca="1" si="373"/>
        <v>3399.88</v>
      </c>
      <c r="DN117" s="32">
        <f t="shared" ca="1" si="374"/>
        <v>3987.63</v>
      </c>
      <c r="DO117" s="32">
        <f t="shared" ca="1" si="375"/>
        <v>4455.93</v>
      </c>
      <c r="DP117" s="32">
        <f t="shared" ca="1" si="376"/>
        <v>3496.11</v>
      </c>
      <c r="DQ117" s="32">
        <f t="shared" ca="1" si="377"/>
        <v>8468.8799999999992</v>
      </c>
      <c r="DR117" s="32">
        <f t="shared" ca="1" si="378"/>
        <v>4532.67</v>
      </c>
      <c r="DS117" s="32">
        <f t="shared" ca="1" si="379"/>
        <v>6338.9</v>
      </c>
      <c r="DT117" s="32">
        <f t="shared" ca="1" si="380"/>
        <v>4607.6000000000004</v>
      </c>
      <c r="DU117" s="31">
        <f t="shared" ca="1" si="381"/>
        <v>83038.31</v>
      </c>
      <c r="DV117" s="31">
        <f t="shared" ca="1" si="382"/>
        <v>32539.43</v>
      </c>
      <c r="DW117" s="31">
        <f t="shared" ca="1" si="383"/>
        <v>33404.35</v>
      </c>
      <c r="DX117" s="31">
        <f t="shared" ca="1" si="384"/>
        <v>23354.77</v>
      </c>
      <c r="DY117" s="31">
        <f t="shared" ca="1" si="385"/>
        <v>21362.79</v>
      </c>
      <c r="DZ117" s="31">
        <f t="shared" ca="1" si="386"/>
        <v>24920.45</v>
      </c>
      <c r="EA117" s="31">
        <f t="shared" ca="1" si="387"/>
        <v>27700.560000000001</v>
      </c>
      <c r="EB117" s="31">
        <f t="shared" ca="1" si="388"/>
        <v>21615</v>
      </c>
      <c r="EC117" s="31">
        <f t="shared" ca="1" si="389"/>
        <v>52071.839999999997</v>
      </c>
      <c r="ED117" s="31">
        <f t="shared" ca="1" si="390"/>
        <v>27720.58</v>
      </c>
      <c r="EE117" s="31">
        <f t="shared" ca="1" si="391"/>
        <v>38551.68</v>
      </c>
      <c r="EF117" s="31">
        <f t="shared" ca="1" si="392"/>
        <v>27870.82</v>
      </c>
      <c r="EG117" s="32">
        <f t="shared" ca="1" si="393"/>
        <v>353672.37000000005</v>
      </c>
      <c r="EH117" s="32">
        <f t="shared" ca="1" si="394"/>
        <v>139364.66000000003</v>
      </c>
      <c r="EI117" s="32">
        <f t="shared" ca="1" si="395"/>
        <v>143797.19000000003</v>
      </c>
      <c r="EJ117" s="32">
        <f t="shared" ca="1" si="396"/>
        <v>101003.33000000005</v>
      </c>
      <c r="EK117" s="32">
        <f t="shared" ca="1" si="397"/>
        <v>92760.19</v>
      </c>
      <c r="EL117" s="32">
        <f t="shared" ca="1" si="398"/>
        <v>108660.77000000002</v>
      </c>
      <c r="EM117" s="32">
        <f t="shared" ca="1" si="399"/>
        <v>121275.16999999998</v>
      </c>
      <c r="EN117" s="32">
        <f t="shared" ca="1" si="400"/>
        <v>95033.34000000004</v>
      </c>
      <c r="EO117" s="32">
        <f t="shared" ca="1" si="401"/>
        <v>229918.34</v>
      </c>
      <c r="EP117" s="32">
        <f t="shared" ca="1" si="402"/>
        <v>122906.59000000001</v>
      </c>
      <c r="EQ117" s="32">
        <f t="shared" ca="1" si="403"/>
        <v>171668.61</v>
      </c>
      <c r="ER117" s="32">
        <f t="shared" ca="1" si="404"/>
        <v>124630.36999999997</v>
      </c>
    </row>
    <row r="118" spans="1:148">
      <c r="A118" t="s">
        <v>469</v>
      </c>
      <c r="B118" s="1" t="s">
        <v>23</v>
      </c>
      <c r="C118" t="str">
        <f t="shared" ca="1" si="342"/>
        <v>SD3</v>
      </c>
      <c r="D118" t="str">
        <f t="shared" ca="1" si="343"/>
        <v>Sundance #3</v>
      </c>
      <c r="E118" s="51">
        <v>199707.9523</v>
      </c>
      <c r="F118" s="51">
        <v>226035.8161</v>
      </c>
      <c r="G118" s="51">
        <v>154089.1826</v>
      </c>
      <c r="H118" s="51">
        <v>76158.9758</v>
      </c>
      <c r="I118" s="51">
        <v>222446.92499999999</v>
      </c>
      <c r="J118" s="51">
        <v>19226.780699999999</v>
      </c>
      <c r="K118" s="51">
        <v>54090.874000000003</v>
      </c>
      <c r="L118" s="51">
        <v>233693.9043314</v>
      </c>
      <c r="M118" s="51">
        <v>178093.67781980001</v>
      </c>
      <c r="N118" s="51">
        <v>230423.27515</v>
      </c>
      <c r="O118" s="51">
        <v>195983.78417</v>
      </c>
      <c r="P118" s="51">
        <v>221327.98512</v>
      </c>
      <c r="Q118" s="32">
        <v>12791035.77</v>
      </c>
      <c r="R118" s="32">
        <v>11966519.24</v>
      </c>
      <c r="S118" s="32">
        <v>6228564.6600000001</v>
      </c>
      <c r="T118" s="32">
        <v>1864303.59</v>
      </c>
      <c r="U118" s="32">
        <v>7052316.0999999996</v>
      </c>
      <c r="V118" s="32">
        <v>433893.97</v>
      </c>
      <c r="W118" s="32">
        <v>2318063.0699999998</v>
      </c>
      <c r="X118" s="32">
        <v>8183781.6600000001</v>
      </c>
      <c r="Y118" s="32">
        <v>12763863.029999999</v>
      </c>
      <c r="Z118" s="32">
        <v>8113555.1299999999</v>
      </c>
      <c r="AA118" s="32">
        <v>9502587.0800000001</v>
      </c>
      <c r="AB118" s="32">
        <v>12051764.08</v>
      </c>
      <c r="AC118" s="2">
        <v>6.04</v>
      </c>
      <c r="AD118" s="2">
        <v>6.04</v>
      </c>
      <c r="AE118" s="2">
        <v>6.04</v>
      </c>
      <c r="AF118" s="2">
        <v>6.04</v>
      </c>
      <c r="AG118" s="2">
        <v>6.04</v>
      </c>
      <c r="AH118" s="2">
        <v>6.04</v>
      </c>
      <c r="AI118" s="2">
        <v>6.04</v>
      </c>
      <c r="AJ118" s="2">
        <v>6.04</v>
      </c>
      <c r="AK118" s="2">
        <v>6.04</v>
      </c>
      <c r="AL118" s="2">
        <v>6.04</v>
      </c>
      <c r="AM118" s="2">
        <v>6.04</v>
      </c>
      <c r="AN118" s="2">
        <v>6.04</v>
      </c>
      <c r="AO118" s="33">
        <v>772578.56</v>
      </c>
      <c r="AP118" s="33">
        <v>722777.76</v>
      </c>
      <c r="AQ118" s="33">
        <v>376205.31</v>
      </c>
      <c r="AR118" s="33">
        <v>112603.94</v>
      </c>
      <c r="AS118" s="33">
        <v>425959.89</v>
      </c>
      <c r="AT118" s="33">
        <v>26207.200000000001</v>
      </c>
      <c r="AU118" s="33">
        <v>140011.01</v>
      </c>
      <c r="AV118" s="33">
        <v>494300.41</v>
      </c>
      <c r="AW118" s="33">
        <v>770937.33</v>
      </c>
      <c r="AX118" s="33">
        <v>490058.73</v>
      </c>
      <c r="AY118" s="33">
        <v>573956.26</v>
      </c>
      <c r="AZ118" s="33">
        <v>727926.55</v>
      </c>
      <c r="BA118" s="31">
        <f t="shared" si="344"/>
        <v>-3837.31</v>
      </c>
      <c r="BB118" s="31">
        <f t="shared" si="345"/>
        <v>-3589.96</v>
      </c>
      <c r="BC118" s="31">
        <f t="shared" si="346"/>
        <v>-1868.57</v>
      </c>
      <c r="BD118" s="31">
        <f t="shared" si="347"/>
        <v>-745.72</v>
      </c>
      <c r="BE118" s="31">
        <f t="shared" si="348"/>
        <v>-2820.93</v>
      </c>
      <c r="BF118" s="31">
        <f t="shared" si="349"/>
        <v>-173.56</v>
      </c>
      <c r="BG118" s="31">
        <f t="shared" si="350"/>
        <v>0</v>
      </c>
      <c r="BH118" s="31">
        <f t="shared" si="351"/>
        <v>0</v>
      </c>
      <c r="BI118" s="31">
        <f t="shared" si="352"/>
        <v>0</v>
      </c>
      <c r="BJ118" s="31">
        <f t="shared" si="353"/>
        <v>-9736.27</v>
      </c>
      <c r="BK118" s="31">
        <f t="shared" si="354"/>
        <v>-11403.1</v>
      </c>
      <c r="BL118" s="31">
        <f t="shared" si="355"/>
        <v>-14462.12</v>
      </c>
      <c r="BM118" s="6">
        <f t="shared" ca="1" si="356"/>
        <v>7.0900000000000005E-2</v>
      </c>
      <c r="BN118" s="6">
        <f t="shared" ca="1" si="356"/>
        <v>7.0900000000000005E-2</v>
      </c>
      <c r="BO118" s="6">
        <f t="shared" ca="1" si="356"/>
        <v>7.0900000000000005E-2</v>
      </c>
      <c r="BP118" s="6">
        <f t="shared" ca="1" si="356"/>
        <v>7.0900000000000005E-2</v>
      </c>
      <c r="BQ118" s="6">
        <f t="shared" ca="1" si="356"/>
        <v>7.0900000000000005E-2</v>
      </c>
      <c r="BR118" s="6">
        <f t="shared" ca="1" si="356"/>
        <v>7.0900000000000005E-2</v>
      </c>
      <c r="BS118" s="6">
        <f t="shared" ca="1" si="356"/>
        <v>7.0900000000000005E-2</v>
      </c>
      <c r="BT118" s="6">
        <f t="shared" ca="1" si="356"/>
        <v>7.0900000000000005E-2</v>
      </c>
      <c r="BU118" s="6">
        <f t="shared" ca="1" si="356"/>
        <v>7.0900000000000005E-2</v>
      </c>
      <c r="BV118" s="6">
        <f t="shared" ca="1" si="356"/>
        <v>7.0900000000000005E-2</v>
      </c>
      <c r="BW118" s="6">
        <f t="shared" ca="1" si="356"/>
        <v>7.0900000000000005E-2</v>
      </c>
      <c r="BX118" s="6">
        <f t="shared" ca="1" si="356"/>
        <v>7.0900000000000005E-2</v>
      </c>
      <c r="BY118" s="31">
        <f t="shared" ca="1" si="317"/>
        <v>906884.44</v>
      </c>
      <c r="BZ118" s="31">
        <f t="shared" ca="1" si="318"/>
        <v>848426.21</v>
      </c>
      <c r="CA118" s="31">
        <f t="shared" ca="1" si="319"/>
        <v>441605.23</v>
      </c>
      <c r="CB118" s="31">
        <f t="shared" ca="1" si="320"/>
        <v>132179.12</v>
      </c>
      <c r="CC118" s="31">
        <f t="shared" ca="1" si="321"/>
        <v>500009.21</v>
      </c>
      <c r="CD118" s="31">
        <f t="shared" ca="1" si="322"/>
        <v>30763.08</v>
      </c>
      <c r="CE118" s="31">
        <f t="shared" ca="1" si="323"/>
        <v>164350.67000000001</v>
      </c>
      <c r="CF118" s="31">
        <f t="shared" ca="1" si="324"/>
        <v>580230.12</v>
      </c>
      <c r="CG118" s="31">
        <f t="shared" ca="1" si="325"/>
        <v>904957.89</v>
      </c>
      <c r="CH118" s="31">
        <f t="shared" ca="1" si="326"/>
        <v>575251.06000000006</v>
      </c>
      <c r="CI118" s="31">
        <f t="shared" ca="1" si="327"/>
        <v>673733.42</v>
      </c>
      <c r="CJ118" s="31">
        <f t="shared" ca="1" si="328"/>
        <v>854470.07</v>
      </c>
      <c r="CK118" s="32">
        <f t="shared" ca="1" si="330"/>
        <v>30698.49</v>
      </c>
      <c r="CL118" s="32">
        <f t="shared" ca="1" si="331"/>
        <v>28719.65</v>
      </c>
      <c r="CM118" s="32">
        <f t="shared" ca="1" si="332"/>
        <v>14948.56</v>
      </c>
      <c r="CN118" s="32">
        <f t="shared" ca="1" si="333"/>
        <v>4474.33</v>
      </c>
      <c r="CO118" s="32">
        <f t="shared" ca="1" si="334"/>
        <v>16925.560000000001</v>
      </c>
      <c r="CP118" s="32">
        <f t="shared" ca="1" si="335"/>
        <v>1041.3499999999999</v>
      </c>
      <c r="CQ118" s="32">
        <f t="shared" ca="1" si="336"/>
        <v>5563.35</v>
      </c>
      <c r="CR118" s="32">
        <f t="shared" ca="1" si="337"/>
        <v>19641.080000000002</v>
      </c>
      <c r="CS118" s="32">
        <f t="shared" ca="1" si="338"/>
        <v>30633.27</v>
      </c>
      <c r="CT118" s="32">
        <f t="shared" ca="1" si="339"/>
        <v>19472.53</v>
      </c>
      <c r="CU118" s="32">
        <f t="shared" ca="1" si="340"/>
        <v>22806.21</v>
      </c>
      <c r="CV118" s="32">
        <f t="shared" ca="1" si="341"/>
        <v>28924.23</v>
      </c>
      <c r="CW118" s="31">
        <f t="shared" ca="1" si="357"/>
        <v>168841.67999999988</v>
      </c>
      <c r="CX118" s="31">
        <f t="shared" ca="1" si="358"/>
        <v>157958.05999999997</v>
      </c>
      <c r="CY118" s="31">
        <f t="shared" ca="1" si="359"/>
        <v>82217.049999999988</v>
      </c>
      <c r="CZ118" s="31">
        <f t="shared" ca="1" si="360"/>
        <v>24795.229999999981</v>
      </c>
      <c r="DA118" s="31">
        <f t="shared" ca="1" si="361"/>
        <v>93795.81</v>
      </c>
      <c r="DB118" s="31">
        <f t="shared" ca="1" si="362"/>
        <v>5770.79</v>
      </c>
      <c r="DC118" s="31">
        <f t="shared" ca="1" si="363"/>
        <v>29903.010000000009</v>
      </c>
      <c r="DD118" s="31">
        <f t="shared" ca="1" si="364"/>
        <v>105570.78999999998</v>
      </c>
      <c r="DE118" s="31">
        <f t="shared" ca="1" si="365"/>
        <v>164653.83000000007</v>
      </c>
      <c r="DF118" s="31">
        <f t="shared" ca="1" si="366"/>
        <v>114401.13000000011</v>
      </c>
      <c r="DG118" s="31">
        <f t="shared" ca="1" si="367"/>
        <v>133986.47</v>
      </c>
      <c r="DH118" s="31">
        <f t="shared" ca="1" si="368"/>
        <v>169929.86999999988</v>
      </c>
      <c r="DI118" s="32">
        <f t="shared" ca="1" si="369"/>
        <v>8442.08</v>
      </c>
      <c r="DJ118" s="32">
        <f t="shared" ca="1" si="370"/>
        <v>7897.9</v>
      </c>
      <c r="DK118" s="32">
        <f t="shared" ca="1" si="371"/>
        <v>4110.8500000000004</v>
      </c>
      <c r="DL118" s="32">
        <f t="shared" ca="1" si="372"/>
        <v>1239.76</v>
      </c>
      <c r="DM118" s="32">
        <f t="shared" ca="1" si="373"/>
        <v>4689.79</v>
      </c>
      <c r="DN118" s="32">
        <f t="shared" ca="1" si="374"/>
        <v>288.54000000000002</v>
      </c>
      <c r="DO118" s="32">
        <f t="shared" ca="1" si="375"/>
        <v>1495.15</v>
      </c>
      <c r="DP118" s="32">
        <f t="shared" ca="1" si="376"/>
        <v>5278.54</v>
      </c>
      <c r="DQ118" s="32">
        <f t="shared" ca="1" si="377"/>
        <v>8232.69</v>
      </c>
      <c r="DR118" s="32">
        <f t="shared" ca="1" si="378"/>
        <v>5720.06</v>
      </c>
      <c r="DS118" s="32">
        <f t="shared" ca="1" si="379"/>
        <v>6699.32</v>
      </c>
      <c r="DT118" s="32">
        <f t="shared" ca="1" si="380"/>
        <v>8496.49</v>
      </c>
      <c r="DU118" s="31">
        <f t="shared" ca="1" si="381"/>
        <v>54395.76</v>
      </c>
      <c r="DV118" s="31">
        <f t="shared" ca="1" si="382"/>
        <v>50520.45</v>
      </c>
      <c r="DW118" s="31">
        <f t="shared" ca="1" si="383"/>
        <v>26122.41</v>
      </c>
      <c r="DX118" s="31">
        <f t="shared" ca="1" si="384"/>
        <v>7830.68</v>
      </c>
      <c r="DY118" s="31">
        <f t="shared" ca="1" si="385"/>
        <v>29467.85</v>
      </c>
      <c r="DZ118" s="31">
        <f t="shared" ca="1" si="386"/>
        <v>1803.21</v>
      </c>
      <c r="EA118" s="31">
        <f t="shared" ca="1" si="387"/>
        <v>9294.68</v>
      </c>
      <c r="EB118" s="31">
        <f t="shared" ca="1" si="388"/>
        <v>32635</v>
      </c>
      <c r="EC118" s="31">
        <f t="shared" ca="1" si="389"/>
        <v>50619.6</v>
      </c>
      <c r="ED118" s="31">
        <f t="shared" ca="1" si="390"/>
        <v>34982.339999999997</v>
      </c>
      <c r="EE118" s="31">
        <f t="shared" ca="1" si="391"/>
        <v>40743.68</v>
      </c>
      <c r="EF118" s="31">
        <f t="shared" ca="1" si="392"/>
        <v>51394.3</v>
      </c>
      <c r="EG118" s="32">
        <f t="shared" ca="1" si="393"/>
        <v>231679.51999999987</v>
      </c>
      <c r="EH118" s="32">
        <f t="shared" ca="1" si="394"/>
        <v>216376.40999999997</v>
      </c>
      <c r="EI118" s="32">
        <f t="shared" ca="1" si="395"/>
        <v>112450.31</v>
      </c>
      <c r="EJ118" s="32">
        <f t="shared" ca="1" si="396"/>
        <v>33865.669999999984</v>
      </c>
      <c r="EK118" s="32">
        <f t="shared" ca="1" si="397"/>
        <v>127953.44999999998</v>
      </c>
      <c r="EL118" s="32">
        <f t="shared" ca="1" si="398"/>
        <v>7862.54</v>
      </c>
      <c r="EM118" s="32">
        <f t="shared" ca="1" si="399"/>
        <v>40692.840000000011</v>
      </c>
      <c r="EN118" s="32">
        <f t="shared" ca="1" si="400"/>
        <v>143484.32999999996</v>
      </c>
      <c r="EO118" s="32">
        <f t="shared" ca="1" si="401"/>
        <v>223506.12000000008</v>
      </c>
      <c r="EP118" s="32">
        <f t="shared" ca="1" si="402"/>
        <v>155103.53000000009</v>
      </c>
      <c r="EQ118" s="32">
        <f t="shared" ca="1" si="403"/>
        <v>181429.47</v>
      </c>
      <c r="ER118" s="32">
        <f t="shared" ca="1" si="404"/>
        <v>229820.65999999986</v>
      </c>
    </row>
    <row r="119" spans="1:148">
      <c r="A119" t="s">
        <v>469</v>
      </c>
      <c r="B119" s="1" t="s">
        <v>24</v>
      </c>
      <c r="C119" t="str">
        <f t="shared" ca="1" si="342"/>
        <v>SD4</v>
      </c>
      <c r="D119" t="str">
        <f t="shared" ca="1" si="343"/>
        <v>Sundance #4</v>
      </c>
      <c r="E119" s="51">
        <v>109446.6774</v>
      </c>
      <c r="F119" s="51">
        <v>121906.5638</v>
      </c>
      <c r="G119" s="51">
        <v>236040.9081</v>
      </c>
      <c r="H119" s="51">
        <v>286593.81880000001</v>
      </c>
      <c r="I119" s="51">
        <v>257664.5092</v>
      </c>
      <c r="J119" s="51">
        <v>250178.70250000001</v>
      </c>
      <c r="K119" s="51">
        <v>180852.14619999999</v>
      </c>
      <c r="L119" s="51">
        <v>151964.54068599999</v>
      </c>
      <c r="M119" s="51">
        <v>177037.15801849999</v>
      </c>
      <c r="N119" s="51">
        <v>263728.42161999998</v>
      </c>
      <c r="O119" s="51">
        <v>118028.31649139999</v>
      </c>
      <c r="P119" s="51">
        <v>237111.75496680001</v>
      </c>
      <c r="Q119" s="32">
        <v>11552939.939999999</v>
      </c>
      <c r="R119" s="32">
        <v>6062456.96</v>
      </c>
      <c r="S119" s="32">
        <v>9328682.5700000003</v>
      </c>
      <c r="T119" s="32">
        <v>8568923.2799999993</v>
      </c>
      <c r="U119" s="32">
        <v>7889270.2800000003</v>
      </c>
      <c r="V119" s="32">
        <v>8438541.4199999999</v>
      </c>
      <c r="W119" s="32">
        <v>7596061.7699999996</v>
      </c>
      <c r="X119" s="32">
        <v>6045472.0499999998</v>
      </c>
      <c r="Y119" s="32">
        <v>14165759.25</v>
      </c>
      <c r="Z119" s="32">
        <v>9266220.9800000004</v>
      </c>
      <c r="AA119" s="32">
        <v>5704547.2300000004</v>
      </c>
      <c r="AB119" s="32">
        <v>11903264.220000001</v>
      </c>
      <c r="AC119" s="2">
        <v>6.04</v>
      </c>
      <c r="AD119" s="2">
        <v>6.04</v>
      </c>
      <c r="AE119" s="2">
        <v>6.04</v>
      </c>
      <c r="AF119" s="2">
        <v>6.04</v>
      </c>
      <c r="AG119" s="2">
        <v>6.04</v>
      </c>
      <c r="AH119" s="2">
        <v>6.04</v>
      </c>
      <c r="AI119" s="2">
        <v>6.04</v>
      </c>
      <c r="AJ119" s="2">
        <v>6.04</v>
      </c>
      <c r="AK119" s="2">
        <v>6.04</v>
      </c>
      <c r="AL119" s="2">
        <v>6.04</v>
      </c>
      <c r="AM119" s="2">
        <v>6.04</v>
      </c>
      <c r="AN119" s="2">
        <v>6.04</v>
      </c>
      <c r="AO119" s="33">
        <v>697797.57</v>
      </c>
      <c r="AP119" s="33">
        <v>366172.4</v>
      </c>
      <c r="AQ119" s="33">
        <v>563452.43000000005</v>
      </c>
      <c r="AR119" s="33">
        <v>517562.97</v>
      </c>
      <c r="AS119" s="33">
        <v>476511.92</v>
      </c>
      <c r="AT119" s="33">
        <v>509687.9</v>
      </c>
      <c r="AU119" s="33">
        <v>458802.13</v>
      </c>
      <c r="AV119" s="33">
        <v>365146.51</v>
      </c>
      <c r="AW119" s="33">
        <v>855611.86</v>
      </c>
      <c r="AX119" s="33">
        <v>559679.75</v>
      </c>
      <c r="AY119" s="33">
        <v>344554.65</v>
      </c>
      <c r="AZ119" s="33">
        <v>718957.16</v>
      </c>
      <c r="BA119" s="31">
        <f t="shared" si="344"/>
        <v>-3465.88</v>
      </c>
      <c r="BB119" s="31">
        <f t="shared" si="345"/>
        <v>-1818.74</v>
      </c>
      <c r="BC119" s="31">
        <f t="shared" si="346"/>
        <v>-2798.6</v>
      </c>
      <c r="BD119" s="31">
        <f t="shared" si="347"/>
        <v>-3427.57</v>
      </c>
      <c r="BE119" s="31">
        <f t="shared" si="348"/>
        <v>-3155.71</v>
      </c>
      <c r="BF119" s="31">
        <f t="shared" si="349"/>
        <v>-3375.42</v>
      </c>
      <c r="BG119" s="31">
        <f t="shared" si="350"/>
        <v>0</v>
      </c>
      <c r="BH119" s="31">
        <f t="shared" si="351"/>
        <v>0</v>
      </c>
      <c r="BI119" s="31">
        <f t="shared" si="352"/>
        <v>0</v>
      </c>
      <c r="BJ119" s="31">
        <f t="shared" si="353"/>
        <v>-11119.47</v>
      </c>
      <c r="BK119" s="31">
        <f t="shared" si="354"/>
        <v>-6845.46</v>
      </c>
      <c r="BL119" s="31">
        <f t="shared" si="355"/>
        <v>-14283.92</v>
      </c>
      <c r="BM119" s="6">
        <f t="shared" ca="1" si="356"/>
        <v>7.0999999999999994E-2</v>
      </c>
      <c r="BN119" s="6">
        <f t="shared" ca="1" si="356"/>
        <v>7.0999999999999994E-2</v>
      </c>
      <c r="BO119" s="6">
        <f t="shared" ca="1" si="356"/>
        <v>7.0999999999999994E-2</v>
      </c>
      <c r="BP119" s="6">
        <f t="shared" ca="1" si="356"/>
        <v>7.0999999999999994E-2</v>
      </c>
      <c r="BQ119" s="6">
        <f t="shared" ca="1" si="356"/>
        <v>7.0999999999999994E-2</v>
      </c>
      <c r="BR119" s="6">
        <f t="shared" ca="1" si="356"/>
        <v>7.0999999999999994E-2</v>
      </c>
      <c r="BS119" s="6">
        <f t="shared" ca="1" si="356"/>
        <v>7.0999999999999994E-2</v>
      </c>
      <c r="BT119" s="6">
        <f t="shared" ca="1" si="356"/>
        <v>7.0999999999999994E-2</v>
      </c>
      <c r="BU119" s="6">
        <f t="shared" ca="1" si="356"/>
        <v>7.0999999999999994E-2</v>
      </c>
      <c r="BV119" s="6">
        <f t="shared" ca="1" si="356"/>
        <v>7.0999999999999994E-2</v>
      </c>
      <c r="BW119" s="6">
        <f t="shared" ca="1" si="356"/>
        <v>7.0999999999999994E-2</v>
      </c>
      <c r="BX119" s="6">
        <f t="shared" ca="1" si="356"/>
        <v>7.0999999999999994E-2</v>
      </c>
      <c r="BY119" s="31">
        <f t="shared" ca="1" si="317"/>
        <v>820258.74</v>
      </c>
      <c r="BZ119" s="31">
        <f t="shared" ca="1" si="318"/>
        <v>430434.44</v>
      </c>
      <c r="CA119" s="31">
        <f t="shared" ca="1" si="319"/>
        <v>662336.46</v>
      </c>
      <c r="CB119" s="31">
        <f t="shared" ca="1" si="320"/>
        <v>608393.55000000005</v>
      </c>
      <c r="CC119" s="31">
        <f t="shared" ca="1" si="321"/>
        <v>560138.18999999994</v>
      </c>
      <c r="CD119" s="31">
        <f t="shared" ca="1" si="322"/>
        <v>599136.43999999994</v>
      </c>
      <c r="CE119" s="31">
        <f t="shared" ca="1" si="323"/>
        <v>539320.39</v>
      </c>
      <c r="CF119" s="31">
        <f t="shared" ca="1" si="324"/>
        <v>429228.52</v>
      </c>
      <c r="CG119" s="31">
        <f t="shared" ca="1" si="325"/>
        <v>1005768.91</v>
      </c>
      <c r="CH119" s="31">
        <f t="shared" ca="1" si="326"/>
        <v>657901.68999999994</v>
      </c>
      <c r="CI119" s="31">
        <f t="shared" ca="1" si="327"/>
        <v>405022.85</v>
      </c>
      <c r="CJ119" s="31">
        <f t="shared" ca="1" si="328"/>
        <v>845131.76</v>
      </c>
      <c r="CK119" s="32">
        <f t="shared" ca="1" si="330"/>
        <v>27727.06</v>
      </c>
      <c r="CL119" s="32">
        <f t="shared" ca="1" si="331"/>
        <v>14549.9</v>
      </c>
      <c r="CM119" s="32">
        <f t="shared" ca="1" si="332"/>
        <v>22388.84</v>
      </c>
      <c r="CN119" s="32">
        <f t="shared" ca="1" si="333"/>
        <v>20565.419999999998</v>
      </c>
      <c r="CO119" s="32">
        <f t="shared" ca="1" si="334"/>
        <v>18934.25</v>
      </c>
      <c r="CP119" s="32">
        <f t="shared" ca="1" si="335"/>
        <v>20252.5</v>
      </c>
      <c r="CQ119" s="32">
        <f t="shared" ca="1" si="336"/>
        <v>18230.55</v>
      </c>
      <c r="CR119" s="32">
        <f t="shared" ca="1" si="337"/>
        <v>14509.13</v>
      </c>
      <c r="CS119" s="32">
        <f t="shared" ca="1" si="338"/>
        <v>33997.82</v>
      </c>
      <c r="CT119" s="32">
        <f t="shared" ca="1" si="339"/>
        <v>22238.93</v>
      </c>
      <c r="CU119" s="32">
        <f t="shared" ca="1" si="340"/>
        <v>13690.91</v>
      </c>
      <c r="CV119" s="32">
        <f t="shared" ca="1" si="341"/>
        <v>28567.83</v>
      </c>
      <c r="CW119" s="31">
        <f t="shared" ca="1" si="357"/>
        <v>153654.1100000001</v>
      </c>
      <c r="CX119" s="31">
        <f t="shared" ca="1" si="358"/>
        <v>80630.680000000008</v>
      </c>
      <c r="CY119" s="31">
        <f t="shared" ca="1" si="359"/>
        <v>124071.46999999988</v>
      </c>
      <c r="CZ119" s="31">
        <f t="shared" ca="1" si="360"/>
        <v>114823.57000000012</v>
      </c>
      <c r="DA119" s="31">
        <f t="shared" ca="1" si="361"/>
        <v>105716.22999999997</v>
      </c>
      <c r="DB119" s="31">
        <f t="shared" ca="1" si="362"/>
        <v>113076.45999999992</v>
      </c>
      <c r="DC119" s="31">
        <f t="shared" ca="1" si="363"/>
        <v>98748.810000000056</v>
      </c>
      <c r="DD119" s="31">
        <f t="shared" ca="1" si="364"/>
        <v>78591.140000000014</v>
      </c>
      <c r="DE119" s="31">
        <f t="shared" ca="1" si="365"/>
        <v>184154.87</v>
      </c>
      <c r="DF119" s="31">
        <f t="shared" ca="1" si="366"/>
        <v>131580.34</v>
      </c>
      <c r="DG119" s="31">
        <f t="shared" ca="1" si="367"/>
        <v>81004.569999999934</v>
      </c>
      <c r="DH119" s="31">
        <f t="shared" ca="1" si="368"/>
        <v>169026.34999999995</v>
      </c>
      <c r="DI119" s="32">
        <f t="shared" ca="1" si="369"/>
        <v>7682.71</v>
      </c>
      <c r="DJ119" s="32">
        <f t="shared" ca="1" si="370"/>
        <v>4031.53</v>
      </c>
      <c r="DK119" s="32">
        <f t="shared" ca="1" si="371"/>
        <v>6203.57</v>
      </c>
      <c r="DL119" s="32">
        <f t="shared" ca="1" si="372"/>
        <v>5741.18</v>
      </c>
      <c r="DM119" s="32">
        <f t="shared" ca="1" si="373"/>
        <v>5285.81</v>
      </c>
      <c r="DN119" s="32">
        <f t="shared" ca="1" si="374"/>
        <v>5653.82</v>
      </c>
      <c r="DO119" s="32">
        <f t="shared" ca="1" si="375"/>
        <v>4937.4399999999996</v>
      </c>
      <c r="DP119" s="32">
        <f t="shared" ca="1" si="376"/>
        <v>3929.56</v>
      </c>
      <c r="DQ119" s="32">
        <f t="shared" ca="1" si="377"/>
        <v>9207.74</v>
      </c>
      <c r="DR119" s="32">
        <f t="shared" ca="1" si="378"/>
        <v>6579.02</v>
      </c>
      <c r="DS119" s="32">
        <f t="shared" ca="1" si="379"/>
        <v>4050.23</v>
      </c>
      <c r="DT119" s="32">
        <f t="shared" ca="1" si="380"/>
        <v>8451.32</v>
      </c>
      <c r="DU119" s="31">
        <f t="shared" ca="1" si="381"/>
        <v>49502.77</v>
      </c>
      <c r="DV119" s="31">
        <f t="shared" ca="1" si="382"/>
        <v>25788.48</v>
      </c>
      <c r="DW119" s="31">
        <f t="shared" ca="1" si="383"/>
        <v>39420.61</v>
      </c>
      <c r="DX119" s="31">
        <f t="shared" ca="1" si="384"/>
        <v>36262.89</v>
      </c>
      <c r="DY119" s="31">
        <f t="shared" ca="1" si="385"/>
        <v>33212.89</v>
      </c>
      <c r="DZ119" s="31">
        <f t="shared" ca="1" si="386"/>
        <v>35333.18</v>
      </c>
      <c r="EA119" s="31">
        <f t="shared" ca="1" si="387"/>
        <v>30693.87</v>
      </c>
      <c r="EB119" s="31">
        <f t="shared" ca="1" si="388"/>
        <v>24294.81</v>
      </c>
      <c r="EC119" s="31">
        <f t="shared" ca="1" si="389"/>
        <v>56614.82</v>
      </c>
      <c r="ED119" s="31">
        <f t="shared" ca="1" si="390"/>
        <v>40235.51</v>
      </c>
      <c r="EE119" s="31">
        <f t="shared" ca="1" si="391"/>
        <v>24632.52</v>
      </c>
      <c r="EF119" s="31">
        <f t="shared" ca="1" si="392"/>
        <v>51121.03</v>
      </c>
      <c r="EG119" s="32">
        <f t="shared" ca="1" si="393"/>
        <v>210839.59000000008</v>
      </c>
      <c r="EH119" s="32">
        <f t="shared" ca="1" si="394"/>
        <v>110450.69</v>
      </c>
      <c r="EI119" s="32">
        <f t="shared" ca="1" si="395"/>
        <v>169695.64999999991</v>
      </c>
      <c r="EJ119" s="32">
        <f t="shared" ca="1" si="396"/>
        <v>156827.64000000013</v>
      </c>
      <c r="EK119" s="32">
        <f t="shared" ca="1" si="397"/>
        <v>144214.92999999996</v>
      </c>
      <c r="EL119" s="32">
        <f t="shared" ca="1" si="398"/>
        <v>154063.4599999999</v>
      </c>
      <c r="EM119" s="32">
        <f t="shared" ca="1" si="399"/>
        <v>134380.12000000005</v>
      </c>
      <c r="EN119" s="32">
        <f t="shared" ca="1" si="400"/>
        <v>106815.51000000001</v>
      </c>
      <c r="EO119" s="32">
        <f t="shared" ca="1" si="401"/>
        <v>249977.43</v>
      </c>
      <c r="EP119" s="32">
        <f t="shared" ca="1" si="402"/>
        <v>178394.87</v>
      </c>
      <c r="EQ119" s="32">
        <f t="shared" ca="1" si="403"/>
        <v>109687.31999999993</v>
      </c>
      <c r="ER119" s="32">
        <f t="shared" ca="1" si="404"/>
        <v>228598.69999999995</v>
      </c>
    </row>
    <row r="120" spans="1:148">
      <c r="A120" t="s">
        <v>470</v>
      </c>
      <c r="B120" s="1" t="s">
        <v>28</v>
      </c>
      <c r="C120" t="str">
        <f t="shared" ca="1" si="342"/>
        <v>SD5</v>
      </c>
      <c r="D120" t="str">
        <f t="shared" ca="1" si="343"/>
        <v>Sundance #5</v>
      </c>
      <c r="E120" s="51">
        <v>183381.61470000001</v>
      </c>
      <c r="F120" s="51">
        <v>209238.94080000001</v>
      </c>
      <c r="G120" s="51">
        <v>236297.0319</v>
      </c>
      <c r="H120" s="51">
        <v>209596.29389999999</v>
      </c>
      <c r="I120" s="51">
        <v>224874.0914</v>
      </c>
      <c r="J120" s="51">
        <v>189379.3119</v>
      </c>
      <c r="K120" s="51">
        <v>171247.10889999999</v>
      </c>
      <c r="L120" s="51">
        <v>79628.840324699995</v>
      </c>
      <c r="M120" s="51">
        <v>0</v>
      </c>
      <c r="N120" s="51">
        <v>0</v>
      </c>
      <c r="O120" s="51">
        <v>139878.26978430001</v>
      </c>
      <c r="P120" s="51">
        <v>260002.9009366</v>
      </c>
      <c r="Q120" s="32">
        <v>16915759.84</v>
      </c>
      <c r="R120" s="32">
        <v>11225742.859999999</v>
      </c>
      <c r="S120" s="32">
        <v>10258758.789999999</v>
      </c>
      <c r="T120" s="32">
        <v>6858647.6900000004</v>
      </c>
      <c r="U120" s="32">
        <v>7271165.6799999997</v>
      </c>
      <c r="V120" s="32">
        <v>5829543.3399999999</v>
      </c>
      <c r="W120" s="32">
        <v>7115920.0599999996</v>
      </c>
      <c r="X120" s="32">
        <v>2355793.63</v>
      </c>
      <c r="Y120" s="32">
        <v>0</v>
      </c>
      <c r="Z120" s="32">
        <v>0</v>
      </c>
      <c r="AA120" s="32">
        <v>6092103.8600000003</v>
      </c>
      <c r="AB120" s="32">
        <v>14202255.119999999</v>
      </c>
      <c r="AC120" s="2">
        <v>6.04</v>
      </c>
      <c r="AD120" s="2">
        <v>6.04</v>
      </c>
      <c r="AE120" s="2">
        <v>6.04</v>
      </c>
      <c r="AF120" s="2">
        <v>6.04</v>
      </c>
      <c r="AG120" s="2">
        <v>6.04</v>
      </c>
      <c r="AH120" s="2">
        <v>6.04</v>
      </c>
      <c r="AI120" s="2">
        <v>6.04</v>
      </c>
      <c r="AJ120" s="2">
        <v>6.04</v>
      </c>
      <c r="AK120" s="2">
        <v>6.04</v>
      </c>
      <c r="AL120" s="2">
        <v>6.04</v>
      </c>
      <c r="AM120" s="2">
        <v>6.04</v>
      </c>
      <c r="AN120" s="2">
        <v>6.04</v>
      </c>
      <c r="AO120" s="33">
        <v>1021711.89</v>
      </c>
      <c r="AP120" s="33">
        <v>678034.87</v>
      </c>
      <c r="AQ120" s="33">
        <v>619629.03</v>
      </c>
      <c r="AR120" s="33">
        <v>414262.32</v>
      </c>
      <c r="AS120" s="33">
        <v>439178.41</v>
      </c>
      <c r="AT120" s="33">
        <v>352104.42</v>
      </c>
      <c r="AU120" s="33">
        <v>429801.57</v>
      </c>
      <c r="AV120" s="33">
        <v>142289.94</v>
      </c>
      <c r="AW120" s="33">
        <v>0</v>
      </c>
      <c r="AX120" s="33">
        <v>0</v>
      </c>
      <c r="AY120" s="33">
        <v>367963.07</v>
      </c>
      <c r="AZ120" s="33">
        <v>857816.21</v>
      </c>
      <c r="BA120" s="31">
        <f t="shared" si="344"/>
        <v>-5074.7299999999996</v>
      </c>
      <c r="BB120" s="31">
        <f t="shared" si="345"/>
        <v>-3367.72</v>
      </c>
      <c r="BC120" s="31">
        <f t="shared" si="346"/>
        <v>-3077.63</v>
      </c>
      <c r="BD120" s="31">
        <f t="shared" si="347"/>
        <v>-2743.46</v>
      </c>
      <c r="BE120" s="31">
        <f t="shared" si="348"/>
        <v>-2908.47</v>
      </c>
      <c r="BF120" s="31">
        <f t="shared" si="349"/>
        <v>-2331.8200000000002</v>
      </c>
      <c r="BG120" s="31">
        <f t="shared" si="350"/>
        <v>0</v>
      </c>
      <c r="BH120" s="31">
        <f t="shared" si="351"/>
        <v>0</v>
      </c>
      <c r="BI120" s="31">
        <f t="shared" si="352"/>
        <v>0</v>
      </c>
      <c r="BJ120" s="31">
        <f t="shared" si="353"/>
        <v>0</v>
      </c>
      <c r="BK120" s="31">
        <f t="shared" si="354"/>
        <v>-7310.52</v>
      </c>
      <c r="BL120" s="31">
        <f t="shared" si="355"/>
        <v>-17042.71</v>
      </c>
      <c r="BM120" s="6">
        <f t="shared" ca="1" si="356"/>
        <v>7.2800000000000004E-2</v>
      </c>
      <c r="BN120" s="6">
        <f t="shared" ca="1" si="356"/>
        <v>7.2800000000000004E-2</v>
      </c>
      <c r="BO120" s="6">
        <f t="shared" ca="1" si="356"/>
        <v>7.2800000000000004E-2</v>
      </c>
      <c r="BP120" s="6">
        <f t="shared" ca="1" si="356"/>
        <v>7.2800000000000004E-2</v>
      </c>
      <c r="BQ120" s="6">
        <f t="shared" ca="1" si="356"/>
        <v>7.2800000000000004E-2</v>
      </c>
      <c r="BR120" s="6">
        <f t="shared" ca="1" si="356"/>
        <v>7.2800000000000004E-2</v>
      </c>
      <c r="BS120" s="6">
        <f t="shared" ca="1" si="356"/>
        <v>7.2800000000000004E-2</v>
      </c>
      <c r="BT120" s="6">
        <f t="shared" ca="1" si="356"/>
        <v>7.2800000000000004E-2</v>
      </c>
      <c r="BU120" s="6">
        <f t="shared" ca="1" si="356"/>
        <v>7.2800000000000004E-2</v>
      </c>
      <c r="BV120" s="6">
        <f t="shared" ca="1" si="356"/>
        <v>7.2800000000000004E-2</v>
      </c>
      <c r="BW120" s="6">
        <f t="shared" ca="1" si="356"/>
        <v>7.2800000000000004E-2</v>
      </c>
      <c r="BX120" s="6">
        <f t="shared" ca="1" si="356"/>
        <v>7.2800000000000004E-2</v>
      </c>
      <c r="BY120" s="31">
        <f t="shared" ca="1" si="317"/>
        <v>1231467.32</v>
      </c>
      <c r="BZ120" s="31">
        <f t="shared" ca="1" si="318"/>
        <v>817234.08</v>
      </c>
      <c r="CA120" s="31">
        <f t="shared" ca="1" si="319"/>
        <v>746837.64</v>
      </c>
      <c r="CB120" s="31">
        <f t="shared" ca="1" si="320"/>
        <v>499309.55</v>
      </c>
      <c r="CC120" s="31">
        <f t="shared" ca="1" si="321"/>
        <v>529340.86</v>
      </c>
      <c r="CD120" s="31">
        <f t="shared" ca="1" si="322"/>
        <v>424390.76</v>
      </c>
      <c r="CE120" s="31">
        <f t="shared" ca="1" si="323"/>
        <v>518038.98</v>
      </c>
      <c r="CF120" s="31">
        <f t="shared" ca="1" si="324"/>
        <v>171501.78</v>
      </c>
      <c r="CG120" s="31">
        <f t="shared" ca="1" si="325"/>
        <v>0</v>
      </c>
      <c r="CH120" s="31">
        <f t="shared" ca="1" si="326"/>
        <v>0</v>
      </c>
      <c r="CI120" s="31">
        <f t="shared" ca="1" si="327"/>
        <v>443505.16</v>
      </c>
      <c r="CJ120" s="31">
        <f t="shared" ca="1" si="328"/>
        <v>1033924.17</v>
      </c>
      <c r="CK120" s="32">
        <f t="shared" ca="1" si="330"/>
        <v>40597.82</v>
      </c>
      <c r="CL120" s="32">
        <f t="shared" ca="1" si="331"/>
        <v>26941.78</v>
      </c>
      <c r="CM120" s="32">
        <f t="shared" ca="1" si="332"/>
        <v>24621.02</v>
      </c>
      <c r="CN120" s="32">
        <f t="shared" ca="1" si="333"/>
        <v>16460.75</v>
      </c>
      <c r="CO120" s="32">
        <f t="shared" ca="1" si="334"/>
        <v>17450.8</v>
      </c>
      <c r="CP120" s="32">
        <f t="shared" ca="1" si="335"/>
        <v>13990.9</v>
      </c>
      <c r="CQ120" s="32">
        <f t="shared" ca="1" si="336"/>
        <v>17078.21</v>
      </c>
      <c r="CR120" s="32">
        <f t="shared" ca="1" si="337"/>
        <v>5653.9</v>
      </c>
      <c r="CS120" s="32">
        <f t="shared" ca="1" si="338"/>
        <v>0</v>
      </c>
      <c r="CT120" s="32">
        <f t="shared" ca="1" si="339"/>
        <v>0</v>
      </c>
      <c r="CU120" s="32">
        <f t="shared" ca="1" si="340"/>
        <v>14621.05</v>
      </c>
      <c r="CV120" s="32">
        <f t="shared" ca="1" si="341"/>
        <v>34085.410000000003</v>
      </c>
      <c r="CW120" s="31">
        <f t="shared" ca="1" si="357"/>
        <v>255427.98000000013</v>
      </c>
      <c r="CX120" s="31">
        <f t="shared" ca="1" si="358"/>
        <v>169508.71</v>
      </c>
      <c r="CY120" s="31">
        <f t="shared" ca="1" si="359"/>
        <v>154907.26</v>
      </c>
      <c r="CZ120" s="31">
        <f t="shared" ca="1" si="360"/>
        <v>104251.43999999999</v>
      </c>
      <c r="DA120" s="31">
        <f t="shared" ca="1" si="361"/>
        <v>110521.72000000006</v>
      </c>
      <c r="DB120" s="31">
        <f t="shared" ca="1" si="362"/>
        <v>88609.060000000056</v>
      </c>
      <c r="DC120" s="31">
        <f t="shared" ca="1" si="363"/>
        <v>105315.61999999994</v>
      </c>
      <c r="DD120" s="31">
        <f t="shared" ca="1" si="364"/>
        <v>34865.739999999991</v>
      </c>
      <c r="DE120" s="31">
        <f t="shared" ca="1" si="365"/>
        <v>0</v>
      </c>
      <c r="DF120" s="31">
        <f t="shared" ca="1" si="366"/>
        <v>0</v>
      </c>
      <c r="DG120" s="31">
        <f t="shared" ca="1" si="367"/>
        <v>97473.65999999996</v>
      </c>
      <c r="DH120" s="31">
        <f t="shared" ca="1" si="368"/>
        <v>227236.0800000001</v>
      </c>
      <c r="DI120" s="32">
        <f t="shared" ca="1" si="369"/>
        <v>12771.4</v>
      </c>
      <c r="DJ120" s="32">
        <f t="shared" ca="1" si="370"/>
        <v>8475.44</v>
      </c>
      <c r="DK120" s="32">
        <f t="shared" ca="1" si="371"/>
        <v>7745.36</v>
      </c>
      <c r="DL120" s="32">
        <f t="shared" ca="1" si="372"/>
        <v>5212.57</v>
      </c>
      <c r="DM120" s="32">
        <f t="shared" ca="1" si="373"/>
        <v>5526.09</v>
      </c>
      <c r="DN120" s="32">
        <f t="shared" ca="1" si="374"/>
        <v>4430.45</v>
      </c>
      <c r="DO120" s="32">
        <f t="shared" ca="1" si="375"/>
        <v>5265.78</v>
      </c>
      <c r="DP120" s="32">
        <f t="shared" ca="1" si="376"/>
        <v>1743.29</v>
      </c>
      <c r="DQ120" s="32">
        <f t="shared" ca="1" si="377"/>
        <v>0</v>
      </c>
      <c r="DR120" s="32">
        <f t="shared" ca="1" si="378"/>
        <v>0</v>
      </c>
      <c r="DS120" s="32">
        <f t="shared" ca="1" si="379"/>
        <v>4873.68</v>
      </c>
      <c r="DT120" s="32">
        <f t="shared" ca="1" si="380"/>
        <v>11361.8</v>
      </c>
      <c r="DU120" s="31">
        <f t="shared" ca="1" si="381"/>
        <v>82291.28</v>
      </c>
      <c r="DV120" s="31">
        <f t="shared" ca="1" si="382"/>
        <v>54214.75</v>
      </c>
      <c r="DW120" s="31">
        <f t="shared" ca="1" si="383"/>
        <v>49217.91</v>
      </c>
      <c r="DX120" s="31">
        <f t="shared" ca="1" si="384"/>
        <v>32924.07</v>
      </c>
      <c r="DY120" s="31">
        <f t="shared" ca="1" si="385"/>
        <v>34722.629999999997</v>
      </c>
      <c r="DZ120" s="31">
        <f t="shared" ca="1" si="386"/>
        <v>27687.81</v>
      </c>
      <c r="EA120" s="31">
        <f t="shared" ca="1" si="387"/>
        <v>32735.01</v>
      </c>
      <c r="EB120" s="31">
        <f t="shared" ca="1" si="388"/>
        <v>10778.01</v>
      </c>
      <c r="EC120" s="31">
        <f t="shared" ca="1" si="389"/>
        <v>0</v>
      </c>
      <c r="ED120" s="31">
        <f t="shared" ca="1" si="390"/>
        <v>0</v>
      </c>
      <c r="EE120" s="31">
        <f t="shared" ca="1" si="391"/>
        <v>29640.57</v>
      </c>
      <c r="EF120" s="31">
        <f t="shared" ca="1" si="392"/>
        <v>68726.22</v>
      </c>
      <c r="EG120" s="32">
        <f t="shared" ca="1" si="393"/>
        <v>350490.66000000015</v>
      </c>
      <c r="EH120" s="32">
        <f t="shared" ca="1" si="394"/>
        <v>232198.9</v>
      </c>
      <c r="EI120" s="32">
        <f t="shared" ca="1" si="395"/>
        <v>211870.53</v>
      </c>
      <c r="EJ120" s="32">
        <f t="shared" ca="1" si="396"/>
        <v>142388.07999999999</v>
      </c>
      <c r="EK120" s="32">
        <f t="shared" ca="1" si="397"/>
        <v>150770.44000000006</v>
      </c>
      <c r="EL120" s="32">
        <f t="shared" ca="1" si="398"/>
        <v>120727.32000000005</v>
      </c>
      <c r="EM120" s="32">
        <f t="shared" ca="1" si="399"/>
        <v>143316.40999999995</v>
      </c>
      <c r="EN120" s="32">
        <f t="shared" ca="1" si="400"/>
        <v>47387.039999999994</v>
      </c>
      <c r="EO120" s="32">
        <f t="shared" ca="1" si="401"/>
        <v>0</v>
      </c>
      <c r="EP120" s="32">
        <f t="shared" ca="1" si="402"/>
        <v>0</v>
      </c>
      <c r="EQ120" s="32">
        <f t="shared" ca="1" si="403"/>
        <v>131987.90999999997</v>
      </c>
      <c r="ER120" s="32">
        <f t="shared" ca="1" si="404"/>
        <v>307324.10000000009</v>
      </c>
    </row>
    <row r="121" spans="1:148">
      <c r="A121" t="s">
        <v>470</v>
      </c>
      <c r="B121" s="1" t="s">
        <v>29</v>
      </c>
      <c r="C121" t="str">
        <f t="shared" ca="1" si="342"/>
        <v>SD6</v>
      </c>
      <c r="D121" t="str">
        <f t="shared" ca="1" si="343"/>
        <v>Sundance #6</v>
      </c>
      <c r="E121" s="51">
        <v>218936.63320000001</v>
      </c>
      <c r="F121" s="51">
        <v>231411.66529999999</v>
      </c>
      <c r="G121" s="51">
        <v>209648.02830000001</v>
      </c>
      <c r="H121" s="51">
        <v>252974.394</v>
      </c>
      <c r="I121" s="51">
        <v>257181.19750000001</v>
      </c>
      <c r="J121" s="51">
        <v>227560.42420000001</v>
      </c>
      <c r="K121" s="51">
        <v>220870.91959999999</v>
      </c>
      <c r="L121" s="51">
        <v>167450.0531971</v>
      </c>
      <c r="M121" s="51">
        <v>251311.71611000001</v>
      </c>
      <c r="N121" s="51">
        <v>258478.79822999999</v>
      </c>
      <c r="O121" s="51">
        <v>250962.27867</v>
      </c>
      <c r="P121" s="51">
        <v>252473.51814</v>
      </c>
      <c r="Q121" s="32">
        <v>20845980.539999999</v>
      </c>
      <c r="R121" s="32">
        <v>12166714.970000001</v>
      </c>
      <c r="S121" s="32">
        <v>8375655.4400000004</v>
      </c>
      <c r="T121" s="32">
        <v>7496966.46</v>
      </c>
      <c r="U121" s="32">
        <v>8027242.4000000004</v>
      </c>
      <c r="V121" s="32">
        <v>7846955.1100000003</v>
      </c>
      <c r="W121" s="32">
        <v>9192960.1099999994</v>
      </c>
      <c r="X121" s="32">
        <v>5338015.8099999996</v>
      </c>
      <c r="Y121" s="32">
        <v>19070270.66</v>
      </c>
      <c r="Z121" s="32">
        <v>9199498.4399999995</v>
      </c>
      <c r="AA121" s="32">
        <v>12504510.630000001</v>
      </c>
      <c r="AB121" s="32">
        <v>13578564.08</v>
      </c>
      <c r="AC121" s="2">
        <v>6.04</v>
      </c>
      <c r="AD121" s="2">
        <v>6.04</v>
      </c>
      <c r="AE121" s="2">
        <v>6.04</v>
      </c>
      <c r="AF121" s="2">
        <v>6.04</v>
      </c>
      <c r="AG121" s="2">
        <v>6.04</v>
      </c>
      <c r="AH121" s="2">
        <v>6.04</v>
      </c>
      <c r="AI121" s="2">
        <v>6.04</v>
      </c>
      <c r="AJ121" s="2">
        <v>6.04</v>
      </c>
      <c r="AK121" s="2">
        <v>6.04</v>
      </c>
      <c r="AL121" s="2">
        <v>6.04</v>
      </c>
      <c r="AM121" s="2">
        <v>6.04</v>
      </c>
      <c r="AN121" s="2">
        <v>6.04</v>
      </c>
      <c r="AO121" s="33">
        <v>1259097.22</v>
      </c>
      <c r="AP121" s="33">
        <v>734869.58</v>
      </c>
      <c r="AQ121" s="33">
        <v>505889.59</v>
      </c>
      <c r="AR121" s="33">
        <v>452816.77</v>
      </c>
      <c r="AS121" s="33">
        <v>484845.44</v>
      </c>
      <c r="AT121" s="33">
        <v>473956.09</v>
      </c>
      <c r="AU121" s="33">
        <v>555254.79</v>
      </c>
      <c r="AV121" s="33">
        <v>322416.15000000002</v>
      </c>
      <c r="AW121" s="33">
        <v>1151844.3500000001</v>
      </c>
      <c r="AX121" s="33">
        <v>555649.71</v>
      </c>
      <c r="AY121" s="33">
        <v>755272.44</v>
      </c>
      <c r="AZ121" s="33">
        <v>820145.27</v>
      </c>
      <c r="BA121" s="31">
        <f t="shared" si="344"/>
        <v>-6253.79</v>
      </c>
      <c r="BB121" s="31">
        <f t="shared" si="345"/>
        <v>-3650.01</v>
      </c>
      <c r="BC121" s="31">
        <f t="shared" si="346"/>
        <v>-2512.6999999999998</v>
      </c>
      <c r="BD121" s="31">
        <f t="shared" si="347"/>
        <v>-2998.79</v>
      </c>
      <c r="BE121" s="31">
        <f t="shared" si="348"/>
        <v>-3210.9</v>
      </c>
      <c r="BF121" s="31">
        <f t="shared" si="349"/>
        <v>-3138.78</v>
      </c>
      <c r="BG121" s="31">
        <f t="shared" si="350"/>
        <v>0</v>
      </c>
      <c r="BH121" s="31">
        <f t="shared" si="351"/>
        <v>0</v>
      </c>
      <c r="BI121" s="31">
        <f t="shared" si="352"/>
        <v>0</v>
      </c>
      <c r="BJ121" s="31">
        <f t="shared" si="353"/>
        <v>-11039.4</v>
      </c>
      <c r="BK121" s="31">
        <f t="shared" si="354"/>
        <v>-15005.41</v>
      </c>
      <c r="BL121" s="31">
        <f t="shared" si="355"/>
        <v>-16294.28</v>
      </c>
      <c r="BM121" s="6">
        <f t="shared" ca="1" si="356"/>
        <v>6.9800000000000001E-2</v>
      </c>
      <c r="BN121" s="6">
        <f t="shared" ca="1" si="356"/>
        <v>6.9800000000000001E-2</v>
      </c>
      <c r="BO121" s="6">
        <f t="shared" ca="1" si="356"/>
        <v>6.9800000000000001E-2</v>
      </c>
      <c r="BP121" s="6">
        <f t="shared" ca="1" si="356"/>
        <v>6.9800000000000001E-2</v>
      </c>
      <c r="BQ121" s="6">
        <f t="shared" ca="1" si="356"/>
        <v>6.9800000000000001E-2</v>
      </c>
      <c r="BR121" s="6">
        <f t="shared" ca="1" si="356"/>
        <v>6.9800000000000001E-2</v>
      </c>
      <c r="BS121" s="6">
        <f t="shared" ca="1" si="356"/>
        <v>6.9800000000000001E-2</v>
      </c>
      <c r="BT121" s="6">
        <f t="shared" ca="1" si="356"/>
        <v>6.9800000000000001E-2</v>
      </c>
      <c r="BU121" s="6">
        <f t="shared" ca="1" si="356"/>
        <v>6.9800000000000001E-2</v>
      </c>
      <c r="BV121" s="6">
        <f t="shared" ca="1" si="356"/>
        <v>6.9800000000000001E-2</v>
      </c>
      <c r="BW121" s="6">
        <f t="shared" ca="1" si="356"/>
        <v>6.9800000000000001E-2</v>
      </c>
      <c r="BX121" s="6">
        <f t="shared" ca="1" si="356"/>
        <v>6.9800000000000001E-2</v>
      </c>
      <c r="BY121" s="31">
        <f t="shared" ca="1" si="317"/>
        <v>1455049.44</v>
      </c>
      <c r="BZ121" s="31">
        <f t="shared" ca="1" si="318"/>
        <v>849236.7</v>
      </c>
      <c r="CA121" s="31">
        <f t="shared" ca="1" si="319"/>
        <v>584620.75</v>
      </c>
      <c r="CB121" s="31">
        <f t="shared" ca="1" si="320"/>
        <v>523288.26</v>
      </c>
      <c r="CC121" s="31">
        <f t="shared" ca="1" si="321"/>
        <v>560301.52</v>
      </c>
      <c r="CD121" s="31">
        <f t="shared" ca="1" si="322"/>
        <v>547717.47</v>
      </c>
      <c r="CE121" s="31">
        <f t="shared" ca="1" si="323"/>
        <v>641668.62</v>
      </c>
      <c r="CF121" s="31">
        <f t="shared" ca="1" si="324"/>
        <v>372593.5</v>
      </c>
      <c r="CG121" s="31">
        <f t="shared" ca="1" si="325"/>
        <v>1331104.8899999999</v>
      </c>
      <c r="CH121" s="31">
        <f t="shared" ca="1" si="326"/>
        <v>642124.99</v>
      </c>
      <c r="CI121" s="31">
        <f t="shared" ca="1" si="327"/>
        <v>872814.84</v>
      </c>
      <c r="CJ121" s="31">
        <f t="shared" ca="1" si="328"/>
        <v>947783.77</v>
      </c>
      <c r="CK121" s="32">
        <f t="shared" ca="1" si="330"/>
        <v>50030.35</v>
      </c>
      <c r="CL121" s="32">
        <f t="shared" ca="1" si="331"/>
        <v>29200.12</v>
      </c>
      <c r="CM121" s="32">
        <f t="shared" ca="1" si="332"/>
        <v>20101.57</v>
      </c>
      <c r="CN121" s="32">
        <f t="shared" ca="1" si="333"/>
        <v>17992.72</v>
      </c>
      <c r="CO121" s="32">
        <f t="shared" ca="1" si="334"/>
        <v>19265.38</v>
      </c>
      <c r="CP121" s="32">
        <f t="shared" ca="1" si="335"/>
        <v>18832.689999999999</v>
      </c>
      <c r="CQ121" s="32">
        <f t="shared" ca="1" si="336"/>
        <v>22063.1</v>
      </c>
      <c r="CR121" s="32">
        <f t="shared" ca="1" si="337"/>
        <v>12811.24</v>
      </c>
      <c r="CS121" s="32">
        <f t="shared" ca="1" si="338"/>
        <v>45768.65</v>
      </c>
      <c r="CT121" s="32">
        <f t="shared" ca="1" si="339"/>
        <v>22078.799999999999</v>
      </c>
      <c r="CU121" s="32">
        <f t="shared" ca="1" si="340"/>
        <v>30010.83</v>
      </c>
      <c r="CV121" s="32">
        <f t="shared" ca="1" si="341"/>
        <v>32588.55</v>
      </c>
      <c r="CW121" s="31">
        <f t="shared" ca="1" si="357"/>
        <v>252236.36000000007</v>
      </c>
      <c r="CX121" s="31">
        <f t="shared" ca="1" si="358"/>
        <v>147217.25</v>
      </c>
      <c r="CY121" s="31">
        <f t="shared" ca="1" si="359"/>
        <v>101345.42999999992</v>
      </c>
      <c r="CZ121" s="31">
        <f t="shared" ca="1" si="360"/>
        <v>91462.999999999956</v>
      </c>
      <c r="DA121" s="31">
        <f t="shared" ca="1" si="361"/>
        <v>97932.360000000015</v>
      </c>
      <c r="DB121" s="31">
        <f t="shared" ca="1" si="362"/>
        <v>95732.849999999889</v>
      </c>
      <c r="DC121" s="31">
        <f t="shared" ca="1" si="363"/>
        <v>108476.92999999993</v>
      </c>
      <c r="DD121" s="31">
        <f t="shared" ca="1" si="364"/>
        <v>62988.589999999967</v>
      </c>
      <c r="DE121" s="31">
        <f t="shared" ca="1" si="365"/>
        <v>225029.18999999971</v>
      </c>
      <c r="DF121" s="31">
        <f t="shared" ca="1" si="366"/>
        <v>119593.48000000007</v>
      </c>
      <c r="DG121" s="31">
        <f t="shared" ca="1" si="367"/>
        <v>162558.63999999998</v>
      </c>
      <c r="DH121" s="31">
        <f t="shared" ca="1" si="368"/>
        <v>176521.33000000005</v>
      </c>
      <c r="DI121" s="32">
        <f t="shared" ca="1" si="369"/>
        <v>12611.82</v>
      </c>
      <c r="DJ121" s="32">
        <f t="shared" ca="1" si="370"/>
        <v>7360.86</v>
      </c>
      <c r="DK121" s="32">
        <f t="shared" ca="1" si="371"/>
        <v>5067.2700000000004</v>
      </c>
      <c r="DL121" s="32">
        <f t="shared" ca="1" si="372"/>
        <v>4573.1499999999996</v>
      </c>
      <c r="DM121" s="32">
        <f t="shared" ca="1" si="373"/>
        <v>4896.62</v>
      </c>
      <c r="DN121" s="32">
        <f t="shared" ca="1" si="374"/>
        <v>4786.6400000000003</v>
      </c>
      <c r="DO121" s="32">
        <f t="shared" ca="1" si="375"/>
        <v>5423.85</v>
      </c>
      <c r="DP121" s="32">
        <f t="shared" ca="1" si="376"/>
        <v>3149.43</v>
      </c>
      <c r="DQ121" s="32">
        <f t="shared" ca="1" si="377"/>
        <v>11251.46</v>
      </c>
      <c r="DR121" s="32">
        <f t="shared" ca="1" si="378"/>
        <v>5979.67</v>
      </c>
      <c r="DS121" s="32">
        <f t="shared" ca="1" si="379"/>
        <v>8127.93</v>
      </c>
      <c r="DT121" s="32">
        <f t="shared" ca="1" si="380"/>
        <v>8826.07</v>
      </c>
      <c r="DU121" s="31">
        <f t="shared" ca="1" si="381"/>
        <v>81263.03</v>
      </c>
      <c r="DV121" s="31">
        <f t="shared" ca="1" si="382"/>
        <v>47085.17</v>
      </c>
      <c r="DW121" s="31">
        <f t="shared" ca="1" si="383"/>
        <v>32199.97</v>
      </c>
      <c r="DX121" s="31">
        <f t="shared" ca="1" si="384"/>
        <v>28885.3</v>
      </c>
      <c r="DY121" s="31">
        <f t="shared" ca="1" si="385"/>
        <v>30767.43</v>
      </c>
      <c r="DZ121" s="31">
        <f t="shared" ca="1" si="386"/>
        <v>29913.79</v>
      </c>
      <c r="EA121" s="31">
        <f t="shared" ca="1" si="387"/>
        <v>33717.64</v>
      </c>
      <c r="EB121" s="31">
        <f t="shared" ca="1" si="388"/>
        <v>19471.61</v>
      </c>
      <c r="EC121" s="31">
        <f t="shared" ca="1" si="389"/>
        <v>69180.83</v>
      </c>
      <c r="ED121" s="31">
        <f t="shared" ca="1" si="390"/>
        <v>36570.089999999997</v>
      </c>
      <c r="EE121" s="31">
        <f t="shared" ca="1" si="391"/>
        <v>49432.13</v>
      </c>
      <c r="EF121" s="31">
        <f t="shared" ca="1" si="392"/>
        <v>53387.839999999997</v>
      </c>
      <c r="EG121" s="32">
        <f t="shared" ca="1" si="393"/>
        <v>346111.21000000008</v>
      </c>
      <c r="EH121" s="32">
        <f t="shared" ca="1" si="394"/>
        <v>201663.27999999997</v>
      </c>
      <c r="EI121" s="32">
        <f t="shared" ca="1" si="395"/>
        <v>138612.66999999993</v>
      </c>
      <c r="EJ121" s="32">
        <f t="shared" ca="1" si="396"/>
        <v>124921.44999999995</v>
      </c>
      <c r="EK121" s="32">
        <f t="shared" ca="1" si="397"/>
        <v>133596.41</v>
      </c>
      <c r="EL121" s="32">
        <f t="shared" ca="1" si="398"/>
        <v>130433.27999999988</v>
      </c>
      <c r="EM121" s="32">
        <f t="shared" ca="1" si="399"/>
        <v>147618.41999999993</v>
      </c>
      <c r="EN121" s="32">
        <f t="shared" ca="1" si="400"/>
        <v>85609.629999999961</v>
      </c>
      <c r="EO121" s="32">
        <f t="shared" ca="1" si="401"/>
        <v>305461.47999999969</v>
      </c>
      <c r="EP121" s="32">
        <f t="shared" ca="1" si="402"/>
        <v>162143.24000000005</v>
      </c>
      <c r="EQ121" s="32">
        <f t="shared" ca="1" si="403"/>
        <v>220118.69999999998</v>
      </c>
      <c r="ER121" s="32">
        <f t="shared" ca="1" si="404"/>
        <v>238735.24000000005</v>
      </c>
    </row>
    <row r="122" spans="1:148">
      <c r="A122" t="s">
        <v>548</v>
      </c>
      <c r="B122" s="1" t="s">
        <v>397</v>
      </c>
      <c r="C122" t="str">
        <f t="shared" ca="1" si="342"/>
        <v>BCHIMP</v>
      </c>
      <c r="D122" t="str">
        <f t="shared" ca="1" si="343"/>
        <v>Alberta-BC Intertie - Import</v>
      </c>
      <c r="K122" s="51">
        <v>80</v>
      </c>
      <c r="Q122" s="32"/>
      <c r="R122" s="32"/>
      <c r="S122" s="32"/>
      <c r="T122" s="32"/>
      <c r="U122" s="32"/>
      <c r="V122" s="32"/>
      <c r="W122" s="32">
        <v>2883.4</v>
      </c>
      <c r="X122" s="32"/>
      <c r="Y122" s="32"/>
      <c r="Z122" s="32"/>
      <c r="AA122" s="32"/>
      <c r="AB122" s="32"/>
      <c r="AI122" s="2">
        <v>0.16</v>
      </c>
      <c r="AO122" s="33"/>
      <c r="AP122" s="33"/>
      <c r="AQ122" s="33"/>
      <c r="AR122" s="33"/>
      <c r="AS122" s="33"/>
      <c r="AT122" s="33"/>
      <c r="AU122" s="33">
        <v>4.6100000000000003</v>
      </c>
      <c r="AV122" s="33"/>
      <c r="AW122" s="33"/>
      <c r="AX122" s="33"/>
      <c r="AY122" s="33"/>
      <c r="AZ122" s="33"/>
      <c r="BA122" s="31">
        <f t="shared" si="344"/>
        <v>0</v>
      </c>
      <c r="BB122" s="31">
        <f t="shared" si="345"/>
        <v>0</v>
      </c>
      <c r="BC122" s="31">
        <f t="shared" si="346"/>
        <v>0</v>
      </c>
      <c r="BD122" s="31">
        <f t="shared" si="347"/>
        <v>0</v>
      </c>
      <c r="BE122" s="31">
        <f t="shared" si="348"/>
        <v>0</v>
      </c>
      <c r="BF122" s="31">
        <f t="shared" si="349"/>
        <v>0</v>
      </c>
      <c r="BG122" s="31">
        <f t="shared" si="350"/>
        <v>0</v>
      </c>
      <c r="BH122" s="31">
        <f t="shared" si="351"/>
        <v>0</v>
      </c>
      <c r="BI122" s="31">
        <f t="shared" si="352"/>
        <v>0</v>
      </c>
      <c r="BJ122" s="31">
        <f t="shared" si="353"/>
        <v>0</v>
      </c>
      <c r="BK122" s="31">
        <f t="shared" si="354"/>
        <v>0</v>
      </c>
      <c r="BL122" s="31">
        <f t="shared" si="355"/>
        <v>0</v>
      </c>
      <c r="BM122" s="6">
        <f t="shared" ca="1" si="356"/>
        <v>-1.6E-2</v>
      </c>
      <c r="BN122" s="6">
        <f t="shared" ca="1" si="356"/>
        <v>-1.6E-2</v>
      </c>
      <c r="BO122" s="6">
        <f t="shared" ca="1" si="356"/>
        <v>-1.6E-2</v>
      </c>
      <c r="BP122" s="6">
        <f t="shared" ca="1" si="356"/>
        <v>-1.6E-2</v>
      </c>
      <c r="BQ122" s="6">
        <f t="shared" ca="1" si="356"/>
        <v>-1.6E-2</v>
      </c>
      <c r="BR122" s="6">
        <f t="shared" ca="1" si="356"/>
        <v>-1.6E-2</v>
      </c>
      <c r="BS122" s="6">
        <f t="shared" ca="1" si="356"/>
        <v>-1.6E-2</v>
      </c>
      <c r="BT122" s="6">
        <f t="shared" ca="1" si="356"/>
        <v>-1.6E-2</v>
      </c>
      <c r="BU122" s="6">
        <f t="shared" ca="1" si="356"/>
        <v>-1.6E-2</v>
      </c>
      <c r="BV122" s="6">
        <f t="shared" ca="1" si="356"/>
        <v>-1.6E-2</v>
      </c>
      <c r="BW122" s="6">
        <f t="shared" ca="1" si="356"/>
        <v>-1.6E-2</v>
      </c>
      <c r="BX122" s="6">
        <f t="shared" ca="1" si="356"/>
        <v>-1.6E-2</v>
      </c>
      <c r="BY122" s="31">
        <f t="shared" ca="1" si="317"/>
        <v>0</v>
      </c>
      <c r="BZ122" s="31">
        <f t="shared" ca="1" si="318"/>
        <v>0</v>
      </c>
      <c r="CA122" s="31">
        <f t="shared" ca="1" si="319"/>
        <v>0</v>
      </c>
      <c r="CB122" s="31">
        <f t="shared" ca="1" si="320"/>
        <v>0</v>
      </c>
      <c r="CC122" s="31">
        <f t="shared" ca="1" si="321"/>
        <v>0</v>
      </c>
      <c r="CD122" s="31">
        <f t="shared" ca="1" si="322"/>
        <v>0</v>
      </c>
      <c r="CE122" s="31">
        <f t="shared" ca="1" si="323"/>
        <v>-46.13</v>
      </c>
      <c r="CF122" s="31">
        <f t="shared" ca="1" si="324"/>
        <v>0</v>
      </c>
      <c r="CG122" s="31">
        <f t="shared" ca="1" si="325"/>
        <v>0</v>
      </c>
      <c r="CH122" s="31">
        <f t="shared" ca="1" si="326"/>
        <v>0</v>
      </c>
      <c r="CI122" s="31">
        <f t="shared" ca="1" si="327"/>
        <v>0</v>
      </c>
      <c r="CJ122" s="31">
        <f t="shared" ca="1" si="328"/>
        <v>0</v>
      </c>
      <c r="CK122" s="32">
        <f t="shared" ca="1" si="330"/>
        <v>0</v>
      </c>
      <c r="CL122" s="32">
        <f t="shared" ca="1" si="331"/>
        <v>0</v>
      </c>
      <c r="CM122" s="32">
        <f t="shared" ca="1" si="332"/>
        <v>0</v>
      </c>
      <c r="CN122" s="32">
        <f t="shared" ca="1" si="333"/>
        <v>0</v>
      </c>
      <c r="CO122" s="32">
        <f t="shared" ca="1" si="334"/>
        <v>0</v>
      </c>
      <c r="CP122" s="32">
        <f t="shared" ca="1" si="335"/>
        <v>0</v>
      </c>
      <c r="CQ122" s="32">
        <f t="shared" ca="1" si="336"/>
        <v>6.92</v>
      </c>
      <c r="CR122" s="32">
        <f t="shared" ca="1" si="337"/>
        <v>0</v>
      </c>
      <c r="CS122" s="32">
        <f t="shared" ca="1" si="338"/>
        <v>0</v>
      </c>
      <c r="CT122" s="32">
        <f t="shared" ca="1" si="339"/>
        <v>0</v>
      </c>
      <c r="CU122" s="32">
        <f t="shared" ca="1" si="340"/>
        <v>0</v>
      </c>
      <c r="CV122" s="32">
        <f t="shared" ca="1" si="341"/>
        <v>0</v>
      </c>
      <c r="CW122" s="31">
        <f t="shared" ca="1" si="357"/>
        <v>0</v>
      </c>
      <c r="CX122" s="31">
        <f t="shared" ca="1" si="358"/>
        <v>0</v>
      </c>
      <c r="CY122" s="31">
        <f t="shared" ca="1" si="359"/>
        <v>0</v>
      </c>
      <c r="CZ122" s="31">
        <f t="shared" ca="1" si="360"/>
        <v>0</v>
      </c>
      <c r="DA122" s="31">
        <f t="shared" ca="1" si="361"/>
        <v>0</v>
      </c>
      <c r="DB122" s="31">
        <f t="shared" ca="1" si="362"/>
        <v>0</v>
      </c>
      <c r="DC122" s="31">
        <f t="shared" ca="1" si="363"/>
        <v>-43.82</v>
      </c>
      <c r="DD122" s="31">
        <f t="shared" ca="1" si="364"/>
        <v>0</v>
      </c>
      <c r="DE122" s="31">
        <f t="shared" ca="1" si="365"/>
        <v>0</v>
      </c>
      <c r="DF122" s="31">
        <f t="shared" ca="1" si="366"/>
        <v>0</v>
      </c>
      <c r="DG122" s="31">
        <f t="shared" ca="1" si="367"/>
        <v>0</v>
      </c>
      <c r="DH122" s="31">
        <f t="shared" ca="1" si="368"/>
        <v>0</v>
      </c>
      <c r="DI122" s="32">
        <f t="shared" ca="1" si="369"/>
        <v>0</v>
      </c>
      <c r="DJ122" s="32">
        <f t="shared" ca="1" si="370"/>
        <v>0</v>
      </c>
      <c r="DK122" s="32">
        <f t="shared" ca="1" si="371"/>
        <v>0</v>
      </c>
      <c r="DL122" s="32">
        <f t="shared" ca="1" si="372"/>
        <v>0</v>
      </c>
      <c r="DM122" s="32">
        <f t="shared" ca="1" si="373"/>
        <v>0</v>
      </c>
      <c r="DN122" s="32">
        <f t="shared" ca="1" si="374"/>
        <v>0</v>
      </c>
      <c r="DO122" s="32">
        <f t="shared" ca="1" si="375"/>
        <v>-2.19</v>
      </c>
      <c r="DP122" s="32">
        <f t="shared" ca="1" si="376"/>
        <v>0</v>
      </c>
      <c r="DQ122" s="32">
        <f t="shared" ca="1" si="377"/>
        <v>0</v>
      </c>
      <c r="DR122" s="32">
        <f t="shared" ca="1" si="378"/>
        <v>0</v>
      </c>
      <c r="DS122" s="32">
        <f t="shared" ca="1" si="379"/>
        <v>0</v>
      </c>
      <c r="DT122" s="32">
        <f t="shared" ca="1" si="380"/>
        <v>0</v>
      </c>
      <c r="DU122" s="31">
        <f t="shared" ca="1" si="381"/>
        <v>0</v>
      </c>
      <c r="DV122" s="31">
        <f t="shared" ca="1" si="382"/>
        <v>0</v>
      </c>
      <c r="DW122" s="31">
        <f t="shared" ca="1" si="383"/>
        <v>0</v>
      </c>
      <c r="DX122" s="31">
        <f t="shared" ca="1" si="384"/>
        <v>0</v>
      </c>
      <c r="DY122" s="31">
        <f t="shared" ca="1" si="385"/>
        <v>0</v>
      </c>
      <c r="DZ122" s="31">
        <f t="shared" ca="1" si="386"/>
        <v>0</v>
      </c>
      <c r="EA122" s="31">
        <f t="shared" ca="1" si="387"/>
        <v>-13.62</v>
      </c>
      <c r="EB122" s="31">
        <f t="shared" ca="1" si="388"/>
        <v>0</v>
      </c>
      <c r="EC122" s="31">
        <f t="shared" ca="1" si="389"/>
        <v>0</v>
      </c>
      <c r="ED122" s="31">
        <f t="shared" ca="1" si="390"/>
        <v>0</v>
      </c>
      <c r="EE122" s="31">
        <f t="shared" ca="1" si="391"/>
        <v>0</v>
      </c>
      <c r="EF122" s="31">
        <f t="shared" ca="1" si="392"/>
        <v>0</v>
      </c>
      <c r="EG122" s="32">
        <f t="shared" ca="1" si="393"/>
        <v>0</v>
      </c>
      <c r="EH122" s="32">
        <f t="shared" ca="1" si="394"/>
        <v>0</v>
      </c>
      <c r="EI122" s="32">
        <f t="shared" ca="1" si="395"/>
        <v>0</v>
      </c>
      <c r="EJ122" s="32">
        <f t="shared" ca="1" si="396"/>
        <v>0</v>
      </c>
      <c r="EK122" s="32">
        <f t="shared" ca="1" si="397"/>
        <v>0</v>
      </c>
      <c r="EL122" s="32">
        <f t="shared" ca="1" si="398"/>
        <v>0</v>
      </c>
      <c r="EM122" s="32">
        <f t="shared" ca="1" si="399"/>
        <v>-59.629999999999995</v>
      </c>
      <c r="EN122" s="32">
        <f t="shared" ca="1" si="400"/>
        <v>0</v>
      </c>
      <c r="EO122" s="32">
        <f t="shared" ca="1" si="401"/>
        <v>0</v>
      </c>
      <c r="EP122" s="32">
        <f t="shared" ca="1" si="402"/>
        <v>0</v>
      </c>
      <c r="EQ122" s="32">
        <f t="shared" ca="1" si="403"/>
        <v>0</v>
      </c>
      <c r="ER122" s="32">
        <f t="shared" ca="1" si="404"/>
        <v>0</v>
      </c>
    </row>
    <row r="123" spans="1:148">
      <c r="A123" t="s">
        <v>437</v>
      </c>
      <c r="B123" s="1" t="s">
        <v>30</v>
      </c>
      <c r="C123" t="str">
        <f t="shared" ca="1" si="342"/>
        <v>SH1</v>
      </c>
      <c r="D123" t="str">
        <f t="shared" ca="1" si="343"/>
        <v>Sheerness #1</v>
      </c>
      <c r="E123" s="51">
        <v>246423.46280000001</v>
      </c>
      <c r="F123" s="51">
        <v>229763.41680000001</v>
      </c>
      <c r="G123" s="51">
        <v>226156.17679999999</v>
      </c>
      <c r="H123" s="51">
        <v>220302.95329999999</v>
      </c>
      <c r="I123" s="51">
        <v>218182.1715</v>
      </c>
      <c r="J123" s="51">
        <v>177968.48180000001</v>
      </c>
      <c r="K123" s="51">
        <v>178378.872</v>
      </c>
      <c r="L123" s="51">
        <v>181573.12169999999</v>
      </c>
      <c r="M123" s="51">
        <v>197112.51209999999</v>
      </c>
      <c r="N123" s="51">
        <v>216562.78760000001</v>
      </c>
      <c r="O123" s="51">
        <v>228520.43419999999</v>
      </c>
      <c r="P123" s="51">
        <v>247020.83730000001</v>
      </c>
      <c r="Q123" s="32">
        <v>24847938.960000001</v>
      </c>
      <c r="R123" s="32">
        <v>12376773.98</v>
      </c>
      <c r="S123" s="32">
        <v>10252552.01</v>
      </c>
      <c r="T123" s="32">
        <v>7389000.3799999999</v>
      </c>
      <c r="U123" s="32">
        <v>7259866.6699999999</v>
      </c>
      <c r="V123" s="32">
        <v>6939761.8399999999</v>
      </c>
      <c r="W123" s="32">
        <v>7844145.7699999996</v>
      </c>
      <c r="X123" s="32">
        <v>6435923.7000000002</v>
      </c>
      <c r="Y123" s="32">
        <v>18601689.120000001</v>
      </c>
      <c r="Z123" s="32">
        <v>7967676.5800000001</v>
      </c>
      <c r="AA123" s="32">
        <v>12375033.279999999</v>
      </c>
      <c r="AB123" s="32">
        <v>13533512.16</v>
      </c>
      <c r="AC123" s="2">
        <v>3.81</v>
      </c>
      <c r="AD123" s="2">
        <v>3.81</v>
      </c>
      <c r="AE123" s="2">
        <v>3.81</v>
      </c>
      <c r="AF123" s="2">
        <v>3.81</v>
      </c>
      <c r="AG123" s="2">
        <v>3.81</v>
      </c>
      <c r="AH123" s="2">
        <v>3.81</v>
      </c>
      <c r="AI123" s="2">
        <v>3.81</v>
      </c>
      <c r="AJ123" s="2">
        <v>3.81</v>
      </c>
      <c r="AK123" s="2">
        <v>3.81</v>
      </c>
      <c r="AL123" s="2">
        <v>3.81</v>
      </c>
      <c r="AM123" s="2">
        <v>3.81</v>
      </c>
      <c r="AN123" s="2">
        <v>3.81</v>
      </c>
      <c r="AO123" s="33">
        <v>946706.47</v>
      </c>
      <c r="AP123" s="33">
        <v>471555.09</v>
      </c>
      <c r="AQ123" s="33">
        <v>390622.23</v>
      </c>
      <c r="AR123" s="33">
        <v>281520.90999999997</v>
      </c>
      <c r="AS123" s="33">
        <v>276600.92</v>
      </c>
      <c r="AT123" s="33">
        <v>264404.93</v>
      </c>
      <c r="AU123" s="33">
        <v>298861.95</v>
      </c>
      <c r="AV123" s="33">
        <v>245208.69</v>
      </c>
      <c r="AW123" s="33">
        <v>708724.36</v>
      </c>
      <c r="AX123" s="33">
        <v>303568.48</v>
      </c>
      <c r="AY123" s="33">
        <v>471488.77</v>
      </c>
      <c r="AZ123" s="33">
        <v>515626.81</v>
      </c>
      <c r="BA123" s="31">
        <f t="shared" si="344"/>
        <v>-7454.38</v>
      </c>
      <c r="BB123" s="31">
        <f t="shared" si="345"/>
        <v>-3713.03</v>
      </c>
      <c r="BC123" s="31">
        <f t="shared" si="346"/>
        <v>-3075.77</v>
      </c>
      <c r="BD123" s="31">
        <f t="shared" si="347"/>
        <v>-2955.6</v>
      </c>
      <c r="BE123" s="31">
        <f t="shared" si="348"/>
        <v>-2903.95</v>
      </c>
      <c r="BF123" s="31">
        <f t="shared" si="349"/>
        <v>-2775.9</v>
      </c>
      <c r="BG123" s="31">
        <f t="shared" si="350"/>
        <v>0</v>
      </c>
      <c r="BH123" s="31">
        <f t="shared" si="351"/>
        <v>0</v>
      </c>
      <c r="BI123" s="31">
        <f t="shared" si="352"/>
        <v>0</v>
      </c>
      <c r="BJ123" s="31">
        <f t="shared" si="353"/>
        <v>-9561.2099999999991</v>
      </c>
      <c r="BK123" s="31">
        <f t="shared" si="354"/>
        <v>-14850.04</v>
      </c>
      <c r="BL123" s="31">
        <f t="shared" si="355"/>
        <v>-16240.21</v>
      </c>
      <c r="BM123" s="6">
        <f t="shared" ca="1" si="356"/>
        <v>2.2200000000000001E-2</v>
      </c>
      <c r="BN123" s="6">
        <f t="shared" ca="1" si="356"/>
        <v>2.2200000000000001E-2</v>
      </c>
      <c r="BO123" s="6">
        <f t="shared" ca="1" si="356"/>
        <v>2.2200000000000001E-2</v>
      </c>
      <c r="BP123" s="6">
        <f t="shared" ca="1" si="356"/>
        <v>2.2200000000000001E-2</v>
      </c>
      <c r="BQ123" s="6">
        <f t="shared" ca="1" si="356"/>
        <v>2.2200000000000001E-2</v>
      </c>
      <c r="BR123" s="6">
        <f t="shared" ca="1" si="356"/>
        <v>2.2200000000000001E-2</v>
      </c>
      <c r="BS123" s="6">
        <f t="shared" ca="1" si="356"/>
        <v>2.2200000000000001E-2</v>
      </c>
      <c r="BT123" s="6">
        <f t="shared" ca="1" si="356"/>
        <v>2.2200000000000001E-2</v>
      </c>
      <c r="BU123" s="6">
        <f t="shared" ca="1" si="356"/>
        <v>2.2200000000000001E-2</v>
      </c>
      <c r="BV123" s="6">
        <f t="shared" ca="1" si="356"/>
        <v>2.2200000000000001E-2</v>
      </c>
      <c r="BW123" s="6">
        <f t="shared" ca="1" si="356"/>
        <v>2.2200000000000001E-2</v>
      </c>
      <c r="BX123" s="6">
        <f t="shared" ca="1" si="356"/>
        <v>2.2200000000000001E-2</v>
      </c>
      <c r="BY123" s="31">
        <f t="shared" ca="1" si="317"/>
        <v>551624.24</v>
      </c>
      <c r="BZ123" s="31">
        <f t="shared" ca="1" si="318"/>
        <v>274764.38</v>
      </c>
      <c r="CA123" s="31">
        <f t="shared" ca="1" si="319"/>
        <v>227606.65</v>
      </c>
      <c r="CB123" s="31">
        <f t="shared" ca="1" si="320"/>
        <v>164035.81</v>
      </c>
      <c r="CC123" s="31">
        <f t="shared" ca="1" si="321"/>
        <v>161169.04</v>
      </c>
      <c r="CD123" s="31">
        <f t="shared" ca="1" si="322"/>
        <v>154062.71</v>
      </c>
      <c r="CE123" s="31">
        <f t="shared" ca="1" si="323"/>
        <v>174140.04</v>
      </c>
      <c r="CF123" s="31">
        <f t="shared" ca="1" si="324"/>
        <v>142877.51</v>
      </c>
      <c r="CG123" s="31">
        <f t="shared" ca="1" si="325"/>
        <v>412957.5</v>
      </c>
      <c r="CH123" s="31">
        <f t="shared" ca="1" si="326"/>
        <v>176882.42</v>
      </c>
      <c r="CI123" s="31">
        <f t="shared" ca="1" si="327"/>
        <v>274725.74</v>
      </c>
      <c r="CJ123" s="31">
        <f t="shared" ca="1" si="328"/>
        <v>300443.96999999997</v>
      </c>
      <c r="CK123" s="32">
        <f t="shared" ca="1" si="330"/>
        <v>59635.05</v>
      </c>
      <c r="CL123" s="32">
        <f t="shared" ca="1" si="331"/>
        <v>29704.26</v>
      </c>
      <c r="CM123" s="32">
        <f t="shared" ca="1" si="332"/>
        <v>24606.12</v>
      </c>
      <c r="CN123" s="32">
        <f t="shared" ca="1" si="333"/>
        <v>17733.599999999999</v>
      </c>
      <c r="CO123" s="32">
        <f t="shared" ca="1" si="334"/>
        <v>17423.68</v>
      </c>
      <c r="CP123" s="32">
        <f t="shared" ca="1" si="335"/>
        <v>16655.43</v>
      </c>
      <c r="CQ123" s="32">
        <f t="shared" ca="1" si="336"/>
        <v>18825.95</v>
      </c>
      <c r="CR123" s="32">
        <f t="shared" ca="1" si="337"/>
        <v>15446.22</v>
      </c>
      <c r="CS123" s="32">
        <f t="shared" ca="1" si="338"/>
        <v>44644.05</v>
      </c>
      <c r="CT123" s="32">
        <f t="shared" ca="1" si="339"/>
        <v>19122.419999999998</v>
      </c>
      <c r="CU123" s="32">
        <f t="shared" ca="1" si="340"/>
        <v>29700.080000000002</v>
      </c>
      <c r="CV123" s="32">
        <f t="shared" ca="1" si="341"/>
        <v>32480.43</v>
      </c>
      <c r="CW123" s="31">
        <f t="shared" ca="1" si="357"/>
        <v>-327992.79999999993</v>
      </c>
      <c r="CX123" s="31">
        <f t="shared" ca="1" si="358"/>
        <v>-163373.42000000001</v>
      </c>
      <c r="CY123" s="31">
        <f t="shared" ca="1" si="359"/>
        <v>-135333.69</v>
      </c>
      <c r="CZ123" s="31">
        <f t="shared" ca="1" si="360"/>
        <v>-96795.899999999965</v>
      </c>
      <c r="DA123" s="31">
        <f t="shared" ca="1" si="361"/>
        <v>-95104.249999999985</v>
      </c>
      <c r="DB123" s="31">
        <f t="shared" ca="1" si="362"/>
        <v>-90910.890000000014</v>
      </c>
      <c r="DC123" s="31">
        <f t="shared" ca="1" si="363"/>
        <v>-105895.95999999999</v>
      </c>
      <c r="DD123" s="31">
        <f t="shared" ca="1" si="364"/>
        <v>-86884.959999999992</v>
      </c>
      <c r="DE123" s="31">
        <f t="shared" ca="1" si="365"/>
        <v>-251122.81</v>
      </c>
      <c r="DF123" s="31">
        <f t="shared" ca="1" si="366"/>
        <v>-98002.429999999964</v>
      </c>
      <c r="DG123" s="31">
        <f t="shared" ca="1" si="367"/>
        <v>-152212.91</v>
      </c>
      <c r="DH123" s="31">
        <f t="shared" ca="1" si="368"/>
        <v>-166462.20000000004</v>
      </c>
      <c r="DI123" s="32">
        <f t="shared" ca="1" si="369"/>
        <v>-16399.64</v>
      </c>
      <c r="DJ123" s="32">
        <f t="shared" ca="1" si="370"/>
        <v>-8168.67</v>
      </c>
      <c r="DK123" s="32">
        <f t="shared" ca="1" si="371"/>
        <v>-6766.68</v>
      </c>
      <c r="DL123" s="32">
        <f t="shared" ca="1" si="372"/>
        <v>-4839.8</v>
      </c>
      <c r="DM123" s="32">
        <f t="shared" ca="1" si="373"/>
        <v>-4755.21</v>
      </c>
      <c r="DN123" s="32">
        <f t="shared" ca="1" si="374"/>
        <v>-4545.54</v>
      </c>
      <c r="DO123" s="32">
        <f t="shared" ca="1" si="375"/>
        <v>-5294.8</v>
      </c>
      <c r="DP123" s="32">
        <f t="shared" ca="1" si="376"/>
        <v>-4344.25</v>
      </c>
      <c r="DQ123" s="32">
        <f t="shared" ca="1" si="377"/>
        <v>-12556.14</v>
      </c>
      <c r="DR123" s="32">
        <f t="shared" ca="1" si="378"/>
        <v>-4900.12</v>
      </c>
      <c r="DS123" s="32">
        <f t="shared" ca="1" si="379"/>
        <v>-7610.65</v>
      </c>
      <c r="DT123" s="32">
        <f t="shared" ca="1" si="380"/>
        <v>-8323.11</v>
      </c>
      <c r="DU123" s="31">
        <f t="shared" ca="1" si="381"/>
        <v>-105669.5</v>
      </c>
      <c r="DV123" s="31">
        <f t="shared" ca="1" si="382"/>
        <v>-52252.47</v>
      </c>
      <c r="DW123" s="31">
        <f t="shared" ca="1" si="383"/>
        <v>-42998.89</v>
      </c>
      <c r="DX123" s="31">
        <f t="shared" ca="1" si="384"/>
        <v>-30569.5</v>
      </c>
      <c r="DY123" s="31">
        <f t="shared" ca="1" si="385"/>
        <v>-29878.92</v>
      </c>
      <c r="DZ123" s="31">
        <f t="shared" ca="1" si="386"/>
        <v>-28407.07</v>
      </c>
      <c r="EA123" s="31">
        <f t="shared" ca="1" si="387"/>
        <v>-32915.4</v>
      </c>
      <c r="EB123" s="31">
        <f t="shared" ca="1" si="388"/>
        <v>-26858.67</v>
      </c>
      <c r="EC123" s="31">
        <f t="shared" ca="1" si="389"/>
        <v>-77202.8</v>
      </c>
      <c r="ED123" s="31">
        <f t="shared" ca="1" si="390"/>
        <v>-29967.83</v>
      </c>
      <c r="EE123" s="31">
        <f t="shared" ca="1" si="391"/>
        <v>-46286.12</v>
      </c>
      <c r="EF123" s="31">
        <f t="shared" ca="1" si="392"/>
        <v>-50345.52</v>
      </c>
      <c r="EG123" s="32">
        <f t="shared" ca="1" si="393"/>
        <v>-450061.93999999994</v>
      </c>
      <c r="EH123" s="32">
        <f t="shared" ca="1" si="394"/>
        <v>-223794.56000000003</v>
      </c>
      <c r="EI123" s="32">
        <f t="shared" ca="1" si="395"/>
        <v>-185099.26</v>
      </c>
      <c r="EJ123" s="32">
        <f t="shared" ca="1" si="396"/>
        <v>-132205.19999999995</v>
      </c>
      <c r="EK123" s="32">
        <f t="shared" ca="1" si="397"/>
        <v>-129738.37999999999</v>
      </c>
      <c r="EL123" s="32">
        <f t="shared" ca="1" si="398"/>
        <v>-123863.5</v>
      </c>
      <c r="EM123" s="32">
        <f t="shared" ca="1" si="399"/>
        <v>-144106.16</v>
      </c>
      <c r="EN123" s="32">
        <f t="shared" ca="1" si="400"/>
        <v>-118087.87999999999</v>
      </c>
      <c r="EO123" s="32">
        <f t="shared" ca="1" si="401"/>
        <v>-340881.75</v>
      </c>
      <c r="EP123" s="32">
        <f t="shared" ca="1" si="402"/>
        <v>-132870.37999999995</v>
      </c>
      <c r="EQ123" s="32">
        <f t="shared" ca="1" si="403"/>
        <v>-206109.68</v>
      </c>
      <c r="ER123" s="32">
        <f t="shared" ca="1" si="404"/>
        <v>-225130.83000000005</v>
      </c>
    </row>
    <row r="124" spans="1:148">
      <c r="A124" t="s">
        <v>437</v>
      </c>
      <c r="B124" s="1" t="s">
        <v>31</v>
      </c>
      <c r="C124" t="str">
        <f t="shared" ca="1" si="342"/>
        <v>SH2</v>
      </c>
      <c r="D124" t="str">
        <f t="shared" ca="1" si="343"/>
        <v>Sheerness #2</v>
      </c>
      <c r="E124" s="51">
        <v>148078.33720000001</v>
      </c>
      <c r="F124" s="51">
        <v>79964.3076</v>
      </c>
      <c r="G124" s="51">
        <v>232120.23079999999</v>
      </c>
      <c r="H124" s="51">
        <v>198048.04800000001</v>
      </c>
      <c r="I124" s="51">
        <v>184226.96280000001</v>
      </c>
      <c r="J124" s="51">
        <v>171787.01490000001</v>
      </c>
      <c r="K124" s="51">
        <v>190022.54829999999</v>
      </c>
      <c r="L124" s="51">
        <v>172411.2041</v>
      </c>
      <c r="M124" s="51">
        <v>190558.0153</v>
      </c>
      <c r="N124" s="51">
        <v>204508.29800000001</v>
      </c>
      <c r="O124" s="51">
        <v>206871.6532</v>
      </c>
      <c r="P124" s="51">
        <v>230924.7775</v>
      </c>
      <c r="Q124" s="32">
        <v>8713991.2799999993</v>
      </c>
      <c r="R124" s="32">
        <v>3942695.37</v>
      </c>
      <c r="S124" s="32">
        <v>10536340.75</v>
      </c>
      <c r="T124" s="32">
        <v>6853776.6100000003</v>
      </c>
      <c r="U124" s="32">
        <v>6026404.8399999999</v>
      </c>
      <c r="V124" s="32">
        <v>6720360.8600000003</v>
      </c>
      <c r="W124" s="32">
        <v>8633073.8900000006</v>
      </c>
      <c r="X124" s="32">
        <v>6796877.2699999996</v>
      </c>
      <c r="Y124" s="32">
        <v>18277354.510000002</v>
      </c>
      <c r="Z124" s="32">
        <v>7594893.5</v>
      </c>
      <c r="AA124" s="32">
        <v>10793392.58</v>
      </c>
      <c r="AB124" s="32">
        <v>12477552.779999999</v>
      </c>
      <c r="AC124" s="2">
        <v>3.81</v>
      </c>
      <c r="AD124" s="2">
        <v>3.81</v>
      </c>
      <c r="AE124" s="2">
        <v>3.81</v>
      </c>
      <c r="AF124" s="2">
        <v>3.81</v>
      </c>
      <c r="AG124" s="2">
        <v>3.81</v>
      </c>
      <c r="AH124" s="2">
        <v>3.81</v>
      </c>
      <c r="AI124" s="2">
        <v>3.81</v>
      </c>
      <c r="AJ124" s="2">
        <v>3.81</v>
      </c>
      <c r="AK124" s="2">
        <v>3.81</v>
      </c>
      <c r="AL124" s="2">
        <v>3.81</v>
      </c>
      <c r="AM124" s="2">
        <v>3.81</v>
      </c>
      <c r="AN124" s="2">
        <v>3.81</v>
      </c>
      <c r="AO124" s="33">
        <v>332003.07</v>
      </c>
      <c r="AP124" s="33">
        <v>150216.69</v>
      </c>
      <c r="AQ124" s="33">
        <v>401434.58</v>
      </c>
      <c r="AR124" s="33">
        <v>261128.89</v>
      </c>
      <c r="AS124" s="33">
        <v>229606.02</v>
      </c>
      <c r="AT124" s="33">
        <v>256045.75</v>
      </c>
      <c r="AU124" s="33">
        <v>328920.12</v>
      </c>
      <c r="AV124" s="33">
        <v>258961.02</v>
      </c>
      <c r="AW124" s="33">
        <v>696367.21</v>
      </c>
      <c r="AX124" s="33">
        <v>289365.44</v>
      </c>
      <c r="AY124" s="33">
        <v>411228.26</v>
      </c>
      <c r="AZ124" s="33">
        <v>475394.76</v>
      </c>
      <c r="BA124" s="31">
        <f t="shared" si="344"/>
        <v>-2614.1999999999998</v>
      </c>
      <c r="BB124" s="31">
        <f t="shared" si="345"/>
        <v>-1182.81</v>
      </c>
      <c r="BC124" s="31">
        <f t="shared" si="346"/>
        <v>-3160.9</v>
      </c>
      <c r="BD124" s="31">
        <f t="shared" si="347"/>
        <v>-2741.51</v>
      </c>
      <c r="BE124" s="31">
        <f t="shared" si="348"/>
        <v>-2410.56</v>
      </c>
      <c r="BF124" s="31">
        <f t="shared" si="349"/>
        <v>-2688.14</v>
      </c>
      <c r="BG124" s="31">
        <f t="shared" si="350"/>
        <v>0</v>
      </c>
      <c r="BH124" s="31">
        <f t="shared" si="351"/>
        <v>0</v>
      </c>
      <c r="BI124" s="31">
        <f t="shared" si="352"/>
        <v>0</v>
      </c>
      <c r="BJ124" s="31">
        <f t="shared" si="353"/>
        <v>-9113.8700000000008</v>
      </c>
      <c r="BK124" s="31">
        <f t="shared" si="354"/>
        <v>-12952.07</v>
      </c>
      <c r="BL124" s="31">
        <f t="shared" si="355"/>
        <v>-14973.06</v>
      </c>
      <c r="BM124" s="6">
        <f t="shared" ca="1" si="356"/>
        <v>2.8500000000000001E-2</v>
      </c>
      <c r="BN124" s="6">
        <f t="shared" ca="1" si="356"/>
        <v>2.8500000000000001E-2</v>
      </c>
      <c r="BO124" s="6">
        <f t="shared" ca="1" si="356"/>
        <v>2.8500000000000001E-2</v>
      </c>
      <c r="BP124" s="6">
        <f t="shared" ca="1" si="356"/>
        <v>2.8500000000000001E-2</v>
      </c>
      <c r="BQ124" s="6">
        <f t="shared" ca="1" si="356"/>
        <v>2.8500000000000001E-2</v>
      </c>
      <c r="BR124" s="6">
        <f t="shared" ca="1" si="356"/>
        <v>2.8500000000000001E-2</v>
      </c>
      <c r="BS124" s="6">
        <f t="shared" ca="1" si="356"/>
        <v>2.8500000000000001E-2</v>
      </c>
      <c r="BT124" s="6">
        <f t="shared" ca="1" si="356"/>
        <v>2.8500000000000001E-2</v>
      </c>
      <c r="BU124" s="6">
        <f t="shared" ca="1" si="356"/>
        <v>2.8500000000000001E-2</v>
      </c>
      <c r="BV124" s="6">
        <f t="shared" ca="1" si="356"/>
        <v>2.8500000000000001E-2</v>
      </c>
      <c r="BW124" s="6">
        <f t="shared" ca="1" si="356"/>
        <v>2.8500000000000001E-2</v>
      </c>
      <c r="BX124" s="6">
        <f t="shared" ca="1" si="356"/>
        <v>2.8500000000000001E-2</v>
      </c>
      <c r="BY124" s="31">
        <f t="shared" ca="1" si="317"/>
        <v>248348.75</v>
      </c>
      <c r="BZ124" s="31">
        <f t="shared" ca="1" si="318"/>
        <v>112366.82</v>
      </c>
      <c r="CA124" s="31">
        <f t="shared" ca="1" si="319"/>
        <v>300285.71000000002</v>
      </c>
      <c r="CB124" s="31">
        <f t="shared" ca="1" si="320"/>
        <v>195332.63</v>
      </c>
      <c r="CC124" s="31">
        <f t="shared" ca="1" si="321"/>
        <v>171752.54</v>
      </c>
      <c r="CD124" s="31">
        <f t="shared" ca="1" si="322"/>
        <v>191530.28</v>
      </c>
      <c r="CE124" s="31">
        <f t="shared" ca="1" si="323"/>
        <v>246042.61</v>
      </c>
      <c r="CF124" s="31">
        <f t="shared" ca="1" si="324"/>
        <v>193711</v>
      </c>
      <c r="CG124" s="31">
        <f t="shared" ca="1" si="325"/>
        <v>520904.6</v>
      </c>
      <c r="CH124" s="31">
        <f t="shared" ca="1" si="326"/>
        <v>216454.46</v>
      </c>
      <c r="CI124" s="31">
        <f t="shared" ca="1" si="327"/>
        <v>307611.69</v>
      </c>
      <c r="CJ124" s="31">
        <f t="shared" ca="1" si="328"/>
        <v>355610.25</v>
      </c>
      <c r="CK124" s="32">
        <f t="shared" ca="1" si="330"/>
        <v>20913.580000000002</v>
      </c>
      <c r="CL124" s="32">
        <f t="shared" ca="1" si="331"/>
        <v>9462.4699999999993</v>
      </c>
      <c r="CM124" s="32">
        <f t="shared" ca="1" si="332"/>
        <v>25287.22</v>
      </c>
      <c r="CN124" s="32">
        <f t="shared" ca="1" si="333"/>
        <v>16449.060000000001</v>
      </c>
      <c r="CO124" s="32">
        <f t="shared" ca="1" si="334"/>
        <v>14463.37</v>
      </c>
      <c r="CP124" s="32">
        <f t="shared" ca="1" si="335"/>
        <v>16128.87</v>
      </c>
      <c r="CQ124" s="32">
        <f t="shared" ca="1" si="336"/>
        <v>20719.38</v>
      </c>
      <c r="CR124" s="32">
        <f t="shared" ca="1" si="337"/>
        <v>16312.51</v>
      </c>
      <c r="CS124" s="32">
        <f t="shared" ca="1" si="338"/>
        <v>43865.65</v>
      </c>
      <c r="CT124" s="32">
        <f t="shared" ca="1" si="339"/>
        <v>18227.740000000002</v>
      </c>
      <c r="CU124" s="32">
        <f t="shared" ca="1" si="340"/>
        <v>25904.14</v>
      </c>
      <c r="CV124" s="32">
        <f t="shared" ca="1" si="341"/>
        <v>29946.13</v>
      </c>
      <c r="CW124" s="31">
        <f t="shared" ca="1" si="357"/>
        <v>-60126.539999999994</v>
      </c>
      <c r="CX124" s="31">
        <f t="shared" ca="1" si="358"/>
        <v>-27204.589999999993</v>
      </c>
      <c r="CY124" s="31">
        <f t="shared" ca="1" si="359"/>
        <v>-72700.749999999971</v>
      </c>
      <c r="CZ124" s="31">
        <f t="shared" ca="1" si="360"/>
        <v>-46605.69000000001</v>
      </c>
      <c r="DA124" s="31">
        <f t="shared" ca="1" si="361"/>
        <v>-40979.549999999988</v>
      </c>
      <c r="DB124" s="31">
        <f t="shared" ca="1" si="362"/>
        <v>-45698.460000000006</v>
      </c>
      <c r="DC124" s="31">
        <f t="shared" ca="1" si="363"/>
        <v>-62158.130000000005</v>
      </c>
      <c r="DD124" s="31">
        <f t="shared" ca="1" si="364"/>
        <v>-48937.50999999998</v>
      </c>
      <c r="DE124" s="31">
        <f t="shared" ca="1" si="365"/>
        <v>-131596.95999999996</v>
      </c>
      <c r="DF124" s="31">
        <f t="shared" ca="1" si="366"/>
        <v>-45569.370000000017</v>
      </c>
      <c r="DG124" s="31">
        <f t="shared" ca="1" si="367"/>
        <v>-64760.359999999993</v>
      </c>
      <c r="DH124" s="31">
        <f t="shared" ca="1" si="368"/>
        <v>-74865.320000000007</v>
      </c>
      <c r="DI124" s="32">
        <f t="shared" ca="1" si="369"/>
        <v>-3006.33</v>
      </c>
      <c r="DJ124" s="32">
        <f t="shared" ca="1" si="370"/>
        <v>-1360.23</v>
      </c>
      <c r="DK124" s="32">
        <f t="shared" ca="1" si="371"/>
        <v>-3635.04</v>
      </c>
      <c r="DL124" s="32">
        <f t="shared" ca="1" si="372"/>
        <v>-2330.2800000000002</v>
      </c>
      <c r="DM124" s="32">
        <f t="shared" ca="1" si="373"/>
        <v>-2048.98</v>
      </c>
      <c r="DN124" s="32">
        <f t="shared" ca="1" si="374"/>
        <v>-2284.92</v>
      </c>
      <c r="DO124" s="32">
        <f t="shared" ca="1" si="375"/>
        <v>-3107.91</v>
      </c>
      <c r="DP124" s="32">
        <f t="shared" ca="1" si="376"/>
        <v>-2446.88</v>
      </c>
      <c r="DQ124" s="32">
        <f t="shared" ca="1" si="377"/>
        <v>-6579.85</v>
      </c>
      <c r="DR124" s="32">
        <f t="shared" ca="1" si="378"/>
        <v>-2278.4699999999998</v>
      </c>
      <c r="DS124" s="32">
        <f t="shared" ca="1" si="379"/>
        <v>-3238.02</v>
      </c>
      <c r="DT124" s="32">
        <f t="shared" ca="1" si="380"/>
        <v>-3743.27</v>
      </c>
      <c r="DU124" s="31">
        <f t="shared" ca="1" si="381"/>
        <v>-19370.98</v>
      </c>
      <c r="DV124" s="31">
        <f t="shared" ca="1" si="382"/>
        <v>-8700.9699999999993</v>
      </c>
      <c r="DW124" s="31">
        <f t="shared" ca="1" si="383"/>
        <v>-23098.84</v>
      </c>
      <c r="DX124" s="31">
        <f t="shared" ca="1" si="384"/>
        <v>-14718.73</v>
      </c>
      <c r="DY124" s="31">
        <f t="shared" ca="1" si="385"/>
        <v>-12874.55</v>
      </c>
      <c r="DZ124" s="31">
        <f t="shared" ca="1" si="386"/>
        <v>-14279.47</v>
      </c>
      <c r="EA124" s="31">
        <f t="shared" ca="1" si="387"/>
        <v>-19320.47</v>
      </c>
      <c r="EB124" s="31">
        <f t="shared" ca="1" si="388"/>
        <v>-15128.01</v>
      </c>
      <c r="EC124" s="31">
        <f t="shared" ca="1" si="389"/>
        <v>-40456.910000000003</v>
      </c>
      <c r="ED124" s="31">
        <f t="shared" ca="1" si="390"/>
        <v>-13934.5</v>
      </c>
      <c r="EE124" s="31">
        <f t="shared" ca="1" si="391"/>
        <v>-19692.849999999999</v>
      </c>
      <c r="EF124" s="31">
        <f t="shared" ca="1" si="392"/>
        <v>-22642.58</v>
      </c>
      <c r="EG124" s="32">
        <f t="shared" ca="1" si="393"/>
        <v>-82503.849999999991</v>
      </c>
      <c r="EH124" s="32">
        <f t="shared" ca="1" si="394"/>
        <v>-37265.789999999994</v>
      </c>
      <c r="EI124" s="32">
        <f t="shared" ca="1" si="395"/>
        <v>-99434.629999999961</v>
      </c>
      <c r="EJ124" s="32">
        <f t="shared" ca="1" si="396"/>
        <v>-63654.700000000012</v>
      </c>
      <c r="EK124" s="32">
        <f t="shared" ca="1" si="397"/>
        <v>-55903.079999999987</v>
      </c>
      <c r="EL124" s="32">
        <f t="shared" ca="1" si="398"/>
        <v>-62262.850000000006</v>
      </c>
      <c r="EM124" s="32">
        <f t="shared" ca="1" si="399"/>
        <v>-84586.510000000009</v>
      </c>
      <c r="EN124" s="32">
        <f t="shared" ca="1" si="400"/>
        <v>-66512.39999999998</v>
      </c>
      <c r="EO124" s="32">
        <f t="shared" ca="1" si="401"/>
        <v>-178633.71999999997</v>
      </c>
      <c r="EP124" s="32">
        <f t="shared" ca="1" si="402"/>
        <v>-61782.340000000018</v>
      </c>
      <c r="EQ124" s="32">
        <f t="shared" ca="1" si="403"/>
        <v>-87691.229999999981</v>
      </c>
      <c r="ER124" s="32">
        <f t="shared" ca="1" si="404"/>
        <v>-101251.17000000001</v>
      </c>
    </row>
    <row r="125" spans="1:148">
      <c r="A125" t="s">
        <v>468</v>
      </c>
      <c r="B125" s="1" t="s">
        <v>117</v>
      </c>
      <c r="C125" t="str">
        <f t="shared" ca="1" si="342"/>
        <v>SHCG</v>
      </c>
      <c r="D125" t="str">
        <f t="shared" ca="1" si="343"/>
        <v>Shell Caroline</v>
      </c>
      <c r="E125" s="51">
        <v>374.54809999999998</v>
      </c>
      <c r="F125" s="51">
        <v>1493.8945000000001</v>
      </c>
      <c r="G125" s="51">
        <v>1051.9887000000001</v>
      </c>
      <c r="H125" s="51">
        <v>988.73130000000003</v>
      </c>
      <c r="I125" s="51">
        <v>1117.0247999999999</v>
      </c>
      <c r="J125" s="51">
        <v>1196.7798</v>
      </c>
      <c r="K125" s="51">
        <v>229.55549999999999</v>
      </c>
      <c r="L125" s="51">
        <v>101.0501</v>
      </c>
      <c r="M125" s="51">
        <v>6.36</v>
      </c>
      <c r="N125" s="51">
        <v>23.188700000000001</v>
      </c>
      <c r="O125" s="51">
        <v>5.8815</v>
      </c>
      <c r="P125" s="51">
        <v>269.80619999999999</v>
      </c>
      <c r="Q125" s="32">
        <v>27175.15</v>
      </c>
      <c r="R125" s="32">
        <v>78205.23</v>
      </c>
      <c r="S125" s="32">
        <v>42850.79</v>
      </c>
      <c r="T125" s="32">
        <v>30366.560000000001</v>
      </c>
      <c r="U125" s="32">
        <v>33222.92</v>
      </c>
      <c r="V125" s="32">
        <v>31070.400000000001</v>
      </c>
      <c r="W125" s="32">
        <v>6512.96</v>
      </c>
      <c r="X125" s="32">
        <v>2286.62</v>
      </c>
      <c r="Y125" s="32">
        <v>139.87</v>
      </c>
      <c r="Z125" s="32">
        <v>797.54</v>
      </c>
      <c r="AA125" s="32">
        <v>359.82</v>
      </c>
      <c r="AB125" s="32">
        <v>11017.98</v>
      </c>
      <c r="AC125" s="2">
        <v>-0.72</v>
      </c>
      <c r="AD125" s="2">
        <v>-0.72</v>
      </c>
      <c r="AE125" s="2">
        <v>-0.72</v>
      </c>
      <c r="AF125" s="2">
        <v>-0.72</v>
      </c>
      <c r="AG125" s="2">
        <v>-0.72</v>
      </c>
      <c r="AH125" s="2">
        <v>-0.72</v>
      </c>
      <c r="AI125" s="2">
        <v>-0.72</v>
      </c>
      <c r="AJ125" s="2">
        <v>-0.72</v>
      </c>
      <c r="AK125" s="2">
        <v>-0.72</v>
      </c>
      <c r="AL125" s="2">
        <v>-0.72</v>
      </c>
      <c r="AM125" s="2">
        <v>-0.72</v>
      </c>
      <c r="AN125" s="2">
        <v>-0.72</v>
      </c>
      <c r="AO125" s="33">
        <v>-195.66</v>
      </c>
      <c r="AP125" s="33">
        <v>-563.08000000000004</v>
      </c>
      <c r="AQ125" s="33">
        <v>-308.52999999999997</v>
      </c>
      <c r="AR125" s="33">
        <v>-218.64</v>
      </c>
      <c r="AS125" s="33">
        <v>-239.21</v>
      </c>
      <c r="AT125" s="33">
        <v>-223.71</v>
      </c>
      <c r="AU125" s="33">
        <v>-46.89</v>
      </c>
      <c r="AV125" s="33">
        <v>-16.46</v>
      </c>
      <c r="AW125" s="33">
        <v>-1.01</v>
      </c>
      <c r="AX125" s="33">
        <v>-5.74</v>
      </c>
      <c r="AY125" s="33">
        <v>-2.59</v>
      </c>
      <c r="AZ125" s="33">
        <v>-79.33</v>
      </c>
      <c r="BA125" s="31">
        <f t="shared" si="344"/>
        <v>-8.15</v>
      </c>
      <c r="BB125" s="31">
        <f t="shared" si="345"/>
        <v>-23.46</v>
      </c>
      <c r="BC125" s="31">
        <f t="shared" si="346"/>
        <v>-12.86</v>
      </c>
      <c r="BD125" s="31">
        <f t="shared" si="347"/>
        <v>-12.15</v>
      </c>
      <c r="BE125" s="31">
        <f t="shared" si="348"/>
        <v>-13.29</v>
      </c>
      <c r="BF125" s="31">
        <f t="shared" si="349"/>
        <v>-12.43</v>
      </c>
      <c r="BG125" s="31">
        <f t="shared" si="350"/>
        <v>0</v>
      </c>
      <c r="BH125" s="31">
        <f t="shared" si="351"/>
        <v>0</v>
      </c>
      <c r="BI125" s="31">
        <f t="shared" si="352"/>
        <v>0</v>
      </c>
      <c r="BJ125" s="31">
        <f t="shared" si="353"/>
        <v>-0.96</v>
      </c>
      <c r="BK125" s="31">
        <f t="shared" si="354"/>
        <v>-0.43</v>
      </c>
      <c r="BL125" s="31">
        <f t="shared" si="355"/>
        <v>-13.22</v>
      </c>
      <c r="BM125" s="6">
        <f t="shared" ca="1" si="356"/>
        <v>-2.6599999999999999E-2</v>
      </c>
      <c r="BN125" s="6">
        <f t="shared" ca="1" si="356"/>
        <v>-2.6599999999999999E-2</v>
      </c>
      <c r="BO125" s="6">
        <f t="shared" ca="1" si="356"/>
        <v>-2.6599999999999999E-2</v>
      </c>
      <c r="BP125" s="6">
        <f t="shared" ca="1" si="356"/>
        <v>-2.6599999999999999E-2</v>
      </c>
      <c r="BQ125" s="6">
        <f t="shared" ca="1" si="356"/>
        <v>-2.6599999999999999E-2</v>
      </c>
      <c r="BR125" s="6">
        <f t="shared" ca="1" si="356"/>
        <v>-2.6599999999999999E-2</v>
      </c>
      <c r="BS125" s="6">
        <f t="shared" ca="1" si="356"/>
        <v>-2.6599999999999999E-2</v>
      </c>
      <c r="BT125" s="6">
        <f t="shared" ca="1" si="356"/>
        <v>-2.6599999999999999E-2</v>
      </c>
      <c r="BU125" s="6">
        <f t="shared" ca="1" si="356"/>
        <v>-2.6599999999999999E-2</v>
      </c>
      <c r="BV125" s="6">
        <f t="shared" ca="1" si="356"/>
        <v>-2.6599999999999999E-2</v>
      </c>
      <c r="BW125" s="6">
        <f t="shared" ca="1" si="356"/>
        <v>-2.6599999999999999E-2</v>
      </c>
      <c r="BX125" s="6">
        <f t="shared" ca="1" si="356"/>
        <v>-2.6599999999999999E-2</v>
      </c>
      <c r="BY125" s="31">
        <f t="shared" ca="1" si="317"/>
        <v>-722.86</v>
      </c>
      <c r="BZ125" s="31">
        <f t="shared" ca="1" si="318"/>
        <v>-2080.2600000000002</v>
      </c>
      <c r="CA125" s="31">
        <f t="shared" ca="1" si="319"/>
        <v>-1139.83</v>
      </c>
      <c r="CB125" s="31">
        <f t="shared" ca="1" si="320"/>
        <v>-807.75</v>
      </c>
      <c r="CC125" s="31">
        <f t="shared" ca="1" si="321"/>
        <v>-883.73</v>
      </c>
      <c r="CD125" s="31">
        <f t="shared" ca="1" si="322"/>
        <v>-826.47</v>
      </c>
      <c r="CE125" s="31">
        <f t="shared" ca="1" si="323"/>
        <v>-173.24</v>
      </c>
      <c r="CF125" s="31">
        <f t="shared" ca="1" si="324"/>
        <v>-60.82</v>
      </c>
      <c r="CG125" s="31">
        <f t="shared" ca="1" si="325"/>
        <v>-3.72</v>
      </c>
      <c r="CH125" s="31">
        <f t="shared" ca="1" si="326"/>
        <v>-21.21</v>
      </c>
      <c r="CI125" s="31">
        <f t="shared" ca="1" si="327"/>
        <v>-9.57</v>
      </c>
      <c r="CJ125" s="31">
        <f t="shared" ca="1" si="328"/>
        <v>-293.08</v>
      </c>
      <c r="CK125" s="32">
        <f t="shared" ca="1" si="330"/>
        <v>65.22</v>
      </c>
      <c r="CL125" s="32">
        <f t="shared" ca="1" si="331"/>
        <v>187.69</v>
      </c>
      <c r="CM125" s="32">
        <f t="shared" ca="1" si="332"/>
        <v>102.84</v>
      </c>
      <c r="CN125" s="32">
        <f t="shared" ca="1" si="333"/>
        <v>72.88</v>
      </c>
      <c r="CO125" s="32">
        <f t="shared" ca="1" si="334"/>
        <v>79.739999999999995</v>
      </c>
      <c r="CP125" s="32">
        <f t="shared" ca="1" si="335"/>
        <v>74.569999999999993</v>
      </c>
      <c r="CQ125" s="32">
        <f t="shared" ca="1" si="336"/>
        <v>15.63</v>
      </c>
      <c r="CR125" s="32">
        <f t="shared" ca="1" si="337"/>
        <v>5.49</v>
      </c>
      <c r="CS125" s="32">
        <f t="shared" ca="1" si="338"/>
        <v>0.34</v>
      </c>
      <c r="CT125" s="32">
        <f t="shared" ca="1" si="339"/>
        <v>1.91</v>
      </c>
      <c r="CU125" s="32">
        <f t="shared" ca="1" si="340"/>
        <v>0.86</v>
      </c>
      <c r="CV125" s="32">
        <f t="shared" ca="1" si="341"/>
        <v>26.44</v>
      </c>
      <c r="CW125" s="31">
        <f t="shared" ca="1" si="357"/>
        <v>-453.83000000000004</v>
      </c>
      <c r="CX125" s="31">
        <f t="shared" ca="1" si="358"/>
        <v>-1306.0300000000002</v>
      </c>
      <c r="CY125" s="31">
        <f t="shared" ca="1" si="359"/>
        <v>-715.6</v>
      </c>
      <c r="CZ125" s="31">
        <f t="shared" ca="1" si="360"/>
        <v>-504.08000000000004</v>
      </c>
      <c r="DA125" s="31">
        <f t="shared" ca="1" si="361"/>
        <v>-551.49</v>
      </c>
      <c r="DB125" s="31">
        <f t="shared" ca="1" si="362"/>
        <v>-515.7600000000001</v>
      </c>
      <c r="DC125" s="31">
        <f t="shared" ca="1" si="363"/>
        <v>-110.72000000000001</v>
      </c>
      <c r="DD125" s="31">
        <f t="shared" ca="1" si="364"/>
        <v>-38.869999999999997</v>
      </c>
      <c r="DE125" s="31">
        <f t="shared" ca="1" si="365"/>
        <v>-2.37</v>
      </c>
      <c r="DF125" s="31">
        <f t="shared" ca="1" si="366"/>
        <v>-12.600000000000001</v>
      </c>
      <c r="DG125" s="31">
        <f t="shared" ca="1" si="367"/>
        <v>-5.6900000000000013</v>
      </c>
      <c r="DH125" s="31">
        <f t="shared" ca="1" si="368"/>
        <v>-174.09</v>
      </c>
      <c r="DI125" s="32">
        <f t="shared" ca="1" si="369"/>
        <v>-22.69</v>
      </c>
      <c r="DJ125" s="32">
        <f t="shared" ca="1" si="370"/>
        <v>-65.3</v>
      </c>
      <c r="DK125" s="32">
        <f t="shared" ca="1" si="371"/>
        <v>-35.78</v>
      </c>
      <c r="DL125" s="32">
        <f t="shared" ca="1" si="372"/>
        <v>-25.2</v>
      </c>
      <c r="DM125" s="32">
        <f t="shared" ca="1" si="373"/>
        <v>-27.57</v>
      </c>
      <c r="DN125" s="32">
        <f t="shared" ca="1" si="374"/>
        <v>-25.79</v>
      </c>
      <c r="DO125" s="32">
        <f t="shared" ca="1" si="375"/>
        <v>-5.54</v>
      </c>
      <c r="DP125" s="32">
        <f t="shared" ca="1" si="376"/>
        <v>-1.94</v>
      </c>
      <c r="DQ125" s="32">
        <f t="shared" ca="1" si="377"/>
        <v>-0.12</v>
      </c>
      <c r="DR125" s="32">
        <f t="shared" ca="1" si="378"/>
        <v>-0.63</v>
      </c>
      <c r="DS125" s="32">
        <f t="shared" ca="1" si="379"/>
        <v>-0.28000000000000003</v>
      </c>
      <c r="DT125" s="32">
        <f t="shared" ca="1" si="380"/>
        <v>-8.6999999999999993</v>
      </c>
      <c r="DU125" s="31">
        <f t="shared" ca="1" si="381"/>
        <v>-146.21</v>
      </c>
      <c r="DV125" s="31">
        <f t="shared" ca="1" si="382"/>
        <v>-417.71</v>
      </c>
      <c r="DW125" s="31">
        <f t="shared" ca="1" si="383"/>
        <v>-227.36</v>
      </c>
      <c r="DX125" s="31">
        <f t="shared" ca="1" si="384"/>
        <v>-159.19999999999999</v>
      </c>
      <c r="DY125" s="31">
        <f t="shared" ca="1" si="385"/>
        <v>-173.26</v>
      </c>
      <c r="DZ125" s="31">
        <f t="shared" ca="1" si="386"/>
        <v>-161.16</v>
      </c>
      <c r="EA125" s="31">
        <f t="shared" ca="1" si="387"/>
        <v>-34.409999999999997</v>
      </c>
      <c r="EB125" s="31">
        <f t="shared" ca="1" si="388"/>
        <v>-12.02</v>
      </c>
      <c r="EC125" s="31">
        <f t="shared" ca="1" si="389"/>
        <v>-0.73</v>
      </c>
      <c r="ED125" s="31">
        <f t="shared" ca="1" si="390"/>
        <v>-3.85</v>
      </c>
      <c r="EE125" s="31">
        <f t="shared" ca="1" si="391"/>
        <v>-1.73</v>
      </c>
      <c r="EF125" s="31">
        <f t="shared" ca="1" si="392"/>
        <v>-52.65</v>
      </c>
      <c r="EG125" s="32">
        <f t="shared" ca="1" si="393"/>
        <v>-622.73</v>
      </c>
      <c r="EH125" s="32">
        <f t="shared" ca="1" si="394"/>
        <v>-1789.0400000000002</v>
      </c>
      <c r="EI125" s="32">
        <f t="shared" ca="1" si="395"/>
        <v>-978.74</v>
      </c>
      <c r="EJ125" s="32">
        <f t="shared" ca="1" si="396"/>
        <v>-688.48</v>
      </c>
      <c r="EK125" s="32">
        <f t="shared" ca="1" si="397"/>
        <v>-752.32</v>
      </c>
      <c r="EL125" s="32">
        <f t="shared" ca="1" si="398"/>
        <v>-702.71</v>
      </c>
      <c r="EM125" s="32">
        <f t="shared" ca="1" si="399"/>
        <v>-150.67000000000002</v>
      </c>
      <c r="EN125" s="32">
        <f t="shared" ca="1" si="400"/>
        <v>-52.83</v>
      </c>
      <c r="EO125" s="32">
        <f t="shared" ca="1" si="401"/>
        <v>-3.22</v>
      </c>
      <c r="EP125" s="32">
        <f t="shared" ca="1" si="402"/>
        <v>-17.080000000000002</v>
      </c>
      <c r="EQ125" s="32">
        <f t="shared" ca="1" si="403"/>
        <v>-7.7000000000000011</v>
      </c>
      <c r="ER125" s="32">
        <f t="shared" ca="1" si="404"/>
        <v>-235.44</v>
      </c>
    </row>
    <row r="126" spans="1:148">
      <c r="A126" t="s">
        <v>471</v>
      </c>
      <c r="B126" s="1" t="s">
        <v>97</v>
      </c>
      <c r="C126" t="str">
        <f t="shared" ca="1" si="342"/>
        <v>BCHIMP</v>
      </c>
      <c r="D126" t="str">
        <f t="shared" ca="1" si="343"/>
        <v>Alberta-BC Intertie - Import</v>
      </c>
      <c r="E126" s="51">
        <v>25433</v>
      </c>
      <c r="F126" s="51">
        <v>14571</v>
      </c>
      <c r="G126" s="51">
        <v>12678</v>
      </c>
      <c r="H126" s="51">
        <v>15548</v>
      </c>
      <c r="I126" s="51">
        <v>15855</v>
      </c>
      <c r="J126" s="51">
        <v>34822</v>
      </c>
      <c r="K126" s="51">
        <v>11114</v>
      </c>
      <c r="L126" s="51">
        <v>3420</v>
      </c>
      <c r="M126" s="51">
        <v>582</v>
      </c>
      <c r="N126" s="51">
        <v>400</v>
      </c>
      <c r="O126" s="51">
        <v>17654</v>
      </c>
      <c r="P126" s="51">
        <v>8533</v>
      </c>
      <c r="Q126" s="32">
        <v>2502103.52</v>
      </c>
      <c r="R126" s="32">
        <v>949774.85</v>
      </c>
      <c r="S126" s="32">
        <v>669224.41</v>
      </c>
      <c r="T126" s="32">
        <v>557069.26</v>
      </c>
      <c r="U126" s="32">
        <v>483176.18</v>
      </c>
      <c r="V126" s="32">
        <v>1267062.21</v>
      </c>
      <c r="W126" s="32">
        <v>594488.67000000004</v>
      </c>
      <c r="X126" s="32">
        <v>213256.27</v>
      </c>
      <c r="Y126" s="32">
        <v>158122.19</v>
      </c>
      <c r="Z126" s="32">
        <v>16793.25</v>
      </c>
      <c r="AA126" s="32">
        <v>1119603.98</v>
      </c>
      <c r="AB126" s="32">
        <v>552373.99</v>
      </c>
      <c r="AC126" s="2">
        <v>0.16</v>
      </c>
      <c r="AD126" s="2">
        <v>0.16</v>
      </c>
      <c r="AE126" s="2">
        <v>0.16</v>
      </c>
      <c r="AF126" s="2">
        <v>0.16</v>
      </c>
      <c r="AG126" s="2">
        <v>0.16</v>
      </c>
      <c r="AH126" s="2">
        <v>0.16</v>
      </c>
      <c r="AI126" s="2">
        <v>0.16</v>
      </c>
      <c r="AJ126" s="2">
        <v>0.16</v>
      </c>
      <c r="AK126" s="2">
        <v>0.16</v>
      </c>
      <c r="AL126" s="2">
        <v>0.16</v>
      </c>
      <c r="AM126" s="2">
        <v>0.16</v>
      </c>
      <c r="AN126" s="2">
        <v>0.16</v>
      </c>
      <c r="AO126" s="33">
        <v>4003.37</v>
      </c>
      <c r="AP126" s="33">
        <v>1519.64</v>
      </c>
      <c r="AQ126" s="33">
        <v>1070.76</v>
      </c>
      <c r="AR126" s="33">
        <v>891.31</v>
      </c>
      <c r="AS126" s="33">
        <v>773.08</v>
      </c>
      <c r="AT126" s="33">
        <v>2027.3</v>
      </c>
      <c r="AU126" s="33">
        <v>951.18</v>
      </c>
      <c r="AV126" s="33">
        <v>341.21</v>
      </c>
      <c r="AW126" s="33">
        <v>253</v>
      </c>
      <c r="AX126" s="33">
        <v>26.87</v>
      </c>
      <c r="AY126" s="33">
        <v>1791.37</v>
      </c>
      <c r="AZ126" s="33">
        <v>883.8</v>
      </c>
      <c r="BA126" s="31">
        <f t="shared" si="344"/>
        <v>-750.63</v>
      </c>
      <c r="BB126" s="31">
        <f t="shared" si="345"/>
        <v>-284.93</v>
      </c>
      <c r="BC126" s="31">
        <f t="shared" si="346"/>
        <v>-200.77</v>
      </c>
      <c r="BD126" s="31">
        <f t="shared" si="347"/>
        <v>-222.83</v>
      </c>
      <c r="BE126" s="31">
        <f t="shared" si="348"/>
        <v>-193.27</v>
      </c>
      <c r="BF126" s="31">
        <f t="shared" si="349"/>
        <v>-506.82</v>
      </c>
      <c r="BG126" s="31">
        <f t="shared" si="350"/>
        <v>0</v>
      </c>
      <c r="BH126" s="31">
        <f t="shared" si="351"/>
        <v>0</v>
      </c>
      <c r="BI126" s="31">
        <f t="shared" si="352"/>
        <v>0</v>
      </c>
      <c r="BJ126" s="31">
        <f t="shared" si="353"/>
        <v>-20.149999999999999</v>
      </c>
      <c r="BK126" s="31">
        <f t="shared" si="354"/>
        <v>-1343.52</v>
      </c>
      <c r="BL126" s="31">
        <f t="shared" si="355"/>
        <v>-662.85</v>
      </c>
      <c r="BM126" s="6">
        <f t="shared" ca="1" si="356"/>
        <v>-1.6E-2</v>
      </c>
      <c r="BN126" s="6">
        <f t="shared" ca="1" si="356"/>
        <v>-1.6E-2</v>
      </c>
      <c r="BO126" s="6">
        <f t="shared" ca="1" si="356"/>
        <v>-1.6E-2</v>
      </c>
      <c r="BP126" s="6">
        <f t="shared" ca="1" si="356"/>
        <v>-1.6E-2</v>
      </c>
      <c r="BQ126" s="6">
        <f t="shared" ca="1" si="356"/>
        <v>-1.6E-2</v>
      </c>
      <c r="BR126" s="6">
        <f t="shared" ca="1" si="356"/>
        <v>-1.6E-2</v>
      </c>
      <c r="BS126" s="6">
        <f t="shared" ca="1" si="356"/>
        <v>-1.6E-2</v>
      </c>
      <c r="BT126" s="6">
        <f t="shared" ca="1" si="356"/>
        <v>-1.6E-2</v>
      </c>
      <c r="BU126" s="6">
        <f t="shared" ca="1" si="356"/>
        <v>-1.6E-2</v>
      </c>
      <c r="BV126" s="6">
        <f t="shared" ca="1" si="356"/>
        <v>-1.6E-2</v>
      </c>
      <c r="BW126" s="6">
        <f t="shared" ca="1" si="356"/>
        <v>-1.6E-2</v>
      </c>
      <c r="BX126" s="6">
        <f t="shared" ca="1" si="356"/>
        <v>-1.6E-2</v>
      </c>
      <c r="BY126" s="31">
        <f t="shared" ca="1" si="317"/>
        <v>-40033.660000000003</v>
      </c>
      <c r="BZ126" s="31">
        <f t="shared" ca="1" si="318"/>
        <v>-15196.4</v>
      </c>
      <c r="CA126" s="31">
        <f t="shared" ca="1" si="319"/>
        <v>-10707.59</v>
      </c>
      <c r="CB126" s="31">
        <f t="shared" ca="1" si="320"/>
        <v>-8913.11</v>
      </c>
      <c r="CC126" s="31">
        <f t="shared" ca="1" si="321"/>
        <v>-7730.82</v>
      </c>
      <c r="CD126" s="31">
        <f t="shared" ca="1" si="322"/>
        <v>-20273</v>
      </c>
      <c r="CE126" s="31">
        <f t="shared" ca="1" si="323"/>
        <v>-9511.82</v>
      </c>
      <c r="CF126" s="31">
        <f t="shared" ca="1" si="324"/>
        <v>-3412.1</v>
      </c>
      <c r="CG126" s="31">
        <f t="shared" ca="1" si="325"/>
        <v>-2529.96</v>
      </c>
      <c r="CH126" s="31">
        <f t="shared" ca="1" si="326"/>
        <v>-268.69</v>
      </c>
      <c r="CI126" s="31">
        <f t="shared" ca="1" si="327"/>
        <v>-17913.66</v>
      </c>
      <c r="CJ126" s="31">
        <f t="shared" ca="1" si="328"/>
        <v>-8837.98</v>
      </c>
      <c r="CK126" s="32">
        <f t="shared" ca="1" si="330"/>
        <v>6005.05</v>
      </c>
      <c r="CL126" s="32">
        <f t="shared" ca="1" si="331"/>
        <v>2279.46</v>
      </c>
      <c r="CM126" s="32">
        <f t="shared" ca="1" si="332"/>
        <v>1606.14</v>
      </c>
      <c r="CN126" s="32">
        <f t="shared" ca="1" si="333"/>
        <v>1336.97</v>
      </c>
      <c r="CO126" s="32">
        <f t="shared" ca="1" si="334"/>
        <v>1159.6199999999999</v>
      </c>
      <c r="CP126" s="32">
        <f t="shared" ca="1" si="335"/>
        <v>3040.95</v>
      </c>
      <c r="CQ126" s="32">
        <f t="shared" ca="1" si="336"/>
        <v>1426.77</v>
      </c>
      <c r="CR126" s="32">
        <f t="shared" ca="1" si="337"/>
        <v>511.82</v>
      </c>
      <c r="CS126" s="32">
        <f t="shared" ca="1" si="338"/>
        <v>379.49</v>
      </c>
      <c r="CT126" s="32">
        <f t="shared" ca="1" si="339"/>
        <v>40.299999999999997</v>
      </c>
      <c r="CU126" s="32">
        <f t="shared" ca="1" si="340"/>
        <v>2687.05</v>
      </c>
      <c r="CV126" s="32">
        <f t="shared" ca="1" si="341"/>
        <v>1325.7</v>
      </c>
      <c r="CW126" s="31">
        <f t="shared" ca="1" si="357"/>
        <v>-37281.350000000006</v>
      </c>
      <c r="CX126" s="31">
        <f t="shared" ca="1" si="358"/>
        <v>-14151.649999999998</v>
      </c>
      <c r="CY126" s="31">
        <f t="shared" ca="1" si="359"/>
        <v>-9971.44</v>
      </c>
      <c r="CZ126" s="31">
        <f t="shared" ca="1" si="360"/>
        <v>-8244.6200000000008</v>
      </c>
      <c r="DA126" s="31">
        <f t="shared" ca="1" si="361"/>
        <v>-7151.0099999999993</v>
      </c>
      <c r="DB126" s="31">
        <f t="shared" ca="1" si="362"/>
        <v>-18752.53</v>
      </c>
      <c r="DC126" s="31">
        <f t="shared" ca="1" si="363"/>
        <v>-9036.23</v>
      </c>
      <c r="DD126" s="31">
        <f t="shared" ca="1" si="364"/>
        <v>-3241.49</v>
      </c>
      <c r="DE126" s="31">
        <f t="shared" ca="1" si="365"/>
        <v>-2403.4700000000003</v>
      </c>
      <c r="DF126" s="31">
        <f t="shared" ca="1" si="366"/>
        <v>-235.10999999999999</v>
      </c>
      <c r="DG126" s="31">
        <f t="shared" ca="1" si="367"/>
        <v>-15674.46</v>
      </c>
      <c r="DH126" s="31">
        <f t="shared" ca="1" si="368"/>
        <v>-7733.23</v>
      </c>
      <c r="DI126" s="32">
        <f t="shared" ca="1" si="369"/>
        <v>-1864.07</v>
      </c>
      <c r="DJ126" s="32">
        <f t="shared" ca="1" si="370"/>
        <v>-707.58</v>
      </c>
      <c r="DK126" s="32">
        <f t="shared" ca="1" si="371"/>
        <v>-498.57</v>
      </c>
      <c r="DL126" s="32">
        <f t="shared" ca="1" si="372"/>
        <v>-412.23</v>
      </c>
      <c r="DM126" s="32">
        <f t="shared" ca="1" si="373"/>
        <v>-357.55</v>
      </c>
      <c r="DN126" s="32">
        <f t="shared" ca="1" si="374"/>
        <v>-937.63</v>
      </c>
      <c r="DO126" s="32">
        <f t="shared" ca="1" si="375"/>
        <v>-451.81</v>
      </c>
      <c r="DP126" s="32">
        <f t="shared" ca="1" si="376"/>
        <v>-162.07</v>
      </c>
      <c r="DQ126" s="32">
        <f t="shared" ca="1" si="377"/>
        <v>-120.17</v>
      </c>
      <c r="DR126" s="32">
        <f t="shared" ca="1" si="378"/>
        <v>-11.76</v>
      </c>
      <c r="DS126" s="32">
        <f t="shared" ca="1" si="379"/>
        <v>-783.72</v>
      </c>
      <c r="DT126" s="32">
        <f t="shared" ca="1" si="380"/>
        <v>-386.66</v>
      </c>
      <c r="DU126" s="31">
        <f t="shared" ca="1" si="381"/>
        <v>-12010.94</v>
      </c>
      <c r="DV126" s="31">
        <f t="shared" ca="1" si="382"/>
        <v>-4526.1899999999996</v>
      </c>
      <c r="DW126" s="31">
        <f t="shared" ca="1" si="383"/>
        <v>-3168.18</v>
      </c>
      <c r="DX126" s="31">
        <f t="shared" ca="1" si="384"/>
        <v>-2603.77</v>
      </c>
      <c r="DY126" s="31">
        <f t="shared" ca="1" si="385"/>
        <v>-2246.63</v>
      </c>
      <c r="DZ126" s="31">
        <f t="shared" ca="1" si="386"/>
        <v>-5859.63</v>
      </c>
      <c r="EA126" s="31">
        <f t="shared" ca="1" si="387"/>
        <v>-2808.71</v>
      </c>
      <c r="EB126" s="31">
        <f t="shared" ca="1" si="388"/>
        <v>-1002.04</v>
      </c>
      <c r="EC126" s="31">
        <f t="shared" ca="1" si="389"/>
        <v>-738.9</v>
      </c>
      <c r="ED126" s="31">
        <f t="shared" ca="1" si="390"/>
        <v>-71.89</v>
      </c>
      <c r="EE126" s="31">
        <f t="shared" ca="1" si="391"/>
        <v>-4766.42</v>
      </c>
      <c r="EF126" s="31">
        <f t="shared" ca="1" si="392"/>
        <v>-2338.87</v>
      </c>
      <c r="EG126" s="32">
        <f t="shared" ca="1" si="393"/>
        <v>-51156.360000000008</v>
      </c>
      <c r="EH126" s="32">
        <f t="shared" ca="1" si="394"/>
        <v>-19385.419999999998</v>
      </c>
      <c r="EI126" s="32">
        <f t="shared" ca="1" si="395"/>
        <v>-13638.19</v>
      </c>
      <c r="EJ126" s="32">
        <f t="shared" ca="1" si="396"/>
        <v>-11260.62</v>
      </c>
      <c r="EK126" s="32">
        <f t="shared" ca="1" si="397"/>
        <v>-9755.1899999999987</v>
      </c>
      <c r="EL126" s="32">
        <f t="shared" ca="1" si="398"/>
        <v>-25549.79</v>
      </c>
      <c r="EM126" s="32">
        <f t="shared" ca="1" si="399"/>
        <v>-12296.75</v>
      </c>
      <c r="EN126" s="32">
        <f t="shared" ca="1" si="400"/>
        <v>-4405.6000000000004</v>
      </c>
      <c r="EO126" s="32">
        <f t="shared" ca="1" si="401"/>
        <v>-3262.5400000000004</v>
      </c>
      <c r="EP126" s="32">
        <f t="shared" ca="1" si="402"/>
        <v>-318.76</v>
      </c>
      <c r="EQ126" s="32">
        <f t="shared" ca="1" si="403"/>
        <v>-21224.6</v>
      </c>
      <c r="ER126" s="32">
        <f t="shared" ca="1" si="404"/>
        <v>-10458.759999999998</v>
      </c>
    </row>
    <row r="127" spans="1:148">
      <c r="A127" t="s">
        <v>436</v>
      </c>
      <c r="B127" s="1" t="s">
        <v>133</v>
      </c>
      <c r="C127" t="str">
        <f t="shared" ca="1" si="342"/>
        <v>SPR</v>
      </c>
      <c r="D127" t="str">
        <f t="shared" ca="1" si="343"/>
        <v>Spray Hydro Facility</v>
      </c>
      <c r="E127" s="51">
        <v>22681.195899999999</v>
      </c>
      <c r="F127" s="51">
        <v>19902.652300000002</v>
      </c>
      <c r="G127" s="51">
        <v>21294.726200000001</v>
      </c>
      <c r="H127" s="51">
        <v>17347.0321</v>
      </c>
      <c r="I127" s="51">
        <v>11462.376200000001</v>
      </c>
      <c r="J127" s="51">
        <v>18081.423299999999</v>
      </c>
      <c r="K127" s="51">
        <v>9989.8914000000004</v>
      </c>
      <c r="L127" s="51">
        <v>8715.5599473000002</v>
      </c>
      <c r="M127" s="51">
        <v>14402.331705799999</v>
      </c>
      <c r="N127" s="51">
        <v>13282.521639299999</v>
      </c>
      <c r="O127" s="51">
        <v>15217.979920100001</v>
      </c>
      <c r="P127" s="51">
        <v>20272.295335399998</v>
      </c>
      <c r="Q127" s="32">
        <v>2632616.8199999998</v>
      </c>
      <c r="R127" s="32">
        <v>1131850.03</v>
      </c>
      <c r="S127" s="32">
        <v>1066366.3600000001</v>
      </c>
      <c r="T127" s="32">
        <v>695859.75</v>
      </c>
      <c r="U127" s="32">
        <v>386612.99</v>
      </c>
      <c r="V127" s="32">
        <v>694710.48</v>
      </c>
      <c r="W127" s="32">
        <v>481334.78</v>
      </c>
      <c r="X127" s="32">
        <v>425227.98</v>
      </c>
      <c r="Y127" s="32">
        <v>1763097.91</v>
      </c>
      <c r="Z127" s="32">
        <v>537544.6</v>
      </c>
      <c r="AA127" s="32">
        <v>1017817.01</v>
      </c>
      <c r="AB127" s="32">
        <v>1372996.14</v>
      </c>
      <c r="AC127" s="2">
        <v>-1.58</v>
      </c>
      <c r="AD127" s="2">
        <v>-1.58</v>
      </c>
      <c r="AE127" s="2">
        <v>-1.58</v>
      </c>
      <c r="AF127" s="2">
        <v>-1.58</v>
      </c>
      <c r="AG127" s="2">
        <v>-1.58</v>
      </c>
      <c r="AH127" s="2">
        <v>-1.58</v>
      </c>
      <c r="AI127" s="2">
        <v>-1.58</v>
      </c>
      <c r="AJ127" s="2">
        <v>-1.58</v>
      </c>
      <c r="AK127" s="2">
        <v>-1.58</v>
      </c>
      <c r="AL127" s="2">
        <v>-1.58</v>
      </c>
      <c r="AM127" s="2">
        <v>-1.58</v>
      </c>
      <c r="AN127" s="2">
        <v>-1.58</v>
      </c>
      <c r="AO127" s="33">
        <v>-41595.35</v>
      </c>
      <c r="AP127" s="33">
        <v>-17883.23</v>
      </c>
      <c r="AQ127" s="33">
        <v>-16848.59</v>
      </c>
      <c r="AR127" s="33">
        <v>-10994.58</v>
      </c>
      <c r="AS127" s="33">
        <v>-6108.49</v>
      </c>
      <c r="AT127" s="33">
        <v>-10976.43</v>
      </c>
      <c r="AU127" s="33">
        <v>-7605.09</v>
      </c>
      <c r="AV127" s="33">
        <v>-6718.6</v>
      </c>
      <c r="AW127" s="33">
        <v>-27856.95</v>
      </c>
      <c r="AX127" s="33">
        <v>-8493.2000000000007</v>
      </c>
      <c r="AY127" s="33">
        <v>-16081.51</v>
      </c>
      <c r="AZ127" s="33">
        <v>-21693.34</v>
      </c>
      <c r="BA127" s="31">
        <f t="shared" si="344"/>
        <v>-789.79</v>
      </c>
      <c r="BB127" s="31">
        <f t="shared" si="345"/>
        <v>-339.56</v>
      </c>
      <c r="BC127" s="31">
        <f t="shared" si="346"/>
        <v>-319.91000000000003</v>
      </c>
      <c r="BD127" s="31">
        <f t="shared" si="347"/>
        <v>-278.33999999999997</v>
      </c>
      <c r="BE127" s="31">
        <f t="shared" si="348"/>
        <v>-154.65</v>
      </c>
      <c r="BF127" s="31">
        <f t="shared" si="349"/>
        <v>-277.88</v>
      </c>
      <c r="BG127" s="31">
        <f t="shared" si="350"/>
        <v>0</v>
      </c>
      <c r="BH127" s="31">
        <f t="shared" si="351"/>
        <v>0</v>
      </c>
      <c r="BI127" s="31">
        <f t="shared" si="352"/>
        <v>0</v>
      </c>
      <c r="BJ127" s="31">
        <f t="shared" si="353"/>
        <v>-645.04999999999995</v>
      </c>
      <c r="BK127" s="31">
        <f t="shared" si="354"/>
        <v>-1221.3800000000001</v>
      </c>
      <c r="BL127" s="31">
        <f t="shared" si="355"/>
        <v>-1647.6</v>
      </c>
      <c r="BM127" s="6">
        <f t="shared" ca="1" si="356"/>
        <v>-5.5300000000000002E-2</v>
      </c>
      <c r="BN127" s="6">
        <f t="shared" ca="1" si="356"/>
        <v>-5.5300000000000002E-2</v>
      </c>
      <c r="BO127" s="6">
        <f t="shared" ca="1" si="356"/>
        <v>-5.5300000000000002E-2</v>
      </c>
      <c r="BP127" s="6">
        <f t="shared" ca="1" si="356"/>
        <v>-5.5300000000000002E-2</v>
      </c>
      <c r="BQ127" s="6">
        <f t="shared" ca="1" si="356"/>
        <v>-5.5300000000000002E-2</v>
      </c>
      <c r="BR127" s="6">
        <f t="shared" ca="1" si="356"/>
        <v>-5.5300000000000002E-2</v>
      </c>
      <c r="BS127" s="6">
        <f t="shared" ca="1" si="356"/>
        <v>-5.5300000000000002E-2</v>
      </c>
      <c r="BT127" s="6">
        <f t="shared" ca="1" si="356"/>
        <v>-5.5300000000000002E-2</v>
      </c>
      <c r="BU127" s="6">
        <f t="shared" ca="1" si="356"/>
        <v>-5.5300000000000002E-2</v>
      </c>
      <c r="BV127" s="6">
        <f t="shared" ca="1" si="356"/>
        <v>-5.5300000000000002E-2</v>
      </c>
      <c r="BW127" s="6">
        <f t="shared" ca="1" si="356"/>
        <v>-5.5300000000000002E-2</v>
      </c>
      <c r="BX127" s="6">
        <f t="shared" ca="1" si="356"/>
        <v>-5.5300000000000002E-2</v>
      </c>
      <c r="BY127" s="31">
        <f t="shared" ca="1" si="317"/>
        <v>-145583.71</v>
      </c>
      <c r="BZ127" s="31">
        <f t="shared" ca="1" si="318"/>
        <v>-62591.31</v>
      </c>
      <c r="CA127" s="31">
        <f t="shared" ca="1" si="319"/>
        <v>-58970.06</v>
      </c>
      <c r="CB127" s="31">
        <f t="shared" ca="1" si="320"/>
        <v>-38481.040000000001</v>
      </c>
      <c r="CC127" s="31">
        <f t="shared" ca="1" si="321"/>
        <v>-21379.7</v>
      </c>
      <c r="CD127" s="31">
        <f t="shared" ca="1" si="322"/>
        <v>-38417.49</v>
      </c>
      <c r="CE127" s="31">
        <f t="shared" ca="1" si="323"/>
        <v>-26617.81</v>
      </c>
      <c r="CF127" s="31">
        <f t="shared" ca="1" si="324"/>
        <v>-23515.11</v>
      </c>
      <c r="CG127" s="31">
        <f t="shared" ca="1" si="325"/>
        <v>-97499.31</v>
      </c>
      <c r="CH127" s="31">
        <f t="shared" ca="1" si="326"/>
        <v>-29726.22</v>
      </c>
      <c r="CI127" s="31">
        <f t="shared" ca="1" si="327"/>
        <v>-56285.279999999999</v>
      </c>
      <c r="CJ127" s="31">
        <f t="shared" ca="1" si="328"/>
        <v>-75926.69</v>
      </c>
      <c r="CK127" s="32">
        <f t="shared" ca="1" si="330"/>
        <v>6318.28</v>
      </c>
      <c r="CL127" s="32">
        <f t="shared" ca="1" si="331"/>
        <v>2716.44</v>
      </c>
      <c r="CM127" s="32">
        <f t="shared" ca="1" si="332"/>
        <v>2559.2800000000002</v>
      </c>
      <c r="CN127" s="32">
        <f t="shared" ca="1" si="333"/>
        <v>1670.06</v>
      </c>
      <c r="CO127" s="32">
        <f t="shared" ca="1" si="334"/>
        <v>927.87</v>
      </c>
      <c r="CP127" s="32">
        <f t="shared" ca="1" si="335"/>
        <v>1667.31</v>
      </c>
      <c r="CQ127" s="32">
        <f t="shared" ca="1" si="336"/>
        <v>1155.2</v>
      </c>
      <c r="CR127" s="32">
        <f t="shared" ca="1" si="337"/>
        <v>1020.55</v>
      </c>
      <c r="CS127" s="32">
        <f t="shared" ca="1" si="338"/>
        <v>4231.43</v>
      </c>
      <c r="CT127" s="32">
        <f t="shared" ca="1" si="339"/>
        <v>1290.1099999999999</v>
      </c>
      <c r="CU127" s="32">
        <f t="shared" ca="1" si="340"/>
        <v>2442.7600000000002</v>
      </c>
      <c r="CV127" s="32">
        <f t="shared" ca="1" si="341"/>
        <v>3295.19</v>
      </c>
      <c r="CW127" s="31">
        <f t="shared" ca="1" si="357"/>
        <v>-96880.29</v>
      </c>
      <c r="CX127" s="31">
        <f t="shared" ca="1" si="358"/>
        <v>-41652.080000000002</v>
      </c>
      <c r="CY127" s="31">
        <f t="shared" ca="1" si="359"/>
        <v>-39242.28</v>
      </c>
      <c r="CZ127" s="31">
        <f t="shared" ca="1" si="360"/>
        <v>-25538.06</v>
      </c>
      <c r="DA127" s="31">
        <f t="shared" ca="1" si="361"/>
        <v>-14188.690000000002</v>
      </c>
      <c r="DB127" s="31">
        <f t="shared" ca="1" si="362"/>
        <v>-25495.87</v>
      </c>
      <c r="DC127" s="31">
        <f t="shared" ca="1" si="363"/>
        <v>-17857.52</v>
      </c>
      <c r="DD127" s="31">
        <f t="shared" ca="1" si="364"/>
        <v>-15775.960000000001</v>
      </c>
      <c r="DE127" s="31">
        <f t="shared" ca="1" si="365"/>
        <v>-65410.930000000008</v>
      </c>
      <c r="DF127" s="31">
        <f t="shared" ca="1" si="366"/>
        <v>-19297.86</v>
      </c>
      <c r="DG127" s="31">
        <f t="shared" ca="1" si="367"/>
        <v>-36539.629999999997</v>
      </c>
      <c r="DH127" s="31">
        <f t="shared" ca="1" si="368"/>
        <v>-49290.560000000005</v>
      </c>
      <c r="DI127" s="32">
        <f t="shared" ca="1" si="369"/>
        <v>-4844.01</v>
      </c>
      <c r="DJ127" s="32">
        <f t="shared" ca="1" si="370"/>
        <v>-2082.6</v>
      </c>
      <c r="DK127" s="32">
        <f t="shared" ca="1" si="371"/>
        <v>-1962.11</v>
      </c>
      <c r="DL127" s="32">
        <f t="shared" ca="1" si="372"/>
        <v>-1276.9000000000001</v>
      </c>
      <c r="DM127" s="32">
        <f t="shared" ca="1" si="373"/>
        <v>-709.43</v>
      </c>
      <c r="DN127" s="32">
        <f t="shared" ca="1" si="374"/>
        <v>-1274.79</v>
      </c>
      <c r="DO127" s="32">
        <f t="shared" ca="1" si="375"/>
        <v>-892.88</v>
      </c>
      <c r="DP127" s="32">
        <f t="shared" ca="1" si="376"/>
        <v>-788.8</v>
      </c>
      <c r="DQ127" s="32">
        <f t="shared" ca="1" si="377"/>
        <v>-3270.55</v>
      </c>
      <c r="DR127" s="32">
        <f t="shared" ca="1" si="378"/>
        <v>-964.89</v>
      </c>
      <c r="DS127" s="32">
        <f t="shared" ca="1" si="379"/>
        <v>-1826.98</v>
      </c>
      <c r="DT127" s="32">
        <f t="shared" ca="1" si="380"/>
        <v>-2464.5300000000002</v>
      </c>
      <c r="DU127" s="31">
        <f t="shared" ca="1" si="381"/>
        <v>-31211.94</v>
      </c>
      <c r="DV127" s="31">
        <f t="shared" ca="1" si="382"/>
        <v>-13321.78</v>
      </c>
      <c r="DW127" s="31">
        <f t="shared" ca="1" si="383"/>
        <v>-12468.25</v>
      </c>
      <c r="DX127" s="31">
        <f t="shared" ca="1" si="384"/>
        <v>-8065.28</v>
      </c>
      <c r="DY127" s="31">
        <f t="shared" ca="1" si="385"/>
        <v>-4457.66</v>
      </c>
      <c r="DZ127" s="31">
        <f t="shared" ca="1" si="386"/>
        <v>-7966.73</v>
      </c>
      <c r="EA127" s="31">
        <f t="shared" ca="1" si="387"/>
        <v>-5550.61</v>
      </c>
      <c r="EB127" s="31">
        <f t="shared" ca="1" si="388"/>
        <v>-4876.8100000000004</v>
      </c>
      <c r="EC127" s="31">
        <f t="shared" ca="1" si="389"/>
        <v>-20109.310000000001</v>
      </c>
      <c r="ED127" s="31">
        <f t="shared" ca="1" si="390"/>
        <v>-5901.03</v>
      </c>
      <c r="EE127" s="31">
        <f t="shared" ca="1" si="391"/>
        <v>-11111.26</v>
      </c>
      <c r="EF127" s="31">
        <f t="shared" ca="1" si="392"/>
        <v>-14907.64</v>
      </c>
      <c r="EG127" s="32">
        <f t="shared" ca="1" si="393"/>
        <v>-132936.24</v>
      </c>
      <c r="EH127" s="32">
        <f t="shared" ca="1" si="394"/>
        <v>-57056.46</v>
      </c>
      <c r="EI127" s="32">
        <f t="shared" ca="1" si="395"/>
        <v>-53672.639999999999</v>
      </c>
      <c r="EJ127" s="32">
        <f t="shared" ca="1" si="396"/>
        <v>-34880.240000000005</v>
      </c>
      <c r="EK127" s="32">
        <f t="shared" ca="1" si="397"/>
        <v>-19355.780000000002</v>
      </c>
      <c r="EL127" s="32">
        <f t="shared" ca="1" si="398"/>
        <v>-34737.39</v>
      </c>
      <c r="EM127" s="32">
        <f t="shared" ca="1" si="399"/>
        <v>-24301.010000000002</v>
      </c>
      <c r="EN127" s="32">
        <f t="shared" ca="1" si="400"/>
        <v>-21441.570000000003</v>
      </c>
      <c r="EO127" s="32">
        <f t="shared" ca="1" si="401"/>
        <v>-88790.790000000008</v>
      </c>
      <c r="EP127" s="32">
        <f t="shared" ca="1" si="402"/>
        <v>-26163.78</v>
      </c>
      <c r="EQ127" s="32">
        <f t="shared" ca="1" si="403"/>
        <v>-49477.87</v>
      </c>
      <c r="ER127" s="32">
        <f t="shared" ca="1" si="404"/>
        <v>-66662.73000000001</v>
      </c>
    </row>
    <row r="128" spans="1:148">
      <c r="A128" t="s">
        <v>471</v>
      </c>
      <c r="B128" s="1" t="s">
        <v>98</v>
      </c>
      <c r="C128" t="str">
        <f t="shared" ca="1" si="342"/>
        <v>SPCIMP</v>
      </c>
      <c r="D128" t="str">
        <f t="shared" ca="1" si="343"/>
        <v>Alberta-Saskatchewan Intertie - Import</v>
      </c>
      <c r="E128" s="51">
        <v>42988</v>
      </c>
      <c r="F128" s="51">
        <v>39748</v>
      </c>
      <c r="G128" s="51">
        <v>17910</v>
      </c>
      <c r="H128" s="51">
        <v>14246</v>
      </c>
      <c r="I128" s="51">
        <v>34773</v>
      </c>
      <c r="J128" s="51">
        <v>12417</v>
      </c>
      <c r="K128" s="51">
        <v>49681</v>
      </c>
      <c r="L128" s="51">
        <v>42477</v>
      </c>
      <c r="M128" s="51">
        <v>32960</v>
      </c>
      <c r="N128" s="51">
        <v>1394</v>
      </c>
      <c r="O128" s="51">
        <v>31873</v>
      </c>
      <c r="P128" s="51">
        <v>14429</v>
      </c>
      <c r="Q128" s="32">
        <v>5238549.6500000004</v>
      </c>
      <c r="R128" s="32">
        <v>2229150.4900000002</v>
      </c>
      <c r="S128" s="32">
        <v>954083.02</v>
      </c>
      <c r="T128" s="32">
        <v>408875.78</v>
      </c>
      <c r="U128" s="32">
        <v>1167664.33</v>
      </c>
      <c r="V128" s="32">
        <v>616130.32999999996</v>
      </c>
      <c r="W128" s="32">
        <v>2129291.5499999998</v>
      </c>
      <c r="X128" s="32">
        <v>1675102.13</v>
      </c>
      <c r="Y128" s="32">
        <v>4205150.13</v>
      </c>
      <c r="Z128" s="32">
        <v>61002.41</v>
      </c>
      <c r="AA128" s="32">
        <v>1523348.63</v>
      </c>
      <c r="AB128" s="32">
        <v>948932.43</v>
      </c>
      <c r="AC128" s="2">
        <v>3.85</v>
      </c>
      <c r="AD128" s="2">
        <v>3.85</v>
      </c>
      <c r="AE128" s="2">
        <v>3.85</v>
      </c>
      <c r="AF128" s="2">
        <v>3.85</v>
      </c>
      <c r="AG128" s="2">
        <v>3.85</v>
      </c>
      <c r="AH128" s="2">
        <v>3.85</v>
      </c>
      <c r="AI128" s="2">
        <v>3.85</v>
      </c>
      <c r="AJ128" s="2">
        <v>3.85</v>
      </c>
      <c r="AK128" s="2">
        <v>3.85</v>
      </c>
      <c r="AL128" s="2">
        <v>3.85</v>
      </c>
      <c r="AM128" s="2">
        <v>3.85</v>
      </c>
      <c r="AN128" s="2">
        <v>3.85</v>
      </c>
      <c r="AO128" s="33">
        <v>201684.16</v>
      </c>
      <c r="AP128" s="33">
        <v>85822.29</v>
      </c>
      <c r="AQ128" s="33">
        <v>36732.199999999997</v>
      </c>
      <c r="AR128" s="33">
        <v>15741.72</v>
      </c>
      <c r="AS128" s="33">
        <v>44955.08</v>
      </c>
      <c r="AT128" s="33">
        <v>23721.02</v>
      </c>
      <c r="AU128" s="33">
        <v>81977.72</v>
      </c>
      <c r="AV128" s="33">
        <v>64491.43</v>
      </c>
      <c r="AW128" s="33">
        <v>161898.28</v>
      </c>
      <c r="AX128" s="33">
        <v>2348.59</v>
      </c>
      <c r="AY128" s="33">
        <v>58648.92</v>
      </c>
      <c r="AZ128" s="33">
        <v>36533.9</v>
      </c>
      <c r="BA128" s="31">
        <f t="shared" si="344"/>
        <v>-1571.56</v>
      </c>
      <c r="BB128" s="31">
        <f t="shared" si="345"/>
        <v>-668.75</v>
      </c>
      <c r="BC128" s="31">
        <f t="shared" si="346"/>
        <v>-286.22000000000003</v>
      </c>
      <c r="BD128" s="31">
        <f t="shared" si="347"/>
        <v>-163.55000000000001</v>
      </c>
      <c r="BE128" s="31">
        <f t="shared" si="348"/>
        <v>-467.07</v>
      </c>
      <c r="BF128" s="31">
        <f t="shared" si="349"/>
        <v>-246.45</v>
      </c>
      <c r="BG128" s="31">
        <f t="shared" si="350"/>
        <v>0</v>
      </c>
      <c r="BH128" s="31">
        <f t="shared" si="351"/>
        <v>0</v>
      </c>
      <c r="BI128" s="31">
        <f t="shared" si="352"/>
        <v>0</v>
      </c>
      <c r="BJ128" s="31">
        <f t="shared" si="353"/>
        <v>-73.2</v>
      </c>
      <c r="BK128" s="31">
        <f t="shared" si="354"/>
        <v>-1828.02</v>
      </c>
      <c r="BL128" s="31">
        <f t="shared" si="355"/>
        <v>-1138.72</v>
      </c>
      <c r="BM128" s="6">
        <f t="shared" ca="1" si="356"/>
        <v>1.44E-2</v>
      </c>
      <c r="BN128" s="6">
        <f t="shared" ca="1" si="356"/>
        <v>1.44E-2</v>
      </c>
      <c r="BO128" s="6">
        <f t="shared" ca="1" si="356"/>
        <v>1.44E-2</v>
      </c>
      <c r="BP128" s="6">
        <f t="shared" ca="1" si="356"/>
        <v>1.44E-2</v>
      </c>
      <c r="BQ128" s="6">
        <f t="shared" ca="1" si="356"/>
        <v>1.44E-2</v>
      </c>
      <c r="BR128" s="6">
        <f t="shared" ca="1" si="356"/>
        <v>1.44E-2</v>
      </c>
      <c r="BS128" s="6">
        <f t="shared" ca="1" si="356"/>
        <v>1.44E-2</v>
      </c>
      <c r="BT128" s="6">
        <f t="shared" ca="1" si="356"/>
        <v>1.44E-2</v>
      </c>
      <c r="BU128" s="6">
        <f t="shared" ca="1" si="356"/>
        <v>1.44E-2</v>
      </c>
      <c r="BV128" s="6">
        <f t="shared" ca="1" si="356"/>
        <v>1.44E-2</v>
      </c>
      <c r="BW128" s="6">
        <f t="shared" ca="1" si="356"/>
        <v>1.44E-2</v>
      </c>
      <c r="BX128" s="6">
        <f t="shared" ca="1" si="356"/>
        <v>1.44E-2</v>
      </c>
      <c r="BY128" s="31">
        <f t="shared" ca="1" si="317"/>
        <v>75435.11</v>
      </c>
      <c r="BZ128" s="31">
        <f t="shared" ca="1" si="318"/>
        <v>32099.77</v>
      </c>
      <c r="CA128" s="31">
        <f t="shared" ca="1" si="319"/>
        <v>13738.8</v>
      </c>
      <c r="CB128" s="31">
        <f t="shared" ca="1" si="320"/>
        <v>5887.81</v>
      </c>
      <c r="CC128" s="31">
        <f t="shared" ca="1" si="321"/>
        <v>16814.37</v>
      </c>
      <c r="CD128" s="31">
        <f t="shared" ca="1" si="322"/>
        <v>8872.2800000000007</v>
      </c>
      <c r="CE128" s="31">
        <f t="shared" ca="1" si="323"/>
        <v>30661.8</v>
      </c>
      <c r="CF128" s="31">
        <f t="shared" ca="1" si="324"/>
        <v>24121.47</v>
      </c>
      <c r="CG128" s="31">
        <f t="shared" ca="1" si="325"/>
        <v>60554.16</v>
      </c>
      <c r="CH128" s="31">
        <f t="shared" ca="1" si="326"/>
        <v>878.43</v>
      </c>
      <c r="CI128" s="31">
        <f t="shared" ca="1" si="327"/>
        <v>21936.22</v>
      </c>
      <c r="CJ128" s="31">
        <f t="shared" ca="1" si="328"/>
        <v>13664.63</v>
      </c>
      <c r="CK128" s="32">
        <f t="shared" ca="1" si="330"/>
        <v>12572.52</v>
      </c>
      <c r="CL128" s="32">
        <f t="shared" ca="1" si="331"/>
        <v>5349.96</v>
      </c>
      <c r="CM128" s="32">
        <f t="shared" ca="1" si="332"/>
        <v>2289.8000000000002</v>
      </c>
      <c r="CN128" s="32">
        <f t="shared" ca="1" si="333"/>
        <v>981.3</v>
      </c>
      <c r="CO128" s="32">
        <f t="shared" ca="1" si="334"/>
        <v>2802.39</v>
      </c>
      <c r="CP128" s="32">
        <f t="shared" ca="1" si="335"/>
        <v>1478.71</v>
      </c>
      <c r="CQ128" s="32">
        <f t="shared" ca="1" si="336"/>
        <v>5110.3</v>
      </c>
      <c r="CR128" s="32">
        <f t="shared" ca="1" si="337"/>
        <v>4020.25</v>
      </c>
      <c r="CS128" s="32">
        <f t="shared" ca="1" si="338"/>
        <v>10092.36</v>
      </c>
      <c r="CT128" s="32">
        <f t="shared" ca="1" si="339"/>
        <v>146.41</v>
      </c>
      <c r="CU128" s="32">
        <f t="shared" ca="1" si="340"/>
        <v>3656.04</v>
      </c>
      <c r="CV128" s="32">
        <f t="shared" ca="1" si="341"/>
        <v>2277.44</v>
      </c>
      <c r="CW128" s="31">
        <f t="shared" ca="1" si="357"/>
        <v>-112104.97</v>
      </c>
      <c r="CX128" s="31">
        <f t="shared" ca="1" si="358"/>
        <v>-47703.80999999999</v>
      </c>
      <c r="CY128" s="31">
        <f t="shared" ca="1" si="359"/>
        <v>-20417.379999999997</v>
      </c>
      <c r="CZ128" s="31">
        <f t="shared" ca="1" si="360"/>
        <v>-8709.06</v>
      </c>
      <c r="DA128" s="31">
        <f t="shared" ca="1" si="361"/>
        <v>-24871.250000000004</v>
      </c>
      <c r="DB128" s="31">
        <f t="shared" ca="1" si="362"/>
        <v>-13123.579999999998</v>
      </c>
      <c r="DC128" s="31">
        <f t="shared" ca="1" si="363"/>
        <v>-46205.62</v>
      </c>
      <c r="DD128" s="31">
        <f t="shared" ca="1" si="364"/>
        <v>-36349.71</v>
      </c>
      <c r="DE128" s="31">
        <f t="shared" ca="1" si="365"/>
        <v>-91251.76</v>
      </c>
      <c r="DF128" s="31">
        <f t="shared" ca="1" si="366"/>
        <v>-1250.5500000000002</v>
      </c>
      <c r="DG128" s="31">
        <f t="shared" ca="1" si="367"/>
        <v>-31228.639999999996</v>
      </c>
      <c r="DH128" s="31">
        <f t="shared" ca="1" si="368"/>
        <v>-19453.11</v>
      </c>
      <c r="DI128" s="32">
        <f t="shared" ca="1" si="369"/>
        <v>-5605.25</v>
      </c>
      <c r="DJ128" s="32">
        <f t="shared" ca="1" si="370"/>
        <v>-2385.19</v>
      </c>
      <c r="DK128" s="32">
        <f t="shared" ca="1" si="371"/>
        <v>-1020.87</v>
      </c>
      <c r="DL128" s="32">
        <f t="shared" ca="1" si="372"/>
        <v>-435.45</v>
      </c>
      <c r="DM128" s="32">
        <f t="shared" ca="1" si="373"/>
        <v>-1243.56</v>
      </c>
      <c r="DN128" s="32">
        <f t="shared" ca="1" si="374"/>
        <v>-656.18</v>
      </c>
      <c r="DO128" s="32">
        <f t="shared" ca="1" si="375"/>
        <v>-2310.2800000000002</v>
      </c>
      <c r="DP128" s="32">
        <f t="shared" ca="1" si="376"/>
        <v>-1817.49</v>
      </c>
      <c r="DQ128" s="32">
        <f t="shared" ca="1" si="377"/>
        <v>-4562.59</v>
      </c>
      <c r="DR128" s="32">
        <f t="shared" ca="1" si="378"/>
        <v>-62.53</v>
      </c>
      <c r="DS128" s="32">
        <f t="shared" ca="1" si="379"/>
        <v>-1561.43</v>
      </c>
      <c r="DT128" s="32">
        <f t="shared" ca="1" si="380"/>
        <v>-972.66</v>
      </c>
      <c r="DU128" s="31">
        <f t="shared" ca="1" si="381"/>
        <v>-36116.879999999997</v>
      </c>
      <c r="DV128" s="31">
        <f t="shared" ca="1" si="382"/>
        <v>-15257.33</v>
      </c>
      <c r="DW128" s="31">
        <f t="shared" ca="1" si="383"/>
        <v>-6487.11</v>
      </c>
      <c r="DX128" s="31">
        <f t="shared" ca="1" si="384"/>
        <v>-2750.44</v>
      </c>
      <c r="DY128" s="31">
        <f t="shared" ca="1" si="385"/>
        <v>-7813.81</v>
      </c>
      <c r="DZ128" s="31">
        <f t="shared" ca="1" si="386"/>
        <v>-4100.75</v>
      </c>
      <c r="EA128" s="31">
        <f t="shared" ca="1" si="387"/>
        <v>-14361.99</v>
      </c>
      <c r="EB128" s="31">
        <f t="shared" ca="1" si="388"/>
        <v>-11236.75</v>
      </c>
      <c r="EC128" s="31">
        <f t="shared" ca="1" si="389"/>
        <v>-28053.57</v>
      </c>
      <c r="ED128" s="31">
        <f t="shared" ca="1" si="390"/>
        <v>-382.4</v>
      </c>
      <c r="EE128" s="31">
        <f t="shared" ca="1" si="391"/>
        <v>-9496.25</v>
      </c>
      <c r="EF128" s="31">
        <f t="shared" ca="1" si="392"/>
        <v>-5883.48</v>
      </c>
      <c r="EG128" s="32">
        <f t="shared" ca="1" si="393"/>
        <v>-153827.1</v>
      </c>
      <c r="EH128" s="32">
        <f t="shared" ca="1" si="394"/>
        <v>-65346.329999999994</v>
      </c>
      <c r="EI128" s="32">
        <f t="shared" ca="1" si="395"/>
        <v>-27925.359999999997</v>
      </c>
      <c r="EJ128" s="32">
        <f t="shared" ca="1" si="396"/>
        <v>-11894.95</v>
      </c>
      <c r="EK128" s="32">
        <f t="shared" ca="1" si="397"/>
        <v>-33928.620000000003</v>
      </c>
      <c r="EL128" s="32">
        <f t="shared" ca="1" si="398"/>
        <v>-17880.509999999998</v>
      </c>
      <c r="EM128" s="32">
        <f t="shared" ca="1" si="399"/>
        <v>-62877.89</v>
      </c>
      <c r="EN128" s="32">
        <f t="shared" ca="1" si="400"/>
        <v>-49403.95</v>
      </c>
      <c r="EO128" s="32">
        <f t="shared" ca="1" si="401"/>
        <v>-123867.91999999998</v>
      </c>
      <c r="EP128" s="32">
        <f t="shared" ca="1" si="402"/>
        <v>-1695.48</v>
      </c>
      <c r="EQ128" s="32">
        <f t="shared" ca="1" si="403"/>
        <v>-42286.319999999992</v>
      </c>
      <c r="ER128" s="32">
        <f t="shared" ca="1" si="404"/>
        <v>-26309.25</v>
      </c>
    </row>
    <row r="129" spans="1:148">
      <c r="A129" t="s">
        <v>471</v>
      </c>
      <c r="B129" s="1" t="s">
        <v>100</v>
      </c>
      <c r="C129" t="str">
        <f t="shared" ca="1" si="342"/>
        <v>SPCEXP</v>
      </c>
      <c r="D129" t="str">
        <f t="shared" ca="1" si="343"/>
        <v>Alberta-Saskatchewan Intertie - Export</v>
      </c>
      <c r="E129" s="51">
        <v>1167.25</v>
      </c>
      <c r="F129" s="51">
        <v>9</v>
      </c>
      <c r="G129" s="51">
        <v>3751.25</v>
      </c>
      <c r="H129" s="51">
        <v>3289</v>
      </c>
      <c r="I129" s="51">
        <v>5170.5</v>
      </c>
      <c r="J129" s="51">
        <v>2932.75</v>
      </c>
      <c r="K129" s="51">
        <v>1695.75</v>
      </c>
      <c r="M129" s="51">
        <v>112.5</v>
      </c>
      <c r="N129" s="51">
        <v>236.25</v>
      </c>
      <c r="P129" s="51">
        <v>146.25</v>
      </c>
      <c r="Q129" s="32">
        <v>41178.49</v>
      </c>
      <c r="R129" s="32">
        <v>461.88</v>
      </c>
      <c r="S129" s="32">
        <v>141465.73000000001</v>
      </c>
      <c r="T129" s="32">
        <v>122358.41</v>
      </c>
      <c r="U129" s="32">
        <v>167126.35999999999</v>
      </c>
      <c r="V129" s="32">
        <v>190474.23999999999</v>
      </c>
      <c r="W129" s="32">
        <v>127779.48</v>
      </c>
      <c r="X129" s="32"/>
      <c r="Y129" s="32">
        <v>2741.4</v>
      </c>
      <c r="Z129" s="32">
        <v>6731.44</v>
      </c>
      <c r="AA129" s="32"/>
      <c r="AB129" s="32">
        <v>5162.74</v>
      </c>
      <c r="AC129" s="2">
        <v>2.2999999999999998</v>
      </c>
      <c r="AD129" s="2">
        <v>2.2999999999999998</v>
      </c>
      <c r="AE129" s="2">
        <v>2.2999999999999998</v>
      </c>
      <c r="AF129" s="2">
        <v>2.2999999999999998</v>
      </c>
      <c r="AG129" s="2">
        <v>2.2999999999999998</v>
      </c>
      <c r="AH129" s="2">
        <v>2.2999999999999998</v>
      </c>
      <c r="AI129" s="2">
        <v>2.2999999999999998</v>
      </c>
      <c r="AK129" s="2">
        <v>2.2999999999999998</v>
      </c>
      <c r="AL129" s="2">
        <v>2.2999999999999998</v>
      </c>
      <c r="AN129" s="2">
        <v>2.2999999999999998</v>
      </c>
      <c r="AO129" s="33">
        <v>947.11</v>
      </c>
      <c r="AP129" s="33">
        <v>10.62</v>
      </c>
      <c r="AQ129" s="33">
        <v>3253.71</v>
      </c>
      <c r="AR129" s="33">
        <v>2814.24</v>
      </c>
      <c r="AS129" s="33">
        <v>3843.91</v>
      </c>
      <c r="AT129" s="33">
        <v>4380.91</v>
      </c>
      <c r="AU129" s="33">
        <v>2938.93</v>
      </c>
      <c r="AV129" s="33"/>
      <c r="AW129" s="33">
        <v>63.05</v>
      </c>
      <c r="AX129" s="33">
        <v>154.82</v>
      </c>
      <c r="AY129" s="33"/>
      <c r="AZ129" s="33">
        <v>118.74</v>
      </c>
      <c r="BA129" s="31">
        <f t="shared" si="344"/>
        <v>-12.35</v>
      </c>
      <c r="BB129" s="31">
        <f t="shared" si="345"/>
        <v>-0.14000000000000001</v>
      </c>
      <c r="BC129" s="31">
        <f t="shared" si="346"/>
        <v>-42.44</v>
      </c>
      <c r="BD129" s="31">
        <f t="shared" si="347"/>
        <v>-48.94</v>
      </c>
      <c r="BE129" s="31">
        <f t="shared" si="348"/>
        <v>-66.849999999999994</v>
      </c>
      <c r="BF129" s="31">
        <f t="shared" si="349"/>
        <v>-76.19</v>
      </c>
      <c r="BG129" s="31">
        <f t="shared" si="350"/>
        <v>0</v>
      </c>
      <c r="BH129" s="31">
        <f t="shared" si="351"/>
        <v>0</v>
      </c>
      <c r="BI129" s="31">
        <f t="shared" si="352"/>
        <v>0</v>
      </c>
      <c r="BJ129" s="31">
        <f t="shared" si="353"/>
        <v>-8.08</v>
      </c>
      <c r="BK129" s="31">
        <f t="shared" si="354"/>
        <v>0</v>
      </c>
      <c r="BL129" s="31">
        <f t="shared" si="355"/>
        <v>-6.2</v>
      </c>
      <c r="BM129" s="6">
        <f t="shared" ca="1" si="356"/>
        <v>2.24E-2</v>
      </c>
      <c r="BN129" s="6">
        <f t="shared" ca="1" si="356"/>
        <v>2.24E-2</v>
      </c>
      <c r="BO129" s="6">
        <f t="shared" ca="1" si="356"/>
        <v>2.24E-2</v>
      </c>
      <c r="BP129" s="6">
        <f t="shared" ca="1" si="356"/>
        <v>2.24E-2</v>
      </c>
      <c r="BQ129" s="6">
        <f t="shared" ca="1" si="356"/>
        <v>2.24E-2</v>
      </c>
      <c r="BR129" s="6">
        <f t="shared" ca="1" si="356"/>
        <v>2.24E-2</v>
      </c>
      <c r="BS129" s="6">
        <f t="shared" ca="1" si="356"/>
        <v>2.24E-2</v>
      </c>
      <c r="BT129" s="6">
        <f t="shared" ca="1" si="356"/>
        <v>2.24E-2</v>
      </c>
      <c r="BU129" s="6">
        <f t="shared" ca="1" si="356"/>
        <v>2.24E-2</v>
      </c>
      <c r="BV129" s="6">
        <f t="shared" ca="1" si="356"/>
        <v>2.24E-2</v>
      </c>
      <c r="BW129" s="6">
        <f t="shared" ca="1" si="356"/>
        <v>2.24E-2</v>
      </c>
      <c r="BX129" s="6">
        <f t="shared" ca="1" si="356"/>
        <v>2.24E-2</v>
      </c>
      <c r="BY129" s="31">
        <f t="shared" ca="1" si="317"/>
        <v>922.4</v>
      </c>
      <c r="BZ129" s="31">
        <f t="shared" ca="1" si="318"/>
        <v>10.35</v>
      </c>
      <c r="CA129" s="31">
        <f t="shared" ca="1" si="319"/>
        <v>3168.83</v>
      </c>
      <c r="CB129" s="31">
        <f t="shared" ca="1" si="320"/>
        <v>2740.83</v>
      </c>
      <c r="CC129" s="31">
        <f t="shared" ca="1" si="321"/>
        <v>3743.63</v>
      </c>
      <c r="CD129" s="31">
        <f t="shared" ca="1" si="322"/>
        <v>4266.62</v>
      </c>
      <c r="CE129" s="31">
        <f t="shared" ca="1" si="323"/>
        <v>2862.26</v>
      </c>
      <c r="CF129" s="31">
        <f t="shared" ca="1" si="324"/>
        <v>0</v>
      </c>
      <c r="CG129" s="31">
        <f t="shared" ca="1" si="325"/>
        <v>61.41</v>
      </c>
      <c r="CH129" s="31">
        <f t="shared" ca="1" si="326"/>
        <v>150.78</v>
      </c>
      <c r="CI129" s="31">
        <f t="shared" ca="1" si="327"/>
        <v>0</v>
      </c>
      <c r="CJ129" s="31">
        <f t="shared" ca="1" si="328"/>
        <v>115.65</v>
      </c>
      <c r="CK129" s="32">
        <f t="shared" ca="1" si="330"/>
        <v>98.83</v>
      </c>
      <c r="CL129" s="32">
        <f t="shared" ca="1" si="331"/>
        <v>1.1100000000000001</v>
      </c>
      <c r="CM129" s="32">
        <f t="shared" ca="1" si="332"/>
        <v>339.52</v>
      </c>
      <c r="CN129" s="32">
        <f t="shared" ca="1" si="333"/>
        <v>293.66000000000003</v>
      </c>
      <c r="CO129" s="32">
        <f t="shared" ca="1" si="334"/>
        <v>401.1</v>
      </c>
      <c r="CP129" s="32">
        <f t="shared" ca="1" si="335"/>
        <v>457.14</v>
      </c>
      <c r="CQ129" s="32">
        <f t="shared" ca="1" si="336"/>
        <v>306.67</v>
      </c>
      <c r="CR129" s="32">
        <f t="shared" ca="1" si="337"/>
        <v>0</v>
      </c>
      <c r="CS129" s="32">
        <f t="shared" ca="1" si="338"/>
        <v>6.58</v>
      </c>
      <c r="CT129" s="32">
        <f t="shared" ca="1" si="339"/>
        <v>16.16</v>
      </c>
      <c r="CU129" s="32">
        <f t="shared" ca="1" si="340"/>
        <v>0</v>
      </c>
      <c r="CV129" s="32">
        <f t="shared" ca="1" si="341"/>
        <v>12.39</v>
      </c>
      <c r="CW129" s="31">
        <f t="shared" ca="1" si="357"/>
        <v>86.47</v>
      </c>
      <c r="CX129" s="31">
        <f t="shared" ca="1" si="358"/>
        <v>0.97999999999999987</v>
      </c>
      <c r="CY129" s="31">
        <f t="shared" ca="1" si="359"/>
        <v>297.07999999999987</v>
      </c>
      <c r="CZ129" s="31">
        <f t="shared" ca="1" si="360"/>
        <v>269.19</v>
      </c>
      <c r="DA129" s="31">
        <f t="shared" ca="1" si="361"/>
        <v>367.67000000000064</v>
      </c>
      <c r="DB129" s="31">
        <f t="shared" ca="1" si="362"/>
        <v>419.04000000000036</v>
      </c>
      <c r="DC129" s="31">
        <f t="shared" ca="1" si="363"/>
        <v>230.00000000000045</v>
      </c>
      <c r="DD129" s="31">
        <f t="shared" ca="1" si="364"/>
        <v>0</v>
      </c>
      <c r="DE129" s="31">
        <f t="shared" ca="1" si="365"/>
        <v>4.9399999999999977</v>
      </c>
      <c r="DF129" s="31">
        <f t="shared" ca="1" si="366"/>
        <v>20.200000000000003</v>
      </c>
      <c r="DG129" s="31">
        <f t="shared" ca="1" si="367"/>
        <v>0</v>
      </c>
      <c r="DH129" s="31">
        <f t="shared" ca="1" si="368"/>
        <v>15.500000000000025</v>
      </c>
      <c r="DI129" s="32">
        <f t="shared" ca="1" si="369"/>
        <v>4.32</v>
      </c>
      <c r="DJ129" s="32">
        <f t="shared" ca="1" si="370"/>
        <v>0.05</v>
      </c>
      <c r="DK129" s="32">
        <f t="shared" ca="1" si="371"/>
        <v>14.85</v>
      </c>
      <c r="DL129" s="32">
        <f t="shared" ca="1" si="372"/>
        <v>13.46</v>
      </c>
      <c r="DM129" s="32">
        <f t="shared" ca="1" si="373"/>
        <v>18.38</v>
      </c>
      <c r="DN129" s="32">
        <f t="shared" ca="1" si="374"/>
        <v>20.95</v>
      </c>
      <c r="DO129" s="32">
        <f t="shared" ca="1" si="375"/>
        <v>11.5</v>
      </c>
      <c r="DP129" s="32">
        <f t="shared" ca="1" si="376"/>
        <v>0</v>
      </c>
      <c r="DQ129" s="32">
        <f t="shared" ca="1" si="377"/>
        <v>0.25</v>
      </c>
      <c r="DR129" s="32">
        <f t="shared" ca="1" si="378"/>
        <v>1.01</v>
      </c>
      <c r="DS129" s="32">
        <f t="shared" ca="1" si="379"/>
        <v>0</v>
      </c>
      <c r="DT129" s="32">
        <f t="shared" ca="1" si="380"/>
        <v>0.78</v>
      </c>
      <c r="DU129" s="31">
        <f t="shared" ca="1" si="381"/>
        <v>27.86</v>
      </c>
      <c r="DV129" s="31">
        <f t="shared" ca="1" si="382"/>
        <v>0.31</v>
      </c>
      <c r="DW129" s="31">
        <f t="shared" ca="1" si="383"/>
        <v>94.39</v>
      </c>
      <c r="DX129" s="31">
        <f t="shared" ca="1" si="384"/>
        <v>85.01</v>
      </c>
      <c r="DY129" s="31">
        <f t="shared" ca="1" si="385"/>
        <v>115.51</v>
      </c>
      <c r="DZ129" s="31">
        <f t="shared" ca="1" si="386"/>
        <v>130.94</v>
      </c>
      <c r="EA129" s="31">
        <f t="shared" ca="1" si="387"/>
        <v>71.489999999999995</v>
      </c>
      <c r="EB129" s="31">
        <f t="shared" ca="1" si="388"/>
        <v>0</v>
      </c>
      <c r="EC129" s="31">
        <f t="shared" ca="1" si="389"/>
        <v>1.52</v>
      </c>
      <c r="ED129" s="31">
        <f t="shared" ca="1" si="390"/>
        <v>6.18</v>
      </c>
      <c r="EE129" s="31">
        <f t="shared" ca="1" si="391"/>
        <v>0</v>
      </c>
      <c r="EF129" s="31">
        <f t="shared" ca="1" si="392"/>
        <v>4.6900000000000004</v>
      </c>
      <c r="EG129" s="32">
        <f t="shared" ca="1" si="393"/>
        <v>118.64999999999999</v>
      </c>
      <c r="EH129" s="32">
        <f t="shared" ca="1" si="394"/>
        <v>1.3399999999999999</v>
      </c>
      <c r="EI129" s="32">
        <f t="shared" ca="1" si="395"/>
        <v>406.31999999999988</v>
      </c>
      <c r="EJ129" s="32">
        <f t="shared" ca="1" si="396"/>
        <v>367.65999999999997</v>
      </c>
      <c r="EK129" s="32">
        <f t="shared" ca="1" si="397"/>
        <v>501.56000000000063</v>
      </c>
      <c r="EL129" s="32">
        <f t="shared" ca="1" si="398"/>
        <v>570.93000000000029</v>
      </c>
      <c r="EM129" s="32">
        <f t="shared" ca="1" si="399"/>
        <v>312.99000000000046</v>
      </c>
      <c r="EN129" s="32">
        <f t="shared" ca="1" si="400"/>
        <v>0</v>
      </c>
      <c r="EO129" s="32">
        <f t="shared" ca="1" si="401"/>
        <v>6.7099999999999973</v>
      </c>
      <c r="EP129" s="32">
        <f t="shared" ca="1" si="402"/>
        <v>27.390000000000004</v>
      </c>
      <c r="EQ129" s="32">
        <f t="shared" ca="1" si="403"/>
        <v>0</v>
      </c>
      <c r="ER129" s="32">
        <f t="shared" ca="1" si="404"/>
        <v>20.970000000000027</v>
      </c>
    </row>
    <row r="130" spans="1:148">
      <c r="A130" t="s">
        <v>538</v>
      </c>
      <c r="B130" s="1" t="s">
        <v>297</v>
      </c>
      <c r="C130" t="str">
        <f t="shared" ca="1" si="342"/>
        <v>ST1</v>
      </c>
      <c r="D130" t="str">
        <f t="shared" ca="1" si="343"/>
        <v>Sturgeon #1</v>
      </c>
      <c r="E130" s="51">
        <v>0</v>
      </c>
      <c r="F130" s="51">
        <v>0</v>
      </c>
      <c r="G130" s="51">
        <v>0</v>
      </c>
      <c r="H130" s="51">
        <v>0</v>
      </c>
      <c r="I130" s="51">
        <v>0</v>
      </c>
      <c r="J130" s="51">
        <v>0</v>
      </c>
      <c r="K130" s="51">
        <v>0</v>
      </c>
      <c r="L130" s="51">
        <v>0</v>
      </c>
      <c r="M130" s="51">
        <v>0</v>
      </c>
      <c r="N130" s="51">
        <v>0</v>
      </c>
      <c r="O130" s="51">
        <v>0</v>
      </c>
      <c r="P130" s="51">
        <v>0</v>
      </c>
      <c r="Q130" s="32">
        <v>0</v>
      </c>
      <c r="R130" s="32">
        <v>0</v>
      </c>
      <c r="S130" s="32">
        <v>0</v>
      </c>
      <c r="T130" s="32">
        <v>0</v>
      </c>
      <c r="U130" s="32">
        <v>0</v>
      </c>
      <c r="V130" s="32">
        <v>0</v>
      </c>
      <c r="W130" s="32">
        <v>0</v>
      </c>
      <c r="X130" s="32">
        <v>0</v>
      </c>
      <c r="Y130" s="32">
        <v>0</v>
      </c>
      <c r="Z130" s="32">
        <v>0</v>
      </c>
      <c r="AA130" s="32">
        <v>0</v>
      </c>
      <c r="AB130" s="32">
        <v>0</v>
      </c>
      <c r="AC130" s="2">
        <v>-0.28000000000000003</v>
      </c>
      <c r="AD130" s="2">
        <v>-0.28000000000000003</v>
      </c>
      <c r="AE130" s="2">
        <v>-0.28000000000000003</v>
      </c>
      <c r="AF130" s="2">
        <v>-0.28000000000000003</v>
      </c>
      <c r="AG130" s="2">
        <v>-0.28000000000000003</v>
      </c>
      <c r="AH130" s="2">
        <v>-0.28000000000000003</v>
      </c>
      <c r="AI130" s="2">
        <v>-0.28000000000000003</v>
      </c>
      <c r="AJ130" s="2">
        <v>-0.28000000000000003</v>
      </c>
      <c r="AK130" s="2">
        <v>-0.28000000000000003</v>
      </c>
      <c r="AL130" s="2">
        <v>-0.28000000000000003</v>
      </c>
      <c r="AM130" s="2">
        <v>-0.28000000000000003</v>
      </c>
      <c r="AN130" s="2">
        <v>-0.28000000000000003</v>
      </c>
      <c r="AO130" s="33">
        <v>0</v>
      </c>
      <c r="AP130" s="33">
        <v>0</v>
      </c>
      <c r="AQ130" s="33">
        <v>0</v>
      </c>
      <c r="AR130" s="33">
        <v>0</v>
      </c>
      <c r="AS130" s="33">
        <v>0</v>
      </c>
      <c r="AT130" s="33">
        <v>0</v>
      </c>
      <c r="AU130" s="33">
        <v>0</v>
      </c>
      <c r="AV130" s="33">
        <v>0</v>
      </c>
      <c r="AW130" s="33">
        <v>0</v>
      </c>
      <c r="AX130" s="33">
        <v>0</v>
      </c>
      <c r="AY130" s="33">
        <v>0</v>
      </c>
      <c r="AZ130" s="33">
        <v>0</v>
      </c>
      <c r="BA130" s="31">
        <f t="shared" si="344"/>
        <v>0</v>
      </c>
      <c r="BB130" s="31">
        <f t="shared" si="345"/>
        <v>0</v>
      </c>
      <c r="BC130" s="31">
        <f t="shared" si="346"/>
        <v>0</v>
      </c>
      <c r="BD130" s="31">
        <f t="shared" si="347"/>
        <v>0</v>
      </c>
      <c r="BE130" s="31">
        <f t="shared" si="348"/>
        <v>0</v>
      </c>
      <c r="BF130" s="31">
        <f t="shared" si="349"/>
        <v>0</v>
      </c>
      <c r="BG130" s="31">
        <f t="shared" si="350"/>
        <v>0</v>
      </c>
      <c r="BH130" s="31">
        <f t="shared" si="351"/>
        <v>0</v>
      </c>
      <c r="BI130" s="31">
        <f t="shared" si="352"/>
        <v>0</v>
      </c>
      <c r="BJ130" s="31">
        <f t="shared" si="353"/>
        <v>0</v>
      </c>
      <c r="BK130" s="31">
        <f t="shared" si="354"/>
        <v>0</v>
      </c>
      <c r="BL130" s="31">
        <f t="shared" si="355"/>
        <v>0</v>
      </c>
      <c r="BM130" s="6">
        <f t="shared" ca="1" si="356"/>
        <v>4.7699999999999999E-2</v>
      </c>
      <c r="BN130" s="6">
        <f t="shared" ca="1" si="356"/>
        <v>4.7699999999999999E-2</v>
      </c>
      <c r="BO130" s="6">
        <f t="shared" ca="1" si="356"/>
        <v>4.7699999999999999E-2</v>
      </c>
      <c r="BP130" s="6">
        <f t="shared" ca="1" si="356"/>
        <v>4.7699999999999999E-2</v>
      </c>
      <c r="BQ130" s="6">
        <f t="shared" ca="1" si="356"/>
        <v>4.7699999999999999E-2</v>
      </c>
      <c r="BR130" s="6">
        <f t="shared" ca="1" si="356"/>
        <v>4.7699999999999999E-2</v>
      </c>
      <c r="BS130" s="6">
        <f t="shared" ca="1" si="356"/>
        <v>4.7699999999999999E-2</v>
      </c>
      <c r="BT130" s="6">
        <f t="shared" ca="1" si="356"/>
        <v>4.7699999999999999E-2</v>
      </c>
      <c r="BU130" s="6">
        <f t="shared" ca="1" si="356"/>
        <v>4.7699999999999999E-2</v>
      </c>
      <c r="BV130" s="6">
        <f t="shared" ca="1" si="356"/>
        <v>4.7699999999999999E-2</v>
      </c>
      <c r="BW130" s="6">
        <f t="shared" ca="1" si="356"/>
        <v>4.7699999999999999E-2</v>
      </c>
      <c r="BX130" s="6">
        <f t="shared" ca="1" si="356"/>
        <v>4.7699999999999999E-2</v>
      </c>
      <c r="BY130" s="31">
        <f t="shared" ca="1" si="317"/>
        <v>0</v>
      </c>
      <c r="BZ130" s="31">
        <f t="shared" ca="1" si="318"/>
        <v>0</v>
      </c>
      <c r="CA130" s="31">
        <f t="shared" ca="1" si="319"/>
        <v>0</v>
      </c>
      <c r="CB130" s="31">
        <f t="shared" ca="1" si="320"/>
        <v>0</v>
      </c>
      <c r="CC130" s="31">
        <f t="shared" ca="1" si="321"/>
        <v>0</v>
      </c>
      <c r="CD130" s="31">
        <f t="shared" ca="1" si="322"/>
        <v>0</v>
      </c>
      <c r="CE130" s="31">
        <f t="shared" ca="1" si="323"/>
        <v>0</v>
      </c>
      <c r="CF130" s="31">
        <f t="shared" ca="1" si="324"/>
        <v>0</v>
      </c>
      <c r="CG130" s="31">
        <f t="shared" ca="1" si="325"/>
        <v>0</v>
      </c>
      <c r="CH130" s="31">
        <f t="shared" ca="1" si="326"/>
        <v>0</v>
      </c>
      <c r="CI130" s="31">
        <f t="shared" ca="1" si="327"/>
        <v>0</v>
      </c>
      <c r="CJ130" s="31">
        <f t="shared" ca="1" si="328"/>
        <v>0</v>
      </c>
      <c r="CK130" s="32">
        <f t="shared" ca="1" si="330"/>
        <v>0</v>
      </c>
      <c r="CL130" s="32">
        <f t="shared" ca="1" si="331"/>
        <v>0</v>
      </c>
      <c r="CM130" s="32">
        <f t="shared" ca="1" si="332"/>
        <v>0</v>
      </c>
      <c r="CN130" s="32">
        <f t="shared" ca="1" si="333"/>
        <v>0</v>
      </c>
      <c r="CO130" s="32">
        <f t="shared" ca="1" si="334"/>
        <v>0</v>
      </c>
      <c r="CP130" s="32">
        <f t="shared" ca="1" si="335"/>
        <v>0</v>
      </c>
      <c r="CQ130" s="32">
        <f t="shared" ca="1" si="336"/>
        <v>0</v>
      </c>
      <c r="CR130" s="32">
        <f t="shared" ca="1" si="337"/>
        <v>0</v>
      </c>
      <c r="CS130" s="32">
        <f t="shared" ca="1" si="338"/>
        <v>0</v>
      </c>
      <c r="CT130" s="32">
        <f t="shared" ca="1" si="339"/>
        <v>0</v>
      </c>
      <c r="CU130" s="32">
        <f t="shared" ca="1" si="340"/>
        <v>0</v>
      </c>
      <c r="CV130" s="32">
        <f t="shared" ca="1" si="341"/>
        <v>0</v>
      </c>
      <c r="CW130" s="31">
        <f t="shared" ca="1" si="357"/>
        <v>0</v>
      </c>
      <c r="CX130" s="31">
        <f t="shared" ca="1" si="358"/>
        <v>0</v>
      </c>
      <c r="CY130" s="31">
        <f t="shared" ca="1" si="359"/>
        <v>0</v>
      </c>
      <c r="CZ130" s="31">
        <f t="shared" ca="1" si="360"/>
        <v>0</v>
      </c>
      <c r="DA130" s="31">
        <f t="shared" ca="1" si="361"/>
        <v>0</v>
      </c>
      <c r="DB130" s="31">
        <f t="shared" ca="1" si="362"/>
        <v>0</v>
      </c>
      <c r="DC130" s="31">
        <f t="shared" ca="1" si="363"/>
        <v>0</v>
      </c>
      <c r="DD130" s="31">
        <f t="shared" ca="1" si="364"/>
        <v>0</v>
      </c>
      <c r="DE130" s="31">
        <f t="shared" ca="1" si="365"/>
        <v>0</v>
      </c>
      <c r="DF130" s="31">
        <f t="shared" ca="1" si="366"/>
        <v>0</v>
      </c>
      <c r="DG130" s="31">
        <f t="shared" ca="1" si="367"/>
        <v>0</v>
      </c>
      <c r="DH130" s="31">
        <f t="shared" ca="1" si="368"/>
        <v>0</v>
      </c>
      <c r="DI130" s="32">
        <f t="shared" ca="1" si="369"/>
        <v>0</v>
      </c>
      <c r="DJ130" s="32">
        <f t="shared" ca="1" si="370"/>
        <v>0</v>
      </c>
      <c r="DK130" s="32">
        <f t="shared" ca="1" si="371"/>
        <v>0</v>
      </c>
      <c r="DL130" s="32">
        <f t="shared" ca="1" si="372"/>
        <v>0</v>
      </c>
      <c r="DM130" s="32">
        <f t="shared" ca="1" si="373"/>
        <v>0</v>
      </c>
      <c r="DN130" s="32">
        <f t="shared" ca="1" si="374"/>
        <v>0</v>
      </c>
      <c r="DO130" s="32">
        <f t="shared" ca="1" si="375"/>
        <v>0</v>
      </c>
      <c r="DP130" s="32">
        <f t="shared" ca="1" si="376"/>
        <v>0</v>
      </c>
      <c r="DQ130" s="32">
        <f t="shared" ca="1" si="377"/>
        <v>0</v>
      </c>
      <c r="DR130" s="32">
        <f t="shared" ca="1" si="378"/>
        <v>0</v>
      </c>
      <c r="DS130" s="32">
        <f t="shared" ca="1" si="379"/>
        <v>0</v>
      </c>
      <c r="DT130" s="32">
        <f t="shared" ca="1" si="380"/>
        <v>0</v>
      </c>
      <c r="DU130" s="31">
        <f t="shared" ca="1" si="381"/>
        <v>0</v>
      </c>
      <c r="DV130" s="31">
        <f t="shared" ca="1" si="382"/>
        <v>0</v>
      </c>
      <c r="DW130" s="31">
        <f t="shared" ca="1" si="383"/>
        <v>0</v>
      </c>
      <c r="DX130" s="31">
        <f t="shared" ca="1" si="384"/>
        <v>0</v>
      </c>
      <c r="DY130" s="31">
        <f t="shared" ca="1" si="385"/>
        <v>0</v>
      </c>
      <c r="DZ130" s="31">
        <f t="shared" ca="1" si="386"/>
        <v>0</v>
      </c>
      <c r="EA130" s="31">
        <f t="shared" ca="1" si="387"/>
        <v>0</v>
      </c>
      <c r="EB130" s="31">
        <f t="shared" ca="1" si="388"/>
        <v>0</v>
      </c>
      <c r="EC130" s="31">
        <f t="shared" ca="1" si="389"/>
        <v>0</v>
      </c>
      <c r="ED130" s="31">
        <f t="shared" ca="1" si="390"/>
        <v>0</v>
      </c>
      <c r="EE130" s="31">
        <f t="shared" ca="1" si="391"/>
        <v>0</v>
      </c>
      <c r="EF130" s="31">
        <f t="shared" ca="1" si="392"/>
        <v>0</v>
      </c>
      <c r="EG130" s="32">
        <f t="shared" ca="1" si="393"/>
        <v>0</v>
      </c>
      <c r="EH130" s="32">
        <f t="shared" ca="1" si="394"/>
        <v>0</v>
      </c>
      <c r="EI130" s="32">
        <f t="shared" ca="1" si="395"/>
        <v>0</v>
      </c>
      <c r="EJ130" s="32">
        <f t="shared" ca="1" si="396"/>
        <v>0</v>
      </c>
      <c r="EK130" s="32">
        <f t="shared" ca="1" si="397"/>
        <v>0</v>
      </c>
      <c r="EL130" s="32">
        <f t="shared" ca="1" si="398"/>
        <v>0</v>
      </c>
      <c r="EM130" s="32">
        <f t="shared" ca="1" si="399"/>
        <v>0</v>
      </c>
      <c r="EN130" s="32">
        <f t="shared" ca="1" si="400"/>
        <v>0</v>
      </c>
      <c r="EO130" s="32">
        <f t="shared" ca="1" si="401"/>
        <v>0</v>
      </c>
      <c r="EP130" s="32">
        <f t="shared" ca="1" si="402"/>
        <v>0</v>
      </c>
      <c r="EQ130" s="32">
        <f t="shared" ca="1" si="403"/>
        <v>0</v>
      </c>
      <c r="ER130" s="32">
        <f t="shared" ca="1" si="404"/>
        <v>0</v>
      </c>
    </row>
    <row r="131" spans="1:148">
      <c r="A131" t="s">
        <v>538</v>
      </c>
      <c r="B131" s="1" t="s">
        <v>298</v>
      </c>
      <c r="C131" t="str">
        <f t="shared" ca="1" si="342"/>
        <v>ST2</v>
      </c>
      <c r="D131" t="str">
        <f t="shared" ca="1" si="343"/>
        <v>Sturgeon #2</v>
      </c>
      <c r="E131" s="51">
        <v>0</v>
      </c>
      <c r="F131" s="51">
        <v>0</v>
      </c>
      <c r="G131" s="51">
        <v>0</v>
      </c>
      <c r="H131" s="51">
        <v>0</v>
      </c>
      <c r="I131" s="51">
        <v>0</v>
      </c>
      <c r="J131" s="51">
        <v>0</v>
      </c>
      <c r="K131" s="51">
        <v>0</v>
      </c>
      <c r="L131" s="51">
        <v>0</v>
      </c>
      <c r="M131" s="51">
        <v>0</v>
      </c>
      <c r="N131" s="51">
        <v>0</v>
      </c>
      <c r="O131" s="51">
        <v>0</v>
      </c>
      <c r="P131" s="51">
        <v>0</v>
      </c>
      <c r="Q131" s="32">
        <v>0</v>
      </c>
      <c r="R131" s="32">
        <v>0</v>
      </c>
      <c r="S131" s="32">
        <v>0</v>
      </c>
      <c r="T131" s="32">
        <v>0</v>
      </c>
      <c r="U131" s="32">
        <v>0</v>
      </c>
      <c r="V131" s="32">
        <v>0</v>
      </c>
      <c r="W131" s="32">
        <v>0</v>
      </c>
      <c r="X131" s="32">
        <v>0</v>
      </c>
      <c r="Y131" s="32">
        <v>0</v>
      </c>
      <c r="Z131" s="32">
        <v>0</v>
      </c>
      <c r="AA131" s="32">
        <v>0</v>
      </c>
      <c r="AB131" s="32">
        <v>0</v>
      </c>
      <c r="AC131" s="2">
        <v>-0.28000000000000003</v>
      </c>
      <c r="AD131" s="2">
        <v>-0.28000000000000003</v>
      </c>
      <c r="AE131" s="2">
        <v>-0.28000000000000003</v>
      </c>
      <c r="AF131" s="2">
        <v>-0.28000000000000003</v>
      </c>
      <c r="AG131" s="2">
        <v>-0.28000000000000003</v>
      </c>
      <c r="AH131" s="2">
        <v>-0.28000000000000003</v>
      </c>
      <c r="AI131" s="2">
        <v>-0.28000000000000003</v>
      </c>
      <c r="AJ131" s="2">
        <v>-0.28000000000000003</v>
      </c>
      <c r="AK131" s="2">
        <v>-0.28000000000000003</v>
      </c>
      <c r="AL131" s="2">
        <v>-0.28000000000000003</v>
      </c>
      <c r="AM131" s="2">
        <v>-0.28000000000000003</v>
      </c>
      <c r="AN131" s="2">
        <v>-0.28000000000000003</v>
      </c>
      <c r="AO131" s="33">
        <v>0</v>
      </c>
      <c r="AP131" s="33">
        <v>0</v>
      </c>
      <c r="AQ131" s="33">
        <v>0</v>
      </c>
      <c r="AR131" s="33">
        <v>0</v>
      </c>
      <c r="AS131" s="33">
        <v>0</v>
      </c>
      <c r="AT131" s="33">
        <v>0</v>
      </c>
      <c r="AU131" s="33">
        <v>0</v>
      </c>
      <c r="AV131" s="33">
        <v>0</v>
      </c>
      <c r="AW131" s="33">
        <v>0</v>
      </c>
      <c r="AX131" s="33">
        <v>0</v>
      </c>
      <c r="AY131" s="33">
        <v>0</v>
      </c>
      <c r="AZ131" s="33">
        <v>0</v>
      </c>
      <c r="BA131" s="31">
        <f t="shared" si="344"/>
        <v>0</v>
      </c>
      <c r="BB131" s="31">
        <f t="shared" si="345"/>
        <v>0</v>
      </c>
      <c r="BC131" s="31">
        <f t="shared" si="346"/>
        <v>0</v>
      </c>
      <c r="BD131" s="31">
        <f t="shared" si="347"/>
        <v>0</v>
      </c>
      <c r="BE131" s="31">
        <f t="shared" si="348"/>
        <v>0</v>
      </c>
      <c r="BF131" s="31">
        <f t="shared" si="349"/>
        <v>0</v>
      </c>
      <c r="BG131" s="31">
        <f t="shared" si="350"/>
        <v>0</v>
      </c>
      <c r="BH131" s="31">
        <f t="shared" si="351"/>
        <v>0</v>
      </c>
      <c r="BI131" s="31">
        <f t="shared" si="352"/>
        <v>0</v>
      </c>
      <c r="BJ131" s="31">
        <f t="shared" si="353"/>
        <v>0</v>
      </c>
      <c r="BK131" s="31">
        <f t="shared" si="354"/>
        <v>0</v>
      </c>
      <c r="BL131" s="31">
        <f t="shared" si="355"/>
        <v>0</v>
      </c>
      <c r="BM131" s="6">
        <f t="shared" ca="1" si="356"/>
        <v>4.7699999999999999E-2</v>
      </c>
      <c r="BN131" s="6">
        <f t="shared" ca="1" si="356"/>
        <v>4.7699999999999999E-2</v>
      </c>
      <c r="BO131" s="6">
        <f t="shared" ca="1" si="356"/>
        <v>4.7699999999999999E-2</v>
      </c>
      <c r="BP131" s="6">
        <f t="shared" ca="1" si="356"/>
        <v>4.7699999999999999E-2</v>
      </c>
      <c r="BQ131" s="6">
        <f t="shared" ca="1" si="356"/>
        <v>4.7699999999999999E-2</v>
      </c>
      <c r="BR131" s="6">
        <f t="shared" ca="1" si="356"/>
        <v>4.7699999999999999E-2</v>
      </c>
      <c r="BS131" s="6">
        <f t="shared" ca="1" si="356"/>
        <v>4.7699999999999999E-2</v>
      </c>
      <c r="BT131" s="6">
        <f t="shared" ca="1" si="356"/>
        <v>4.7699999999999999E-2</v>
      </c>
      <c r="BU131" s="6">
        <f t="shared" ca="1" si="356"/>
        <v>4.7699999999999999E-2</v>
      </c>
      <c r="BV131" s="6">
        <f t="shared" ca="1" si="356"/>
        <v>4.7699999999999999E-2</v>
      </c>
      <c r="BW131" s="6">
        <f t="shared" ca="1" si="356"/>
        <v>4.7699999999999999E-2</v>
      </c>
      <c r="BX131" s="6">
        <f t="shared" ca="1" si="356"/>
        <v>4.7699999999999999E-2</v>
      </c>
      <c r="BY131" s="31">
        <f t="shared" ca="1" si="317"/>
        <v>0</v>
      </c>
      <c r="BZ131" s="31">
        <f t="shared" ca="1" si="318"/>
        <v>0</v>
      </c>
      <c r="CA131" s="31">
        <f t="shared" ca="1" si="319"/>
        <v>0</v>
      </c>
      <c r="CB131" s="31">
        <f t="shared" ca="1" si="320"/>
        <v>0</v>
      </c>
      <c r="CC131" s="31">
        <f t="shared" ca="1" si="321"/>
        <v>0</v>
      </c>
      <c r="CD131" s="31">
        <f t="shared" ca="1" si="322"/>
        <v>0</v>
      </c>
      <c r="CE131" s="31">
        <f t="shared" ca="1" si="323"/>
        <v>0</v>
      </c>
      <c r="CF131" s="31">
        <f t="shared" ca="1" si="324"/>
        <v>0</v>
      </c>
      <c r="CG131" s="31">
        <f t="shared" ca="1" si="325"/>
        <v>0</v>
      </c>
      <c r="CH131" s="31">
        <f t="shared" ca="1" si="326"/>
        <v>0</v>
      </c>
      <c r="CI131" s="31">
        <f t="shared" ca="1" si="327"/>
        <v>0</v>
      </c>
      <c r="CJ131" s="31">
        <f t="shared" ca="1" si="328"/>
        <v>0</v>
      </c>
      <c r="CK131" s="32">
        <f t="shared" ca="1" si="330"/>
        <v>0</v>
      </c>
      <c r="CL131" s="32">
        <f t="shared" ca="1" si="331"/>
        <v>0</v>
      </c>
      <c r="CM131" s="32">
        <f t="shared" ca="1" si="332"/>
        <v>0</v>
      </c>
      <c r="CN131" s="32">
        <f t="shared" ca="1" si="333"/>
        <v>0</v>
      </c>
      <c r="CO131" s="32">
        <f t="shared" ca="1" si="334"/>
        <v>0</v>
      </c>
      <c r="CP131" s="32">
        <f t="shared" ca="1" si="335"/>
        <v>0</v>
      </c>
      <c r="CQ131" s="32">
        <f t="shared" ca="1" si="336"/>
        <v>0</v>
      </c>
      <c r="CR131" s="32">
        <f t="shared" ca="1" si="337"/>
        <v>0</v>
      </c>
      <c r="CS131" s="32">
        <f t="shared" ca="1" si="338"/>
        <v>0</v>
      </c>
      <c r="CT131" s="32">
        <f t="shared" ca="1" si="339"/>
        <v>0</v>
      </c>
      <c r="CU131" s="32">
        <f t="shared" ca="1" si="340"/>
        <v>0</v>
      </c>
      <c r="CV131" s="32">
        <f t="shared" ca="1" si="341"/>
        <v>0</v>
      </c>
      <c r="CW131" s="31">
        <f t="shared" ca="1" si="357"/>
        <v>0</v>
      </c>
      <c r="CX131" s="31">
        <f t="shared" ca="1" si="358"/>
        <v>0</v>
      </c>
      <c r="CY131" s="31">
        <f t="shared" ca="1" si="359"/>
        <v>0</v>
      </c>
      <c r="CZ131" s="31">
        <f t="shared" ca="1" si="360"/>
        <v>0</v>
      </c>
      <c r="DA131" s="31">
        <f t="shared" ca="1" si="361"/>
        <v>0</v>
      </c>
      <c r="DB131" s="31">
        <f t="shared" ca="1" si="362"/>
        <v>0</v>
      </c>
      <c r="DC131" s="31">
        <f t="shared" ca="1" si="363"/>
        <v>0</v>
      </c>
      <c r="DD131" s="31">
        <f t="shared" ca="1" si="364"/>
        <v>0</v>
      </c>
      <c r="DE131" s="31">
        <f t="shared" ca="1" si="365"/>
        <v>0</v>
      </c>
      <c r="DF131" s="31">
        <f t="shared" ca="1" si="366"/>
        <v>0</v>
      </c>
      <c r="DG131" s="31">
        <f t="shared" ca="1" si="367"/>
        <v>0</v>
      </c>
      <c r="DH131" s="31">
        <f t="shared" ca="1" si="368"/>
        <v>0</v>
      </c>
      <c r="DI131" s="32">
        <f t="shared" ca="1" si="369"/>
        <v>0</v>
      </c>
      <c r="DJ131" s="32">
        <f t="shared" ca="1" si="370"/>
        <v>0</v>
      </c>
      <c r="DK131" s="32">
        <f t="shared" ca="1" si="371"/>
        <v>0</v>
      </c>
      <c r="DL131" s="32">
        <f t="shared" ca="1" si="372"/>
        <v>0</v>
      </c>
      <c r="DM131" s="32">
        <f t="shared" ca="1" si="373"/>
        <v>0</v>
      </c>
      <c r="DN131" s="32">
        <f t="shared" ca="1" si="374"/>
        <v>0</v>
      </c>
      <c r="DO131" s="32">
        <f t="shared" ca="1" si="375"/>
        <v>0</v>
      </c>
      <c r="DP131" s="32">
        <f t="shared" ca="1" si="376"/>
        <v>0</v>
      </c>
      <c r="DQ131" s="32">
        <f t="shared" ca="1" si="377"/>
        <v>0</v>
      </c>
      <c r="DR131" s="32">
        <f t="shared" ca="1" si="378"/>
        <v>0</v>
      </c>
      <c r="DS131" s="32">
        <f t="shared" ca="1" si="379"/>
        <v>0</v>
      </c>
      <c r="DT131" s="32">
        <f t="shared" ca="1" si="380"/>
        <v>0</v>
      </c>
      <c r="DU131" s="31">
        <f t="shared" ca="1" si="381"/>
        <v>0</v>
      </c>
      <c r="DV131" s="31">
        <f t="shared" ca="1" si="382"/>
        <v>0</v>
      </c>
      <c r="DW131" s="31">
        <f t="shared" ca="1" si="383"/>
        <v>0</v>
      </c>
      <c r="DX131" s="31">
        <f t="shared" ca="1" si="384"/>
        <v>0</v>
      </c>
      <c r="DY131" s="31">
        <f t="shared" ca="1" si="385"/>
        <v>0</v>
      </c>
      <c r="DZ131" s="31">
        <f t="shared" ca="1" si="386"/>
        <v>0</v>
      </c>
      <c r="EA131" s="31">
        <f t="shared" ca="1" si="387"/>
        <v>0</v>
      </c>
      <c r="EB131" s="31">
        <f t="shared" ca="1" si="388"/>
        <v>0</v>
      </c>
      <c r="EC131" s="31">
        <f t="shared" ca="1" si="389"/>
        <v>0</v>
      </c>
      <c r="ED131" s="31">
        <f t="shared" ca="1" si="390"/>
        <v>0</v>
      </c>
      <c r="EE131" s="31">
        <f t="shared" ca="1" si="391"/>
        <v>0</v>
      </c>
      <c r="EF131" s="31">
        <f t="shared" ca="1" si="392"/>
        <v>0</v>
      </c>
      <c r="EG131" s="32">
        <f t="shared" ca="1" si="393"/>
        <v>0</v>
      </c>
      <c r="EH131" s="32">
        <f t="shared" ca="1" si="394"/>
        <v>0</v>
      </c>
      <c r="EI131" s="32">
        <f t="shared" ca="1" si="395"/>
        <v>0</v>
      </c>
      <c r="EJ131" s="32">
        <f t="shared" ca="1" si="396"/>
        <v>0</v>
      </c>
      <c r="EK131" s="32">
        <f t="shared" ca="1" si="397"/>
        <v>0</v>
      </c>
      <c r="EL131" s="32">
        <f t="shared" ca="1" si="398"/>
        <v>0</v>
      </c>
      <c r="EM131" s="32">
        <f t="shared" ca="1" si="399"/>
        <v>0</v>
      </c>
      <c r="EN131" s="32">
        <f t="shared" ca="1" si="400"/>
        <v>0</v>
      </c>
      <c r="EO131" s="32">
        <f t="shared" ca="1" si="401"/>
        <v>0</v>
      </c>
      <c r="EP131" s="32">
        <f t="shared" ca="1" si="402"/>
        <v>0</v>
      </c>
      <c r="EQ131" s="32">
        <f t="shared" ca="1" si="403"/>
        <v>0</v>
      </c>
      <c r="ER131" s="32">
        <f t="shared" ca="1" si="404"/>
        <v>0</v>
      </c>
    </row>
    <row r="132" spans="1:148">
      <c r="A132" t="s">
        <v>434</v>
      </c>
      <c r="B132" s="1" t="s">
        <v>65</v>
      </c>
      <c r="C132" t="str">
        <f t="shared" ca="1" si="342"/>
        <v>TAB1</v>
      </c>
      <c r="D132" t="str">
        <f t="shared" ca="1" si="343"/>
        <v>Taber Wind Facility</v>
      </c>
      <c r="E132" s="51">
        <v>25353.782999999999</v>
      </c>
      <c r="F132" s="51">
        <v>12561.087</v>
      </c>
      <c r="G132" s="51">
        <v>25595.934000000001</v>
      </c>
      <c r="H132" s="51">
        <v>20983.439399999999</v>
      </c>
      <c r="I132" s="51">
        <v>19310.3694</v>
      </c>
      <c r="J132" s="51">
        <v>13037.3166</v>
      </c>
      <c r="K132" s="51">
        <v>10201.1322</v>
      </c>
      <c r="L132" s="51">
        <v>11190.005614199999</v>
      </c>
      <c r="M132" s="51">
        <v>19826.7639905</v>
      </c>
      <c r="N132" s="51">
        <v>18387.953182900001</v>
      </c>
      <c r="O132" s="51">
        <v>35923.491138600002</v>
      </c>
      <c r="P132" s="51">
        <v>15069.8858865</v>
      </c>
      <c r="Q132" s="32">
        <v>1557136.25</v>
      </c>
      <c r="R132" s="32">
        <v>560736.18999999994</v>
      </c>
      <c r="S132" s="32">
        <v>874818.91</v>
      </c>
      <c r="T132" s="32">
        <v>558989.17000000004</v>
      </c>
      <c r="U132" s="32">
        <v>578474.6</v>
      </c>
      <c r="V132" s="32">
        <v>311196.61</v>
      </c>
      <c r="W132" s="32">
        <v>324461.37</v>
      </c>
      <c r="X132" s="32">
        <v>347830.58</v>
      </c>
      <c r="Y132" s="32">
        <v>977894.2</v>
      </c>
      <c r="Z132" s="32">
        <v>556043.72</v>
      </c>
      <c r="AA132" s="32">
        <v>1671598.41</v>
      </c>
      <c r="AB132" s="32">
        <v>666004.38</v>
      </c>
      <c r="AC132" s="2">
        <v>-0.71</v>
      </c>
      <c r="AD132" s="2">
        <v>-0.71</v>
      </c>
      <c r="AE132" s="2">
        <v>-0.71</v>
      </c>
      <c r="AF132" s="2">
        <v>-0.71</v>
      </c>
      <c r="AG132" s="2">
        <v>-0.71</v>
      </c>
      <c r="AH132" s="2">
        <v>-0.71</v>
      </c>
      <c r="AI132" s="2">
        <v>-0.71</v>
      </c>
      <c r="AJ132" s="2">
        <v>-0.71</v>
      </c>
      <c r="AK132" s="2">
        <v>-0.71</v>
      </c>
      <c r="AL132" s="2">
        <v>-0.71</v>
      </c>
      <c r="AM132" s="2">
        <v>-0.71</v>
      </c>
      <c r="AN132" s="2">
        <v>-0.71</v>
      </c>
      <c r="AO132" s="33">
        <v>-11055.67</v>
      </c>
      <c r="AP132" s="33">
        <v>-3981.23</v>
      </c>
      <c r="AQ132" s="33">
        <v>-6211.21</v>
      </c>
      <c r="AR132" s="33">
        <v>-3968.82</v>
      </c>
      <c r="AS132" s="33">
        <v>-4107.17</v>
      </c>
      <c r="AT132" s="33">
        <v>-2209.5</v>
      </c>
      <c r="AU132" s="33">
        <v>-2303.6799999999998</v>
      </c>
      <c r="AV132" s="33">
        <v>-2469.6</v>
      </c>
      <c r="AW132" s="33">
        <v>-6943.05</v>
      </c>
      <c r="AX132" s="33">
        <v>-3947.91</v>
      </c>
      <c r="AY132" s="33">
        <v>-11868.35</v>
      </c>
      <c r="AZ132" s="33">
        <v>-4728.63</v>
      </c>
      <c r="BA132" s="31">
        <f t="shared" si="344"/>
        <v>-467.14</v>
      </c>
      <c r="BB132" s="31">
        <f t="shared" si="345"/>
        <v>-168.22</v>
      </c>
      <c r="BC132" s="31">
        <f t="shared" si="346"/>
        <v>-262.45</v>
      </c>
      <c r="BD132" s="31">
        <f t="shared" si="347"/>
        <v>-223.6</v>
      </c>
      <c r="BE132" s="31">
        <f t="shared" si="348"/>
        <v>-231.39</v>
      </c>
      <c r="BF132" s="31">
        <f t="shared" si="349"/>
        <v>-124.48</v>
      </c>
      <c r="BG132" s="31">
        <f t="shared" si="350"/>
        <v>0</v>
      </c>
      <c r="BH132" s="31">
        <f t="shared" si="351"/>
        <v>0</v>
      </c>
      <c r="BI132" s="31">
        <f t="shared" si="352"/>
        <v>0</v>
      </c>
      <c r="BJ132" s="31">
        <f t="shared" si="353"/>
        <v>-667.25</v>
      </c>
      <c r="BK132" s="31">
        <f t="shared" si="354"/>
        <v>-2005.92</v>
      </c>
      <c r="BL132" s="31">
        <f t="shared" si="355"/>
        <v>-799.21</v>
      </c>
      <c r="BM132" s="6">
        <f t="shared" ca="1" si="356"/>
        <v>-6.1800000000000001E-2</v>
      </c>
      <c r="BN132" s="6">
        <f t="shared" ca="1" si="356"/>
        <v>-6.1800000000000001E-2</v>
      </c>
      <c r="BO132" s="6">
        <f t="shared" ca="1" si="356"/>
        <v>-6.1800000000000001E-2</v>
      </c>
      <c r="BP132" s="6">
        <f t="shared" ca="1" si="356"/>
        <v>-6.1800000000000001E-2</v>
      </c>
      <c r="BQ132" s="6">
        <f t="shared" ca="1" si="356"/>
        <v>-6.1800000000000001E-2</v>
      </c>
      <c r="BR132" s="6">
        <f t="shared" ca="1" si="356"/>
        <v>-6.1800000000000001E-2</v>
      </c>
      <c r="BS132" s="6">
        <f t="shared" ca="1" si="356"/>
        <v>-6.1800000000000001E-2</v>
      </c>
      <c r="BT132" s="6">
        <f t="shared" ca="1" si="356"/>
        <v>-6.1800000000000001E-2</v>
      </c>
      <c r="BU132" s="6">
        <f t="shared" ca="1" si="356"/>
        <v>-6.1800000000000001E-2</v>
      </c>
      <c r="BV132" s="6">
        <f t="shared" ca="1" si="356"/>
        <v>-6.1800000000000001E-2</v>
      </c>
      <c r="BW132" s="6">
        <f t="shared" ca="1" si="356"/>
        <v>-6.1800000000000001E-2</v>
      </c>
      <c r="BX132" s="6">
        <f t="shared" ca="1" si="356"/>
        <v>-6.1800000000000001E-2</v>
      </c>
      <c r="BY132" s="31">
        <f t="shared" ca="1" si="317"/>
        <v>-96231.02</v>
      </c>
      <c r="BZ132" s="31">
        <f t="shared" ca="1" si="318"/>
        <v>-34653.5</v>
      </c>
      <c r="CA132" s="31">
        <f t="shared" ca="1" si="319"/>
        <v>-54063.81</v>
      </c>
      <c r="CB132" s="31">
        <f t="shared" ca="1" si="320"/>
        <v>-34545.53</v>
      </c>
      <c r="CC132" s="31">
        <f t="shared" ca="1" si="321"/>
        <v>-35749.730000000003</v>
      </c>
      <c r="CD132" s="31">
        <f t="shared" ca="1" si="322"/>
        <v>-19231.95</v>
      </c>
      <c r="CE132" s="31">
        <f t="shared" ca="1" si="323"/>
        <v>-20051.71</v>
      </c>
      <c r="CF132" s="31">
        <f t="shared" ca="1" si="324"/>
        <v>-21495.93</v>
      </c>
      <c r="CG132" s="31">
        <f t="shared" ca="1" si="325"/>
        <v>-60433.86</v>
      </c>
      <c r="CH132" s="31">
        <f t="shared" ca="1" si="326"/>
        <v>-34363.5</v>
      </c>
      <c r="CI132" s="31">
        <f t="shared" ca="1" si="327"/>
        <v>-103304.78</v>
      </c>
      <c r="CJ132" s="31">
        <f t="shared" ca="1" si="328"/>
        <v>-41159.07</v>
      </c>
      <c r="CK132" s="32">
        <f t="shared" ca="1" si="330"/>
        <v>3737.13</v>
      </c>
      <c r="CL132" s="32">
        <f t="shared" ca="1" si="331"/>
        <v>1345.77</v>
      </c>
      <c r="CM132" s="32">
        <f t="shared" ca="1" si="332"/>
        <v>2099.5700000000002</v>
      </c>
      <c r="CN132" s="32">
        <f t="shared" ca="1" si="333"/>
        <v>1341.57</v>
      </c>
      <c r="CO132" s="32">
        <f t="shared" ca="1" si="334"/>
        <v>1388.34</v>
      </c>
      <c r="CP132" s="32">
        <f t="shared" ca="1" si="335"/>
        <v>746.87</v>
      </c>
      <c r="CQ132" s="32">
        <f t="shared" ca="1" si="336"/>
        <v>778.71</v>
      </c>
      <c r="CR132" s="32">
        <f t="shared" ca="1" si="337"/>
        <v>834.79</v>
      </c>
      <c r="CS132" s="32">
        <f t="shared" ca="1" si="338"/>
        <v>2346.9499999999998</v>
      </c>
      <c r="CT132" s="32">
        <f t="shared" ca="1" si="339"/>
        <v>1334.5</v>
      </c>
      <c r="CU132" s="32">
        <f t="shared" ca="1" si="340"/>
        <v>4011.84</v>
      </c>
      <c r="CV132" s="32">
        <f t="shared" ca="1" si="341"/>
        <v>1598.41</v>
      </c>
      <c r="CW132" s="31">
        <f t="shared" ca="1" si="357"/>
        <v>-80971.08</v>
      </c>
      <c r="CX132" s="31">
        <f t="shared" ca="1" si="358"/>
        <v>-29158.280000000002</v>
      </c>
      <c r="CY132" s="31">
        <f t="shared" ca="1" si="359"/>
        <v>-45490.58</v>
      </c>
      <c r="CZ132" s="31">
        <f t="shared" ca="1" si="360"/>
        <v>-29011.54</v>
      </c>
      <c r="DA132" s="31">
        <f t="shared" ca="1" si="361"/>
        <v>-30022.830000000009</v>
      </c>
      <c r="DB132" s="31">
        <f t="shared" ca="1" si="362"/>
        <v>-16151.100000000002</v>
      </c>
      <c r="DC132" s="31">
        <f t="shared" ca="1" si="363"/>
        <v>-16969.32</v>
      </c>
      <c r="DD132" s="31">
        <f t="shared" ca="1" si="364"/>
        <v>-18191.54</v>
      </c>
      <c r="DE132" s="31">
        <f t="shared" ca="1" si="365"/>
        <v>-51143.86</v>
      </c>
      <c r="DF132" s="31">
        <f t="shared" ca="1" si="366"/>
        <v>-28413.84</v>
      </c>
      <c r="DG132" s="31">
        <f t="shared" ca="1" si="367"/>
        <v>-85418.67</v>
      </c>
      <c r="DH132" s="31">
        <f t="shared" ca="1" si="368"/>
        <v>-34032.82</v>
      </c>
      <c r="DI132" s="32">
        <f t="shared" ca="1" si="369"/>
        <v>-4048.55</v>
      </c>
      <c r="DJ132" s="32">
        <f t="shared" ca="1" si="370"/>
        <v>-1457.91</v>
      </c>
      <c r="DK132" s="32">
        <f t="shared" ca="1" si="371"/>
        <v>-2274.5300000000002</v>
      </c>
      <c r="DL132" s="32">
        <f t="shared" ca="1" si="372"/>
        <v>-1450.58</v>
      </c>
      <c r="DM132" s="32">
        <f t="shared" ca="1" si="373"/>
        <v>-1501.14</v>
      </c>
      <c r="DN132" s="32">
        <f t="shared" ca="1" si="374"/>
        <v>-807.56</v>
      </c>
      <c r="DO132" s="32">
        <f t="shared" ca="1" si="375"/>
        <v>-848.47</v>
      </c>
      <c r="DP132" s="32">
        <f t="shared" ca="1" si="376"/>
        <v>-909.58</v>
      </c>
      <c r="DQ132" s="32">
        <f t="shared" ca="1" si="377"/>
        <v>-2557.19</v>
      </c>
      <c r="DR132" s="32">
        <f t="shared" ca="1" si="378"/>
        <v>-1420.69</v>
      </c>
      <c r="DS132" s="32">
        <f t="shared" ca="1" si="379"/>
        <v>-4270.93</v>
      </c>
      <c r="DT132" s="32">
        <f t="shared" ca="1" si="380"/>
        <v>-1701.64</v>
      </c>
      <c r="DU132" s="31">
        <f t="shared" ca="1" si="381"/>
        <v>-26086.47</v>
      </c>
      <c r="DV132" s="31">
        <f t="shared" ca="1" si="382"/>
        <v>-9325.83</v>
      </c>
      <c r="DW132" s="31">
        <f t="shared" ca="1" si="383"/>
        <v>-14453.49</v>
      </c>
      <c r="DX132" s="31">
        <f t="shared" ca="1" si="384"/>
        <v>-9162.25</v>
      </c>
      <c r="DY132" s="31">
        <f t="shared" ca="1" si="385"/>
        <v>-9432.2800000000007</v>
      </c>
      <c r="DZ132" s="31">
        <f t="shared" ca="1" si="386"/>
        <v>-5046.76</v>
      </c>
      <c r="EA132" s="31">
        <f t="shared" ca="1" si="387"/>
        <v>-5274.54</v>
      </c>
      <c r="EB132" s="31">
        <f t="shared" ca="1" si="388"/>
        <v>-5623.53</v>
      </c>
      <c r="EC132" s="31">
        <f t="shared" ca="1" si="389"/>
        <v>-15723.18</v>
      </c>
      <c r="ED132" s="31">
        <f t="shared" ca="1" si="390"/>
        <v>-8688.57</v>
      </c>
      <c r="EE132" s="31">
        <f t="shared" ca="1" si="391"/>
        <v>-25974.79</v>
      </c>
      <c r="EF132" s="31">
        <f t="shared" ca="1" si="392"/>
        <v>-10293.030000000001</v>
      </c>
      <c r="EG132" s="32">
        <f t="shared" ca="1" si="393"/>
        <v>-111106.1</v>
      </c>
      <c r="EH132" s="32">
        <f t="shared" ca="1" si="394"/>
        <v>-39942.020000000004</v>
      </c>
      <c r="EI132" s="32">
        <f t="shared" ca="1" si="395"/>
        <v>-62218.6</v>
      </c>
      <c r="EJ132" s="32">
        <f t="shared" ca="1" si="396"/>
        <v>-39624.370000000003</v>
      </c>
      <c r="EK132" s="32">
        <f t="shared" ca="1" si="397"/>
        <v>-40956.250000000007</v>
      </c>
      <c r="EL132" s="32">
        <f t="shared" ca="1" si="398"/>
        <v>-22005.420000000006</v>
      </c>
      <c r="EM132" s="32">
        <f t="shared" ca="1" si="399"/>
        <v>-23092.33</v>
      </c>
      <c r="EN132" s="32">
        <f t="shared" ca="1" si="400"/>
        <v>-24724.65</v>
      </c>
      <c r="EO132" s="32">
        <f t="shared" ca="1" si="401"/>
        <v>-69424.23000000001</v>
      </c>
      <c r="EP132" s="32">
        <f t="shared" ca="1" si="402"/>
        <v>-38523.1</v>
      </c>
      <c r="EQ132" s="32">
        <f t="shared" ca="1" si="403"/>
        <v>-115664.39000000001</v>
      </c>
      <c r="ER132" s="32">
        <f t="shared" ca="1" si="404"/>
        <v>-46027.49</v>
      </c>
    </row>
    <row r="133" spans="1:148">
      <c r="A133" t="s">
        <v>509</v>
      </c>
      <c r="B133" s="1" t="s">
        <v>118</v>
      </c>
      <c r="C133" t="str">
        <f t="shared" ca="1" si="342"/>
        <v>TAY1</v>
      </c>
      <c r="D133" t="str">
        <f t="shared" ca="1" si="343"/>
        <v>Taylor Hydro Facility</v>
      </c>
      <c r="E133" s="51">
        <v>0</v>
      </c>
      <c r="F133" s="51">
        <v>0</v>
      </c>
      <c r="G133" s="51">
        <v>0</v>
      </c>
      <c r="H133" s="51">
        <v>0</v>
      </c>
      <c r="I133" s="51">
        <v>5671.1796999999997</v>
      </c>
      <c r="J133" s="51">
        <v>9599.2880000000005</v>
      </c>
      <c r="K133" s="51">
        <v>9959.2445000000007</v>
      </c>
      <c r="L133" s="51">
        <v>6743.7264999999998</v>
      </c>
      <c r="M133" s="51">
        <v>8112.4522999999999</v>
      </c>
      <c r="N133" s="51">
        <v>2721.7716999999998</v>
      </c>
      <c r="O133" s="51">
        <v>0</v>
      </c>
      <c r="P133" s="51">
        <v>0</v>
      </c>
      <c r="Q133" s="32">
        <v>0</v>
      </c>
      <c r="R133" s="32">
        <v>0</v>
      </c>
      <c r="S133" s="32">
        <v>0</v>
      </c>
      <c r="T133" s="32">
        <v>0</v>
      </c>
      <c r="U133" s="32">
        <v>181790.74</v>
      </c>
      <c r="V133" s="32">
        <v>321285.88</v>
      </c>
      <c r="W133" s="32">
        <v>406527.13</v>
      </c>
      <c r="X133" s="32">
        <v>231248.1</v>
      </c>
      <c r="Y133" s="32">
        <v>587329.06999999995</v>
      </c>
      <c r="Z133" s="32">
        <v>80337.95</v>
      </c>
      <c r="AA133" s="32">
        <v>0</v>
      </c>
      <c r="AB133" s="32">
        <v>0</v>
      </c>
      <c r="AC133" s="2">
        <v>1.68</v>
      </c>
      <c r="AD133" s="2">
        <v>1.68</v>
      </c>
      <c r="AE133" s="2">
        <v>1.68</v>
      </c>
      <c r="AF133" s="2">
        <v>1.68</v>
      </c>
      <c r="AG133" s="2">
        <v>1.68</v>
      </c>
      <c r="AH133" s="2">
        <v>1.68</v>
      </c>
      <c r="AI133" s="2">
        <v>1.68</v>
      </c>
      <c r="AJ133" s="2">
        <v>1.68</v>
      </c>
      <c r="AK133" s="2">
        <v>1.68</v>
      </c>
      <c r="AL133" s="2">
        <v>1.68</v>
      </c>
      <c r="AM133" s="2">
        <v>1.68</v>
      </c>
      <c r="AN133" s="2">
        <v>1.68</v>
      </c>
      <c r="AO133" s="33">
        <v>0</v>
      </c>
      <c r="AP133" s="33">
        <v>0</v>
      </c>
      <c r="AQ133" s="33">
        <v>0</v>
      </c>
      <c r="AR133" s="33">
        <v>0</v>
      </c>
      <c r="AS133" s="33">
        <v>3054.08</v>
      </c>
      <c r="AT133" s="33">
        <v>5397.6</v>
      </c>
      <c r="AU133" s="33">
        <v>6829.66</v>
      </c>
      <c r="AV133" s="33">
        <v>3884.97</v>
      </c>
      <c r="AW133" s="33">
        <v>9867.1299999999992</v>
      </c>
      <c r="AX133" s="33">
        <v>1349.68</v>
      </c>
      <c r="AY133" s="33">
        <v>0</v>
      </c>
      <c r="AZ133" s="33">
        <v>0</v>
      </c>
      <c r="BA133" s="31">
        <f t="shared" si="344"/>
        <v>0</v>
      </c>
      <c r="BB133" s="31">
        <f t="shared" si="345"/>
        <v>0</v>
      </c>
      <c r="BC133" s="31">
        <f t="shared" si="346"/>
        <v>0</v>
      </c>
      <c r="BD133" s="31">
        <f t="shared" si="347"/>
        <v>0</v>
      </c>
      <c r="BE133" s="31">
        <f t="shared" si="348"/>
        <v>-72.72</v>
      </c>
      <c r="BF133" s="31">
        <f t="shared" si="349"/>
        <v>-128.51</v>
      </c>
      <c r="BG133" s="31">
        <f t="shared" si="350"/>
        <v>0</v>
      </c>
      <c r="BH133" s="31">
        <f t="shared" si="351"/>
        <v>0</v>
      </c>
      <c r="BI133" s="31">
        <f t="shared" si="352"/>
        <v>0</v>
      </c>
      <c r="BJ133" s="31">
        <f t="shared" si="353"/>
        <v>-96.41</v>
      </c>
      <c r="BK133" s="31">
        <f t="shared" si="354"/>
        <v>0</v>
      </c>
      <c r="BL133" s="31">
        <f t="shared" si="355"/>
        <v>0</v>
      </c>
      <c r="BM133" s="6">
        <f t="shared" ca="1" si="356"/>
        <v>-2.1999999999999999E-2</v>
      </c>
      <c r="BN133" s="6">
        <f t="shared" ca="1" si="356"/>
        <v>-2.1999999999999999E-2</v>
      </c>
      <c r="BO133" s="6">
        <f t="shared" ca="1" si="356"/>
        <v>-2.1999999999999999E-2</v>
      </c>
      <c r="BP133" s="6">
        <f t="shared" ca="1" si="356"/>
        <v>-2.1999999999999999E-2</v>
      </c>
      <c r="BQ133" s="6">
        <f t="shared" ca="1" si="356"/>
        <v>-2.1999999999999999E-2</v>
      </c>
      <c r="BR133" s="6">
        <f t="shared" ca="1" si="356"/>
        <v>-2.1999999999999999E-2</v>
      </c>
      <c r="BS133" s="6">
        <f t="shared" ca="1" si="356"/>
        <v>-2.1999999999999999E-2</v>
      </c>
      <c r="BT133" s="6">
        <f t="shared" ca="1" si="356"/>
        <v>-2.1999999999999999E-2</v>
      </c>
      <c r="BU133" s="6">
        <f t="shared" ca="1" si="356"/>
        <v>-2.1999999999999999E-2</v>
      </c>
      <c r="BV133" s="6">
        <f t="shared" ca="1" si="356"/>
        <v>-2.1999999999999999E-2</v>
      </c>
      <c r="BW133" s="6">
        <f t="shared" ca="1" si="356"/>
        <v>-2.1999999999999999E-2</v>
      </c>
      <c r="BX133" s="6">
        <f t="shared" ca="1" si="356"/>
        <v>-2.1999999999999999E-2</v>
      </c>
      <c r="BY133" s="31">
        <f t="shared" ca="1" si="317"/>
        <v>0</v>
      </c>
      <c r="BZ133" s="31">
        <f t="shared" ca="1" si="318"/>
        <v>0</v>
      </c>
      <c r="CA133" s="31">
        <f t="shared" ca="1" si="319"/>
        <v>0</v>
      </c>
      <c r="CB133" s="31">
        <f t="shared" ca="1" si="320"/>
        <v>0</v>
      </c>
      <c r="CC133" s="31">
        <f t="shared" ca="1" si="321"/>
        <v>-3999.4</v>
      </c>
      <c r="CD133" s="31">
        <f t="shared" ca="1" si="322"/>
        <v>-7068.29</v>
      </c>
      <c r="CE133" s="31">
        <f t="shared" ca="1" si="323"/>
        <v>-8943.6</v>
      </c>
      <c r="CF133" s="31">
        <f t="shared" ca="1" si="324"/>
        <v>-5087.46</v>
      </c>
      <c r="CG133" s="31">
        <f t="shared" ca="1" si="325"/>
        <v>-12921.24</v>
      </c>
      <c r="CH133" s="31">
        <f t="shared" ca="1" si="326"/>
        <v>-1767.43</v>
      </c>
      <c r="CI133" s="31">
        <f t="shared" ca="1" si="327"/>
        <v>0</v>
      </c>
      <c r="CJ133" s="31">
        <f t="shared" ca="1" si="328"/>
        <v>0</v>
      </c>
      <c r="CK133" s="32">
        <f t="shared" ca="1" si="330"/>
        <v>0</v>
      </c>
      <c r="CL133" s="32">
        <f t="shared" ca="1" si="331"/>
        <v>0</v>
      </c>
      <c r="CM133" s="32">
        <f t="shared" ca="1" si="332"/>
        <v>0</v>
      </c>
      <c r="CN133" s="32">
        <f t="shared" ca="1" si="333"/>
        <v>0</v>
      </c>
      <c r="CO133" s="32">
        <f t="shared" ca="1" si="334"/>
        <v>436.3</v>
      </c>
      <c r="CP133" s="32">
        <f t="shared" ca="1" si="335"/>
        <v>771.09</v>
      </c>
      <c r="CQ133" s="32">
        <f t="shared" ca="1" si="336"/>
        <v>975.67</v>
      </c>
      <c r="CR133" s="32">
        <f t="shared" ca="1" si="337"/>
        <v>555</v>
      </c>
      <c r="CS133" s="32">
        <f t="shared" ca="1" si="338"/>
        <v>1409.59</v>
      </c>
      <c r="CT133" s="32">
        <f t="shared" ca="1" si="339"/>
        <v>192.81</v>
      </c>
      <c r="CU133" s="32">
        <f t="shared" ca="1" si="340"/>
        <v>0</v>
      </c>
      <c r="CV133" s="32">
        <f t="shared" ca="1" si="341"/>
        <v>0</v>
      </c>
      <c r="CW133" s="31">
        <f t="shared" ca="1" si="357"/>
        <v>0</v>
      </c>
      <c r="CX133" s="31">
        <f t="shared" ca="1" si="358"/>
        <v>0</v>
      </c>
      <c r="CY133" s="31">
        <f t="shared" ca="1" si="359"/>
        <v>0</v>
      </c>
      <c r="CZ133" s="31">
        <f t="shared" ca="1" si="360"/>
        <v>0</v>
      </c>
      <c r="DA133" s="31">
        <f t="shared" ca="1" si="361"/>
        <v>-6544.46</v>
      </c>
      <c r="DB133" s="31">
        <f t="shared" ca="1" si="362"/>
        <v>-11566.289999999999</v>
      </c>
      <c r="DC133" s="31">
        <f t="shared" ca="1" si="363"/>
        <v>-14797.59</v>
      </c>
      <c r="DD133" s="31">
        <f t="shared" ca="1" si="364"/>
        <v>-8417.43</v>
      </c>
      <c r="DE133" s="31">
        <f t="shared" ca="1" si="365"/>
        <v>-21378.78</v>
      </c>
      <c r="DF133" s="31">
        <f t="shared" ca="1" si="366"/>
        <v>-2827.8900000000003</v>
      </c>
      <c r="DG133" s="31">
        <f t="shared" ca="1" si="367"/>
        <v>0</v>
      </c>
      <c r="DH133" s="31">
        <f t="shared" ca="1" si="368"/>
        <v>0</v>
      </c>
      <c r="DI133" s="32">
        <f t="shared" ca="1" si="369"/>
        <v>0</v>
      </c>
      <c r="DJ133" s="32">
        <f t="shared" ca="1" si="370"/>
        <v>0</v>
      </c>
      <c r="DK133" s="32">
        <f t="shared" ca="1" si="371"/>
        <v>0</v>
      </c>
      <c r="DL133" s="32">
        <f t="shared" ca="1" si="372"/>
        <v>0</v>
      </c>
      <c r="DM133" s="32">
        <f t="shared" ca="1" si="373"/>
        <v>-327.22000000000003</v>
      </c>
      <c r="DN133" s="32">
        <f t="shared" ca="1" si="374"/>
        <v>-578.30999999999995</v>
      </c>
      <c r="DO133" s="32">
        <f t="shared" ca="1" si="375"/>
        <v>-739.88</v>
      </c>
      <c r="DP133" s="32">
        <f t="shared" ca="1" si="376"/>
        <v>-420.87</v>
      </c>
      <c r="DQ133" s="32">
        <f t="shared" ca="1" si="377"/>
        <v>-1068.94</v>
      </c>
      <c r="DR133" s="32">
        <f t="shared" ca="1" si="378"/>
        <v>-141.38999999999999</v>
      </c>
      <c r="DS133" s="32">
        <f t="shared" ca="1" si="379"/>
        <v>0</v>
      </c>
      <c r="DT133" s="32">
        <f t="shared" ca="1" si="380"/>
        <v>0</v>
      </c>
      <c r="DU133" s="31">
        <f t="shared" ca="1" si="381"/>
        <v>0</v>
      </c>
      <c r="DV133" s="31">
        <f t="shared" ca="1" si="382"/>
        <v>0</v>
      </c>
      <c r="DW133" s="31">
        <f t="shared" ca="1" si="383"/>
        <v>0</v>
      </c>
      <c r="DX133" s="31">
        <f t="shared" ca="1" si="384"/>
        <v>0</v>
      </c>
      <c r="DY133" s="31">
        <f t="shared" ca="1" si="385"/>
        <v>-2056.0700000000002</v>
      </c>
      <c r="DZ133" s="31">
        <f t="shared" ca="1" si="386"/>
        <v>-3614.14</v>
      </c>
      <c r="EA133" s="31">
        <f t="shared" ca="1" si="387"/>
        <v>-4599.5</v>
      </c>
      <c r="EB133" s="31">
        <f t="shared" ca="1" si="388"/>
        <v>-2602.0700000000002</v>
      </c>
      <c r="EC133" s="31">
        <f t="shared" ca="1" si="389"/>
        <v>-6572.49</v>
      </c>
      <c r="ED133" s="31">
        <f t="shared" ca="1" si="390"/>
        <v>-864.73</v>
      </c>
      <c r="EE133" s="31">
        <f t="shared" ca="1" si="391"/>
        <v>0</v>
      </c>
      <c r="EF133" s="31">
        <f t="shared" ca="1" si="392"/>
        <v>0</v>
      </c>
      <c r="EG133" s="32">
        <f t="shared" ca="1" si="393"/>
        <v>0</v>
      </c>
      <c r="EH133" s="32">
        <f t="shared" ca="1" si="394"/>
        <v>0</v>
      </c>
      <c r="EI133" s="32">
        <f t="shared" ca="1" si="395"/>
        <v>0</v>
      </c>
      <c r="EJ133" s="32">
        <f t="shared" ca="1" si="396"/>
        <v>0</v>
      </c>
      <c r="EK133" s="32">
        <f t="shared" ca="1" si="397"/>
        <v>-8927.75</v>
      </c>
      <c r="EL133" s="32">
        <f t="shared" ca="1" si="398"/>
        <v>-15758.739999999998</v>
      </c>
      <c r="EM133" s="32">
        <f t="shared" ca="1" si="399"/>
        <v>-20136.97</v>
      </c>
      <c r="EN133" s="32">
        <f t="shared" ca="1" si="400"/>
        <v>-11440.37</v>
      </c>
      <c r="EO133" s="32">
        <f t="shared" ca="1" si="401"/>
        <v>-29020.21</v>
      </c>
      <c r="EP133" s="32">
        <f t="shared" ca="1" si="402"/>
        <v>-3834.01</v>
      </c>
      <c r="EQ133" s="32">
        <f t="shared" ca="1" si="403"/>
        <v>0</v>
      </c>
      <c r="ER133" s="32">
        <f t="shared" ca="1" si="404"/>
        <v>0</v>
      </c>
    </row>
    <row r="134" spans="1:148">
      <c r="A134" t="s">
        <v>509</v>
      </c>
      <c r="B134" s="1" t="s">
        <v>299</v>
      </c>
      <c r="C134" t="str">
        <f t="shared" ca="1" si="342"/>
        <v>TAY2</v>
      </c>
      <c r="D134" t="str">
        <f t="shared" ca="1" si="343"/>
        <v>Taylor Wind Facility</v>
      </c>
      <c r="E134" s="51">
        <v>956.08550000000002</v>
      </c>
      <c r="F134" s="51">
        <v>386.267</v>
      </c>
      <c r="G134" s="51">
        <v>650.28989999999999</v>
      </c>
      <c r="H134" s="51">
        <v>490.83949999999999</v>
      </c>
      <c r="I134" s="51">
        <v>526.28399999999999</v>
      </c>
      <c r="J134" s="51">
        <v>299.18349999999998</v>
      </c>
      <c r="K134" s="51">
        <v>141.7388</v>
      </c>
      <c r="L134" s="51">
        <v>211.905</v>
      </c>
      <c r="M134" s="51">
        <v>466.79360000000003</v>
      </c>
      <c r="N134" s="51">
        <v>440.05669999999998</v>
      </c>
      <c r="O134" s="51">
        <v>923.8356</v>
      </c>
      <c r="P134" s="51">
        <v>485.40390000000002</v>
      </c>
      <c r="Q134" s="32">
        <v>46642.85</v>
      </c>
      <c r="R134" s="32">
        <v>16801.2</v>
      </c>
      <c r="S134" s="32">
        <v>22407.54</v>
      </c>
      <c r="T134" s="32">
        <v>13014.52</v>
      </c>
      <c r="U134" s="32">
        <v>18116.669999999998</v>
      </c>
      <c r="V134" s="32">
        <v>8444.19</v>
      </c>
      <c r="W134" s="32">
        <v>5294.29</v>
      </c>
      <c r="X134" s="32">
        <v>6946.18</v>
      </c>
      <c r="Y134" s="32">
        <v>30707.4</v>
      </c>
      <c r="Z134" s="32">
        <v>12871.56</v>
      </c>
      <c r="AA134" s="32">
        <v>47230.400000000001</v>
      </c>
      <c r="AB134" s="32">
        <v>18868.52</v>
      </c>
      <c r="AC134" s="2">
        <v>1.68</v>
      </c>
      <c r="AD134" s="2">
        <v>1.68</v>
      </c>
      <c r="AE134" s="2">
        <v>1.68</v>
      </c>
      <c r="AF134" s="2">
        <v>1.68</v>
      </c>
      <c r="AG134" s="2">
        <v>1.68</v>
      </c>
      <c r="AH134" s="2">
        <v>1.68</v>
      </c>
      <c r="AI134" s="2">
        <v>1.68</v>
      </c>
      <c r="AJ134" s="2">
        <v>1.68</v>
      </c>
      <c r="AK134" s="2">
        <v>1.68</v>
      </c>
      <c r="AL134" s="2">
        <v>1.68</v>
      </c>
      <c r="AM134" s="2">
        <v>1.68</v>
      </c>
      <c r="AN134" s="2">
        <v>1.68</v>
      </c>
      <c r="AO134" s="33">
        <v>783.6</v>
      </c>
      <c r="AP134" s="33">
        <v>282.26</v>
      </c>
      <c r="AQ134" s="33">
        <v>376.45</v>
      </c>
      <c r="AR134" s="33">
        <v>218.64</v>
      </c>
      <c r="AS134" s="33">
        <v>304.36</v>
      </c>
      <c r="AT134" s="33">
        <v>141.86000000000001</v>
      </c>
      <c r="AU134" s="33">
        <v>88.94</v>
      </c>
      <c r="AV134" s="33">
        <v>116.7</v>
      </c>
      <c r="AW134" s="33">
        <v>515.88</v>
      </c>
      <c r="AX134" s="33">
        <v>216.24</v>
      </c>
      <c r="AY134" s="33">
        <v>793.47</v>
      </c>
      <c r="AZ134" s="33">
        <v>316.99</v>
      </c>
      <c r="BA134" s="31">
        <f t="shared" si="344"/>
        <v>-13.99</v>
      </c>
      <c r="BB134" s="31">
        <f t="shared" si="345"/>
        <v>-5.04</v>
      </c>
      <c r="BC134" s="31">
        <f t="shared" si="346"/>
        <v>-6.72</v>
      </c>
      <c r="BD134" s="31">
        <f t="shared" si="347"/>
        <v>-5.21</v>
      </c>
      <c r="BE134" s="31">
        <f t="shared" si="348"/>
        <v>-7.25</v>
      </c>
      <c r="BF134" s="31">
        <f t="shared" si="349"/>
        <v>-3.38</v>
      </c>
      <c r="BG134" s="31">
        <f t="shared" si="350"/>
        <v>0</v>
      </c>
      <c r="BH134" s="31">
        <f t="shared" si="351"/>
        <v>0</v>
      </c>
      <c r="BI134" s="31">
        <f t="shared" si="352"/>
        <v>0</v>
      </c>
      <c r="BJ134" s="31">
        <f t="shared" si="353"/>
        <v>-15.45</v>
      </c>
      <c r="BK134" s="31">
        <f t="shared" si="354"/>
        <v>-56.68</v>
      </c>
      <c r="BL134" s="31">
        <f t="shared" si="355"/>
        <v>-22.64</v>
      </c>
      <c r="BM134" s="6">
        <f t="shared" ca="1" si="356"/>
        <v>1.2999999999999999E-2</v>
      </c>
      <c r="BN134" s="6">
        <f t="shared" ca="1" si="356"/>
        <v>1.2999999999999999E-2</v>
      </c>
      <c r="BO134" s="6">
        <f t="shared" ca="1" si="356"/>
        <v>1.2999999999999999E-2</v>
      </c>
      <c r="BP134" s="6">
        <f t="shared" ca="1" si="356"/>
        <v>1.2999999999999999E-2</v>
      </c>
      <c r="BQ134" s="6">
        <f t="shared" ca="1" si="356"/>
        <v>1.2999999999999999E-2</v>
      </c>
      <c r="BR134" s="6">
        <f t="shared" ca="1" si="356"/>
        <v>1.2999999999999999E-2</v>
      </c>
      <c r="BS134" s="6">
        <f t="shared" ca="1" si="356"/>
        <v>1.2999999999999999E-2</v>
      </c>
      <c r="BT134" s="6">
        <f t="shared" ca="1" si="356"/>
        <v>1.2999999999999999E-2</v>
      </c>
      <c r="BU134" s="6">
        <f t="shared" ca="1" si="356"/>
        <v>1.2999999999999999E-2</v>
      </c>
      <c r="BV134" s="6">
        <f t="shared" ca="1" si="356"/>
        <v>1.2999999999999999E-2</v>
      </c>
      <c r="BW134" s="6">
        <f t="shared" ca="1" si="356"/>
        <v>1.2999999999999999E-2</v>
      </c>
      <c r="BX134" s="6">
        <f t="shared" ca="1" si="356"/>
        <v>1.2999999999999999E-2</v>
      </c>
      <c r="BY134" s="31">
        <f t="shared" ca="1" si="317"/>
        <v>606.36</v>
      </c>
      <c r="BZ134" s="31">
        <f t="shared" ca="1" si="318"/>
        <v>218.42</v>
      </c>
      <c r="CA134" s="31">
        <f t="shared" ca="1" si="319"/>
        <v>291.3</v>
      </c>
      <c r="CB134" s="31">
        <f t="shared" ca="1" si="320"/>
        <v>169.19</v>
      </c>
      <c r="CC134" s="31">
        <f t="shared" ca="1" si="321"/>
        <v>235.52</v>
      </c>
      <c r="CD134" s="31">
        <f t="shared" ca="1" si="322"/>
        <v>109.77</v>
      </c>
      <c r="CE134" s="31">
        <f t="shared" ca="1" si="323"/>
        <v>68.83</v>
      </c>
      <c r="CF134" s="31">
        <f t="shared" ca="1" si="324"/>
        <v>90.3</v>
      </c>
      <c r="CG134" s="31">
        <f t="shared" ca="1" si="325"/>
        <v>399.2</v>
      </c>
      <c r="CH134" s="31">
        <f t="shared" ca="1" si="326"/>
        <v>167.33</v>
      </c>
      <c r="CI134" s="31">
        <f t="shared" ca="1" si="327"/>
        <v>614</v>
      </c>
      <c r="CJ134" s="31">
        <f t="shared" ca="1" si="328"/>
        <v>245.29</v>
      </c>
      <c r="CK134" s="32">
        <f t="shared" ca="1" si="330"/>
        <v>111.94</v>
      </c>
      <c r="CL134" s="32">
        <f t="shared" ca="1" si="331"/>
        <v>40.32</v>
      </c>
      <c r="CM134" s="32">
        <f t="shared" ca="1" si="332"/>
        <v>53.78</v>
      </c>
      <c r="CN134" s="32">
        <f t="shared" ca="1" si="333"/>
        <v>31.23</v>
      </c>
      <c r="CO134" s="32">
        <f t="shared" ca="1" si="334"/>
        <v>43.48</v>
      </c>
      <c r="CP134" s="32">
        <f t="shared" ca="1" si="335"/>
        <v>20.27</v>
      </c>
      <c r="CQ134" s="32">
        <f t="shared" ca="1" si="336"/>
        <v>12.71</v>
      </c>
      <c r="CR134" s="32">
        <f t="shared" ca="1" si="337"/>
        <v>16.670000000000002</v>
      </c>
      <c r="CS134" s="32">
        <f t="shared" ca="1" si="338"/>
        <v>73.7</v>
      </c>
      <c r="CT134" s="32">
        <f t="shared" ca="1" si="339"/>
        <v>30.89</v>
      </c>
      <c r="CU134" s="32">
        <f t="shared" ca="1" si="340"/>
        <v>113.35</v>
      </c>
      <c r="CV134" s="32">
        <f t="shared" ca="1" si="341"/>
        <v>45.28</v>
      </c>
      <c r="CW134" s="31">
        <f t="shared" ca="1" si="357"/>
        <v>-51.310000000000066</v>
      </c>
      <c r="CX134" s="31">
        <f t="shared" ca="1" si="358"/>
        <v>-18.479999999999983</v>
      </c>
      <c r="CY134" s="31">
        <f t="shared" ca="1" si="359"/>
        <v>-24.649999999999949</v>
      </c>
      <c r="CZ134" s="31">
        <f t="shared" ca="1" si="360"/>
        <v>-13.009999999999998</v>
      </c>
      <c r="DA134" s="31">
        <f t="shared" ca="1" si="361"/>
        <v>-18.110000000000014</v>
      </c>
      <c r="DB134" s="31">
        <f t="shared" ca="1" si="362"/>
        <v>-8.4400000000000226</v>
      </c>
      <c r="DC134" s="31">
        <f t="shared" ca="1" si="363"/>
        <v>-7.4000000000000057</v>
      </c>
      <c r="DD134" s="31">
        <f t="shared" ca="1" si="364"/>
        <v>-9.730000000000004</v>
      </c>
      <c r="DE134" s="31">
        <f t="shared" ca="1" si="365"/>
        <v>-42.980000000000018</v>
      </c>
      <c r="DF134" s="31">
        <f t="shared" ca="1" si="366"/>
        <v>-2.5699999999999825</v>
      </c>
      <c r="DG134" s="31">
        <f t="shared" ca="1" si="367"/>
        <v>-9.4400000000000048</v>
      </c>
      <c r="DH134" s="31">
        <f t="shared" ca="1" si="368"/>
        <v>-3.7800000000000153</v>
      </c>
      <c r="DI134" s="32">
        <f t="shared" ca="1" si="369"/>
        <v>-2.57</v>
      </c>
      <c r="DJ134" s="32">
        <f t="shared" ca="1" si="370"/>
        <v>-0.92</v>
      </c>
      <c r="DK134" s="32">
        <f t="shared" ca="1" si="371"/>
        <v>-1.23</v>
      </c>
      <c r="DL134" s="32">
        <f t="shared" ca="1" si="372"/>
        <v>-0.65</v>
      </c>
      <c r="DM134" s="32">
        <f t="shared" ca="1" si="373"/>
        <v>-0.91</v>
      </c>
      <c r="DN134" s="32">
        <f t="shared" ca="1" si="374"/>
        <v>-0.42</v>
      </c>
      <c r="DO134" s="32">
        <f t="shared" ca="1" si="375"/>
        <v>-0.37</v>
      </c>
      <c r="DP134" s="32">
        <f t="shared" ca="1" si="376"/>
        <v>-0.49</v>
      </c>
      <c r="DQ134" s="32">
        <f t="shared" ca="1" si="377"/>
        <v>-2.15</v>
      </c>
      <c r="DR134" s="32">
        <f t="shared" ca="1" si="378"/>
        <v>-0.13</v>
      </c>
      <c r="DS134" s="32">
        <f t="shared" ca="1" si="379"/>
        <v>-0.47</v>
      </c>
      <c r="DT134" s="32">
        <f t="shared" ca="1" si="380"/>
        <v>-0.19</v>
      </c>
      <c r="DU134" s="31">
        <f t="shared" ca="1" si="381"/>
        <v>-16.53</v>
      </c>
      <c r="DV134" s="31">
        <f t="shared" ca="1" si="382"/>
        <v>-5.91</v>
      </c>
      <c r="DW134" s="31">
        <f t="shared" ca="1" si="383"/>
        <v>-7.83</v>
      </c>
      <c r="DX134" s="31">
        <f t="shared" ca="1" si="384"/>
        <v>-4.1100000000000003</v>
      </c>
      <c r="DY134" s="31">
        <f t="shared" ca="1" si="385"/>
        <v>-5.69</v>
      </c>
      <c r="DZ134" s="31">
        <f t="shared" ca="1" si="386"/>
        <v>-2.64</v>
      </c>
      <c r="EA134" s="31">
        <f t="shared" ca="1" si="387"/>
        <v>-2.2999999999999998</v>
      </c>
      <c r="EB134" s="31">
        <f t="shared" ca="1" si="388"/>
        <v>-3.01</v>
      </c>
      <c r="EC134" s="31">
        <f t="shared" ca="1" si="389"/>
        <v>-13.21</v>
      </c>
      <c r="ED134" s="31">
        <f t="shared" ca="1" si="390"/>
        <v>-0.79</v>
      </c>
      <c r="EE134" s="31">
        <f t="shared" ca="1" si="391"/>
        <v>-2.87</v>
      </c>
      <c r="EF134" s="31">
        <f t="shared" ca="1" si="392"/>
        <v>-1.1399999999999999</v>
      </c>
      <c r="EG134" s="32">
        <f t="shared" ca="1" si="393"/>
        <v>-70.410000000000068</v>
      </c>
      <c r="EH134" s="32">
        <f t="shared" ca="1" si="394"/>
        <v>-25.309999999999985</v>
      </c>
      <c r="EI134" s="32">
        <f t="shared" ca="1" si="395"/>
        <v>-33.709999999999951</v>
      </c>
      <c r="EJ134" s="32">
        <f t="shared" ca="1" si="396"/>
        <v>-17.77</v>
      </c>
      <c r="EK134" s="32">
        <f t="shared" ca="1" si="397"/>
        <v>-24.710000000000015</v>
      </c>
      <c r="EL134" s="32">
        <f t="shared" ca="1" si="398"/>
        <v>-11.500000000000023</v>
      </c>
      <c r="EM134" s="32">
        <f t="shared" ca="1" si="399"/>
        <v>-10.070000000000006</v>
      </c>
      <c r="EN134" s="32">
        <f t="shared" ca="1" si="400"/>
        <v>-13.230000000000004</v>
      </c>
      <c r="EO134" s="32">
        <f t="shared" ca="1" si="401"/>
        <v>-58.340000000000018</v>
      </c>
      <c r="EP134" s="32">
        <f t="shared" ca="1" si="402"/>
        <v>-3.4899999999999824</v>
      </c>
      <c r="EQ134" s="32">
        <f t="shared" ca="1" si="403"/>
        <v>-12.780000000000005</v>
      </c>
      <c r="ER134" s="32">
        <f t="shared" ca="1" si="404"/>
        <v>-5.1100000000000154</v>
      </c>
    </row>
    <row r="135" spans="1:148">
      <c r="A135" t="s">
        <v>437</v>
      </c>
      <c r="B135" s="1" t="s">
        <v>141</v>
      </c>
      <c r="C135" t="str">
        <f t="shared" ca="1" si="342"/>
        <v>TC01</v>
      </c>
      <c r="D135" t="str">
        <f t="shared" ca="1" si="343"/>
        <v>Carseland Industrial System</v>
      </c>
      <c r="E135" s="51">
        <v>46031.123699999996</v>
      </c>
      <c r="F135" s="51">
        <v>40881.559099999999</v>
      </c>
      <c r="G135" s="51">
        <v>43363.352500000001</v>
      </c>
      <c r="H135" s="51">
        <v>44121.997199999998</v>
      </c>
      <c r="I135" s="51">
        <v>45593.22</v>
      </c>
      <c r="J135" s="51">
        <v>43707.8626</v>
      </c>
      <c r="K135" s="51">
        <v>47081.081100000003</v>
      </c>
      <c r="L135" s="51">
        <v>46761.196499999998</v>
      </c>
      <c r="M135" s="51">
        <v>42184.726999999999</v>
      </c>
      <c r="N135" s="51">
        <v>47368.159500000002</v>
      </c>
      <c r="O135" s="51">
        <v>40612.0844</v>
      </c>
      <c r="P135" s="51">
        <v>46878.0236</v>
      </c>
      <c r="Q135" s="32">
        <v>4780912.2300000004</v>
      </c>
      <c r="R135" s="32">
        <v>2182777.7400000002</v>
      </c>
      <c r="S135" s="32">
        <v>1894422.15</v>
      </c>
      <c r="T135" s="32">
        <v>1405359.51</v>
      </c>
      <c r="U135" s="32">
        <v>1459531.98</v>
      </c>
      <c r="V135" s="32">
        <v>1405064.47</v>
      </c>
      <c r="W135" s="32">
        <v>1961277.17</v>
      </c>
      <c r="X135" s="32">
        <v>1632598.97</v>
      </c>
      <c r="Y135" s="32">
        <v>3312515.59</v>
      </c>
      <c r="Z135" s="32">
        <v>1657566.2</v>
      </c>
      <c r="AA135" s="32">
        <v>2124532.19</v>
      </c>
      <c r="AB135" s="32">
        <v>2625774.02</v>
      </c>
      <c r="AC135" s="2">
        <v>-0.54</v>
      </c>
      <c r="AD135" s="2">
        <v>-0.54</v>
      </c>
      <c r="AE135" s="2">
        <v>-0.54</v>
      </c>
      <c r="AF135" s="2">
        <v>-0.54</v>
      </c>
      <c r="AG135" s="2">
        <v>-0.54</v>
      </c>
      <c r="AH135" s="2">
        <v>-0.54</v>
      </c>
      <c r="AI135" s="2">
        <v>-0.54</v>
      </c>
      <c r="AJ135" s="2">
        <v>-0.54</v>
      </c>
      <c r="AK135" s="2">
        <v>-0.54</v>
      </c>
      <c r="AL135" s="2">
        <v>-0.54</v>
      </c>
      <c r="AM135" s="2">
        <v>-0.54</v>
      </c>
      <c r="AN135" s="2">
        <v>-0.54</v>
      </c>
      <c r="AO135" s="33">
        <v>-25816.93</v>
      </c>
      <c r="AP135" s="33">
        <v>-11787</v>
      </c>
      <c r="AQ135" s="33">
        <v>-10229.879999999999</v>
      </c>
      <c r="AR135" s="33">
        <v>-7588.94</v>
      </c>
      <c r="AS135" s="33">
        <v>-7881.47</v>
      </c>
      <c r="AT135" s="33">
        <v>-7587.35</v>
      </c>
      <c r="AU135" s="33">
        <v>-10590.9</v>
      </c>
      <c r="AV135" s="33">
        <v>-8816.0300000000007</v>
      </c>
      <c r="AW135" s="33">
        <v>-17887.580000000002</v>
      </c>
      <c r="AX135" s="33">
        <v>-8950.86</v>
      </c>
      <c r="AY135" s="33">
        <v>-11472.47</v>
      </c>
      <c r="AZ135" s="33">
        <v>-14179.18</v>
      </c>
      <c r="BA135" s="31">
        <f t="shared" si="344"/>
        <v>-1434.27</v>
      </c>
      <c r="BB135" s="31">
        <f t="shared" si="345"/>
        <v>-654.83000000000004</v>
      </c>
      <c r="BC135" s="31">
        <f t="shared" si="346"/>
        <v>-568.33000000000004</v>
      </c>
      <c r="BD135" s="31">
        <f t="shared" si="347"/>
        <v>-562.14</v>
      </c>
      <c r="BE135" s="31">
        <f t="shared" si="348"/>
        <v>-583.80999999999995</v>
      </c>
      <c r="BF135" s="31">
        <f t="shared" si="349"/>
        <v>-562.03</v>
      </c>
      <c r="BG135" s="31">
        <f t="shared" si="350"/>
        <v>0</v>
      </c>
      <c r="BH135" s="31">
        <f t="shared" si="351"/>
        <v>0</v>
      </c>
      <c r="BI135" s="31">
        <f t="shared" si="352"/>
        <v>0</v>
      </c>
      <c r="BJ135" s="31">
        <f t="shared" si="353"/>
        <v>-1989.08</v>
      </c>
      <c r="BK135" s="31">
        <f t="shared" si="354"/>
        <v>-2549.44</v>
      </c>
      <c r="BL135" s="31">
        <f t="shared" si="355"/>
        <v>-3150.93</v>
      </c>
      <c r="BM135" s="6">
        <f t="shared" ca="1" si="356"/>
        <v>-5.2299999999999999E-2</v>
      </c>
      <c r="BN135" s="6">
        <f t="shared" ca="1" si="356"/>
        <v>-5.2299999999999999E-2</v>
      </c>
      <c r="BO135" s="6">
        <f t="shared" ca="1" si="356"/>
        <v>-5.2299999999999999E-2</v>
      </c>
      <c r="BP135" s="6">
        <f t="shared" ca="1" si="356"/>
        <v>-5.2299999999999999E-2</v>
      </c>
      <c r="BQ135" s="6">
        <f t="shared" ca="1" si="356"/>
        <v>-5.2299999999999999E-2</v>
      </c>
      <c r="BR135" s="6">
        <f t="shared" ca="1" si="356"/>
        <v>-5.2299999999999999E-2</v>
      </c>
      <c r="BS135" s="6">
        <f t="shared" ca="1" si="356"/>
        <v>-5.2299999999999999E-2</v>
      </c>
      <c r="BT135" s="6">
        <f t="shared" ca="1" si="356"/>
        <v>-5.2299999999999999E-2</v>
      </c>
      <c r="BU135" s="6">
        <f t="shared" ca="1" si="356"/>
        <v>-5.2299999999999999E-2</v>
      </c>
      <c r="BV135" s="6">
        <f t="shared" ca="1" si="356"/>
        <v>-5.2299999999999999E-2</v>
      </c>
      <c r="BW135" s="6">
        <f t="shared" ca="1" si="356"/>
        <v>-5.2299999999999999E-2</v>
      </c>
      <c r="BX135" s="6">
        <f t="shared" ca="1" si="356"/>
        <v>-5.2299999999999999E-2</v>
      </c>
      <c r="BY135" s="31">
        <f t="shared" ca="1" si="317"/>
        <v>-250041.71</v>
      </c>
      <c r="BZ135" s="31">
        <f t="shared" ca="1" si="318"/>
        <v>-114159.28</v>
      </c>
      <c r="CA135" s="31">
        <f t="shared" ca="1" si="319"/>
        <v>-99078.28</v>
      </c>
      <c r="CB135" s="31">
        <f t="shared" ca="1" si="320"/>
        <v>-73500.3</v>
      </c>
      <c r="CC135" s="31">
        <f t="shared" ca="1" si="321"/>
        <v>-76333.52</v>
      </c>
      <c r="CD135" s="31">
        <f t="shared" ca="1" si="322"/>
        <v>-73484.87</v>
      </c>
      <c r="CE135" s="31">
        <f t="shared" ca="1" si="323"/>
        <v>-102574.8</v>
      </c>
      <c r="CF135" s="31">
        <f t="shared" ca="1" si="324"/>
        <v>-85384.93</v>
      </c>
      <c r="CG135" s="31">
        <f t="shared" ca="1" si="325"/>
        <v>-173244.57</v>
      </c>
      <c r="CH135" s="31">
        <f t="shared" ca="1" si="326"/>
        <v>-86690.71</v>
      </c>
      <c r="CI135" s="31">
        <f t="shared" ca="1" si="327"/>
        <v>-111113.03</v>
      </c>
      <c r="CJ135" s="31">
        <f t="shared" ca="1" si="328"/>
        <v>-137327.98000000001</v>
      </c>
      <c r="CK135" s="32">
        <f t="shared" ca="1" si="330"/>
        <v>11474.19</v>
      </c>
      <c r="CL135" s="32">
        <f t="shared" ca="1" si="331"/>
        <v>5238.67</v>
      </c>
      <c r="CM135" s="32">
        <f t="shared" ca="1" si="332"/>
        <v>4546.6099999999997</v>
      </c>
      <c r="CN135" s="32">
        <f t="shared" ca="1" si="333"/>
        <v>3372.86</v>
      </c>
      <c r="CO135" s="32">
        <f t="shared" ca="1" si="334"/>
        <v>3502.88</v>
      </c>
      <c r="CP135" s="32">
        <f t="shared" ca="1" si="335"/>
        <v>3372.15</v>
      </c>
      <c r="CQ135" s="32">
        <f t="shared" ca="1" si="336"/>
        <v>4707.07</v>
      </c>
      <c r="CR135" s="32">
        <f t="shared" ca="1" si="337"/>
        <v>3918.24</v>
      </c>
      <c r="CS135" s="32">
        <f t="shared" ca="1" si="338"/>
        <v>7950.04</v>
      </c>
      <c r="CT135" s="32">
        <f t="shared" ca="1" si="339"/>
        <v>3978.16</v>
      </c>
      <c r="CU135" s="32">
        <f t="shared" ca="1" si="340"/>
        <v>5098.88</v>
      </c>
      <c r="CV135" s="32">
        <f t="shared" ca="1" si="341"/>
        <v>6301.86</v>
      </c>
      <c r="CW135" s="31">
        <f t="shared" ca="1" si="357"/>
        <v>-211316.32</v>
      </c>
      <c r="CX135" s="31">
        <f t="shared" ca="1" si="358"/>
        <v>-96478.78</v>
      </c>
      <c r="CY135" s="31">
        <f t="shared" ca="1" si="359"/>
        <v>-83733.459999999992</v>
      </c>
      <c r="CZ135" s="31">
        <f t="shared" ca="1" si="360"/>
        <v>-61976.36</v>
      </c>
      <c r="DA135" s="31">
        <f t="shared" ca="1" si="361"/>
        <v>-64365.36</v>
      </c>
      <c r="DB135" s="31">
        <f t="shared" ca="1" si="362"/>
        <v>-61963.340000000004</v>
      </c>
      <c r="DC135" s="31">
        <f t="shared" ca="1" si="363"/>
        <v>-87276.830000000016</v>
      </c>
      <c r="DD135" s="31">
        <f t="shared" ca="1" si="364"/>
        <v>-72650.659999999989</v>
      </c>
      <c r="DE135" s="31">
        <f t="shared" ca="1" si="365"/>
        <v>-147406.95000000001</v>
      </c>
      <c r="DF135" s="31">
        <f t="shared" ca="1" si="366"/>
        <v>-71772.61</v>
      </c>
      <c r="DG135" s="31">
        <f t="shared" ca="1" si="367"/>
        <v>-91992.239999999991</v>
      </c>
      <c r="DH135" s="31">
        <f t="shared" ca="1" si="368"/>
        <v>-113696.01000000001</v>
      </c>
      <c r="DI135" s="32">
        <f t="shared" ca="1" si="369"/>
        <v>-10565.82</v>
      </c>
      <c r="DJ135" s="32">
        <f t="shared" ca="1" si="370"/>
        <v>-4823.9399999999996</v>
      </c>
      <c r="DK135" s="32">
        <f t="shared" ca="1" si="371"/>
        <v>-4186.67</v>
      </c>
      <c r="DL135" s="32">
        <f t="shared" ca="1" si="372"/>
        <v>-3098.82</v>
      </c>
      <c r="DM135" s="32">
        <f t="shared" ca="1" si="373"/>
        <v>-3218.27</v>
      </c>
      <c r="DN135" s="32">
        <f t="shared" ca="1" si="374"/>
        <v>-3098.17</v>
      </c>
      <c r="DO135" s="32">
        <f t="shared" ca="1" si="375"/>
        <v>-4363.84</v>
      </c>
      <c r="DP135" s="32">
        <f t="shared" ca="1" si="376"/>
        <v>-3632.53</v>
      </c>
      <c r="DQ135" s="32">
        <f t="shared" ca="1" si="377"/>
        <v>-7370.35</v>
      </c>
      <c r="DR135" s="32">
        <f t="shared" ca="1" si="378"/>
        <v>-3588.63</v>
      </c>
      <c r="DS135" s="32">
        <f t="shared" ca="1" si="379"/>
        <v>-4599.6099999999997</v>
      </c>
      <c r="DT135" s="32">
        <f t="shared" ca="1" si="380"/>
        <v>-5684.8</v>
      </c>
      <c r="DU135" s="31">
        <f t="shared" ca="1" si="381"/>
        <v>-68079.820000000007</v>
      </c>
      <c r="DV135" s="31">
        <f t="shared" ca="1" si="382"/>
        <v>-30857.25</v>
      </c>
      <c r="DW135" s="31">
        <f t="shared" ca="1" si="383"/>
        <v>-26604.21</v>
      </c>
      <c r="DX135" s="31">
        <f t="shared" ca="1" si="384"/>
        <v>-19573</v>
      </c>
      <c r="DY135" s="31">
        <f t="shared" ca="1" si="385"/>
        <v>-20221.68</v>
      </c>
      <c r="DZ135" s="31">
        <f t="shared" ca="1" si="386"/>
        <v>-19361.78</v>
      </c>
      <c r="EA135" s="31">
        <f t="shared" ca="1" si="387"/>
        <v>-27128.06</v>
      </c>
      <c r="EB135" s="31">
        <f t="shared" ca="1" si="388"/>
        <v>-22458.43</v>
      </c>
      <c r="EC135" s="31">
        <f t="shared" ca="1" si="389"/>
        <v>-45317.39</v>
      </c>
      <c r="ED135" s="31">
        <f t="shared" ca="1" si="390"/>
        <v>-21947.1</v>
      </c>
      <c r="EE135" s="31">
        <f t="shared" ca="1" si="391"/>
        <v>-27973.74</v>
      </c>
      <c r="EF135" s="31">
        <f t="shared" ca="1" si="392"/>
        <v>-34386.69</v>
      </c>
      <c r="EG135" s="32">
        <f t="shared" ca="1" si="393"/>
        <v>-289961.96000000002</v>
      </c>
      <c r="EH135" s="32">
        <f t="shared" ca="1" si="394"/>
        <v>-132159.97</v>
      </c>
      <c r="EI135" s="32">
        <f t="shared" ca="1" si="395"/>
        <v>-114524.34</v>
      </c>
      <c r="EJ135" s="32">
        <f t="shared" ca="1" si="396"/>
        <v>-84648.18</v>
      </c>
      <c r="EK135" s="32">
        <f t="shared" ca="1" si="397"/>
        <v>-87805.31</v>
      </c>
      <c r="EL135" s="32">
        <f t="shared" ca="1" si="398"/>
        <v>-84423.290000000008</v>
      </c>
      <c r="EM135" s="32">
        <f t="shared" ca="1" si="399"/>
        <v>-118768.73000000001</v>
      </c>
      <c r="EN135" s="32">
        <f t="shared" ca="1" si="400"/>
        <v>-98741.62</v>
      </c>
      <c r="EO135" s="32">
        <f t="shared" ca="1" si="401"/>
        <v>-200094.69</v>
      </c>
      <c r="EP135" s="32">
        <f t="shared" ca="1" si="402"/>
        <v>-97308.34</v>
      </c>
      <c r="EQ135" s="32">
        <f t="shared" ca="1" si="403"/>
        <v>-124565.59</v>
      </c>
      <c r="ER135" s="32">
        <f t="shared" ca="1" si="404"/>
        <v>-153767.5</v>
      </c>
    </row>
    <row r="136" spans="1:148">
      <c r="A136" t="s">
        <v>437</v>
      </c>
      <c r="B136" s="1" t="s">
        <v>142</v>
      </c>
      <c r="C136" t="str">
        <f t="shared" ca="1" si="342"/>
        <v>TC02</v>
      </c>
      <c r="D136" t="str">
        <f t="shared" ca="1" si="343"/>
        <v>Redwater Industrial System</v>
      </c>
      <c r="E136" s="51">
        <v>13479.197099999999</v>
      </c>
      <c r="F136" s="51">
        <v>10556.963599999999</v>
      </c>
      <c r="G136" s="51">
        <v>12215.579</v>
      </c>
      <c r="H136" s="51">
        <v>10523.259899999999</v>
      </c>
      <c r="I136" s="51">
        <v>9902.9734000000008</v>
      </c>
      <c r="J136" s="51">
        <v>11274.4241</v>
      </c>
      <c r="K136" s="51">
        <v>11470.812099999999</v>
      </c>
      <c r="L136" s="51">
        <v>11992.808300000001</v>
      </c>
      <c r="M136" s="51">
        <v>11723.818300000001</v>
      </c>
      <c r="N136" s="51">
        <v>11776.143700000001</v>
      </c>
      <c r="O136" s="51">
        <v>12961.264499999999</v>
      </c>
      <c r="P136" s="51">
        <v>12942.0607</v>
      </c>
      <c r="Q136" s="32">
        <v>1480793.59</v>
      </c>
      <c r="R136" s="32">
        <v>567374.22</v>
      </c>
      <c r="S136" s="32">
        <v>545781.18000000005</v>
      </c>
      <c r="T136" s="32">
        <v>343150.25</v>
      </c>
      <c r="U136" s="32">
        <v>313977.77</v>
      </c>
      <c r="V136" s="32">
        <v>373183.52</v>
      </c>
      <c r="W136" s="32">
        <v>478406.35</v>
      </c>
      <c r="X136" s="32">
        <v>410773.05</v>
      </c>
      <c r="Y136" s="32">
        <v>819923.69</v>
      </c>
      <c r="Z136" s="32">
        <v>410891.11</v>
      </c>
      <c r="AA136" s="32">
        <v>678542.13</v>
      </c>
      <c r="AB136" s="32">
        <v>742536.71</v>
      </c>
      <c r="AC136" s="2">
        <v>4.1500000000000004</v>
      </c>
      <c r="AD136" s="2">
        <v>4.1500000000000004</v>
      </c>
      <c r="AE136" s="2">
        <v>4.1500000000000004</v>
      </c>
      <c r="AF136" s="2">
        <v>4.1500000000000004</v>
      </c>
      <c r="AG136" s="2">
        <v>4.1500000000000004</v>
      </c>
      <c r="AH136" s="2">
        <v>4.1500000000000004</v>
      </c>
      <c r="AI136" s="2">
        <v>4.1500000000000004</v>
      </c>
      <c r="AJ136" s="2">
        <v>4.1500000000000004</v>
      </c>
      <c r="AK136" s="2">
        <v>4.1500000000000004</v>
      </c>
      <c r="AL136" s="2">
        <v>4.1500000000000004</v>
      </c>
      <c r="AM136" s="2">
        <v>4.1500000000000004</v>
      </c>
      <c r="AN136" s="2">
        <v>4.1500000000000004</v>
      </c>
      <c r="AO136" s="33">
        <v>61452.93</v>
      </c>
      <c r="AP136" s="33">
        <v>23546.03</v>
      </c>
      <c r="AQ136" s="33">
        <v>22649.919999999998</v>
      </c>
      <c r="AR136" s="33">
        <v>14240.74</v>
      </c>
      <c r="AS136" s="33">
        <v>13030.08</v>
      </c>
      <c r="AT136" s="33">
        <v>15487.12</v>
      </c>
      <c r="AU136" s="33">
        <v>19853.86</v>
      </c>
      <c r="AV136" s="33">
        <v>17047.080000000002</v>
      </c>
      <c r="AW136" s="33">
        <v>34026.83</v>
      </c>
      <c r="AX136" s="33">
        <v>17051.98</v>
      </c>
      <c r="AY136" s="33">
        <v>28159.5</v>
      </c>
      <c r="AZ136" s="33">
        <v>30815.27</v>
      </c>
      <c r="BA136" s="31">
        <f t="shared" si="344"/>
        <v>-444.24</v>
      </c>
      <c r="BB136" s="31">
        <f t="shared" si="345"/>
        <v>-170.21</v>
      </c>
      <c r="BC136" s="31">
        <f t="shared" si="346"/>
        <v>-163.72999999999999</v>
      </c>
      <c r="BD136" s="31">
        <f t="shared" si="347"/>
        <v>-137.26</v>
      </c>
      <c r="BE136" s="31">
        <f t="shared" si="348"/>
        <v>-125.59</v>
      </c>
      <c r="BF136" s="31">
        <f t="shared" si="349"/>
        <v>-149.27000000000001</v>
      </c>
      <c r="BG136" s="31">
        <f t="shared" si="350"/>
        <v>0</v>
      </c>
      <c r="BH136" s="31">
        <f t="shared" si="351"/>
        <v>0</v>
      </c>
      <c r="BI136" s="31">
        <f t="shared" si="352"/>
        <v>0</v>
      </c>
      <c r="BJ136" s="31">
        <f t="shared" si="353"/>
        <v>-493.07</v>
      </c>
      <c r="BK136" s="31">
        <f t="shared" si="354"/>
        <v>-814.25</v>
      </c>
      <c r="BL136" s="31">
        <f t="shared" si="355"/>
        <v>-891.04</v>
      </c>
      <c r="BM136" s="6">
        <f t="shared" ca="1" si="356"/>
        <v>5.5500000000000001E-2</v>
      </c>
      <c r="BN136" s="6">
        <f t="shared" ca="1" si="356"/>
        <v>5.5500000000000001E-2</v>
      </c>
      <c r="BO136" s="6">
        <f t="shared" ca="1" si="356"/>
        <v>5.5500000000000001E-2</v>
      </c>
      <c r="BP136" s="6">
        <f t="shared" ca="1" si="356"/>
        <v>5.5500000000000001E-2</v>
      </c>
      <c r="BQ136" s="6">
        <f t="shared" ca="1" si="356"/>
        <v>5.5500000000000001E-2</v>
      </c>
      <c r="BR136" s="6">
        <f t="shared" ca="1" si="356"/>
        <v>5.5500000000000001E-2</v>
      </c>
      <c r="BS136" s="6">
        <f t="shared" ca="1" si="356"/>
        <v>5.5500000000000001E-2</v>
      </c>
      <c r="BT136" s="6">
        <f t="shared" ca="1" si="356"/>
        <v>5.5500000000000001E-2</v>
      </c>
      <c r="BU136" s="6">
        <f t="shared" ca="1" si="356"/>
        <v>5.5500000000000001E-2</v>
      </c>
      <c r="BV136" s="6">
        <f t="shared" ca="1" si="356"/>
        <v>5.5500000000000001E-2</v>
      </c>
      <c r="BW136" s="6">
        <f t="shared" ca="1" si="356"/>
        <v>5.5500000000000001E-2</v>
      </c>
      <c r="BX136" s="6">
        <f t="shared" ca="1" si="356"/>
        <v>5.5500000000000001E-2</v>
      </c>
      <c r="BY136" s="31">
        <f t="shared" ca="1" si="317"/>
        <v>82184.039999999994</v>
      </c>
      <c r="BZ136" s="31">
        <f t="shared" ca="1" si="318"/>
        <v>31489.27</v>
      </c>
      <c r="CA136" s="31">
        <f t="shared" ca="1" si="319"/>
        <v>30290.86</v>
      </c>
      <c r="CB136" s="31">
        <f t="shared" ca="1" si="320"/>
        <v>19044.84</v>
      </c>
      <c r="CC136" s="31">
        <f t="shared" ca="1" si="321"/>
        <v>17425.77</v>
      </c>
      <c r="CD136" s="31">
        <f t="shared" ca="1" si="322"/>
        <v>20711.689999999999</v>
      </c>
      <c r="CE136" s="31">
        <f t="shared" ca="1" si="323"/>
        <v>26551.55</v>
      </c>
      <c r="CF136" s="31">
        <f t="shared" ca="1" si="324"/>
        <v>22797.9</v>
      </c>
      <c r="CG136" s="31">
        <f t="shared" ca="1" si="325"/>
        <v>45505.760000000002</v>
      </c>
      <c r="CH136" s="31">
        <f t="shared" ca="1" si="326"/>
        <v>22804.46</v>
      </c>
      <c r="CI136" s="31">
        <f t="shared" ca="1" si="327"/>
        <v>37659.089999999997</v>
      </c>
      <c r="CJ136" s="31">
        <f t="shared" ca="1" si="328"/>
        <v>41210.79</v>
      </c>
      <c r="CK136" s="32">
        <f t="shared" ref="CK136:CK145" ca="1" si="405">ROUND(Q136*$CV$3,2)</f>
        <v>3553.9</v>
      </c>
      <c r="CL136" s="32">
        <f t="shared" ref="CL136:CL145" ca="1" si="406">ROUND(R136*$CV$3,2)</f>
        <v>1361.7</v>
      </c>
      <c r="CM136" s="32">
        <f t="shared" ref="CM136:CM145" ca="1" si="407">ROUND(S136*$CV$3,2)</f>
        <v>1309.8699999999999</v>
      </c>
      <c r="CN136" s="32">
        <f t="shared" ref="CN136:CN145" ca="1" si="408">ROUND(T136*$CV$3,2)</f>
        <v>823.56</v>
      </c>
      <c r="CO136" s="32">
        <f t="shared" ref="CO136:CO145" ca="1" si="409">ROUND(U136*$CV$3,2)</f>
        <v>753.55</v>
      </c>
      <c r="CP136" s="32">
        <f t="shared" ref="CP136:CP145" ca="1" si="410">ROUND(V136*$CV$3,2)</f>
        <v>895.64</v>
      </c>
      <c r="CQ136" s="32">
        <f t="shared" ref="CQ136:CQ145" ca="1" si="411">ROUND(W136*$CV$3,2)</f>
        <v>1148.18</v>
      </c>
      <c r="CR136" s="32">
        <f t="shared" ref="CR136:CR145" ca="1" si="412">ROUND(X136*$CV$3,2)</f>
        <v>985.86</v>
      </c>
      <c r="CS136" s="32">
        <f t="shared" ref="CS136:CS145" ca="1" si="413">ROUND(Y136*$CV$3,2)</f>
        <v>1967.82</v>
      </c>
      <c r="CT136" s="32">
        <f t="shared" ref="CT136:CT145" ca="1" si="414">ROUND(Z136*$CV$3,2)</f>
        <v>986.14</v>
      </c>
      <c r="CU136" s="32">
        <f t="shared" ref="CU136:CU145" ca="1" si="415">ROUND(AA136*$CV$3,2)</f>
        <v>1628.5</v>
      </c>
      <c r="CV136" s="32">
        <f t="shared" ref="CV136:CV145" ca="1" si="416">ROUND(AB136*$CV$3,2)</f>
        <v>1782.09</v>
      </c>
      <c r="CW136" s="31">
        <f t="shared" ca="1" si="357"/>
        <v>24729.249999999989</v>
      </c>
      <c r="CX136" s="31">
        <f t="shared" ca="1" si="358"/>
        <v>9475.1500000000015</v>
      </c>
      <c r="CY136" s="31">
        <f t="shared" ca="1" si="359"/>
        <v>9114.5400000000009</v>
      </c>
      <c r="CZ136" s="31">
        <f t="shared" ca="1" si="360"/>
        <v>5764.9200000000019</v>
      </c>
      <c r="DA136" s="31">
        <f t="shared" ca="1" si="361"/>
        <v>5274.83</v>
      </c>
      <c r="DB136" s="31">
        <f t="shared" ca="1" si="362"/>
        <v>6269.4799999999977</v>
      </c>
      <c r="DC136" s="31">
        <f t="shared" ca="1" si="363"/>
        <v>7845.869999999999</v>
      </c>
      <c r="DD136" s="31">
        <f t="shared" ca="1" si="364"/>
        <v>6736.68</v>
      </c>
      <c r="DE136" s="31">
        <f t="shared" ca="1" si="365"/>
        <v>13446.75</v>
      </c>
      <c r="DF136" s="31">
        <f t="shared" ca="1" si="366"/>
        <v>7231.6899999999987</v>
      </c>
      <c r="DG136" s="31">
        <f t="shared" ca="1" si="367"/>
        <v>11942.339999999997</v>
      </c>
      <c r="DH136" s="31">
        <f t="shared" ca="1" si="368"/>
        <v>13068.649999999998</v>
      </c>
      <c r="DI136" s="32">
        <f t="shared" ca="1" si="369"/>
        <v>1236.46</v>
      </c>
      <c r="DJ136" s="32">
        <f t="shared" ca="1" si="370"/>
        <v>473.76</v>
      </c>
      <c r="DK136" s="32">
        <f t="shared" ca="1" si="371"/>
        <v>455.73</v>
      </c>
      <c r="DL136" s="32">
        <f t="shared" ca="1" si="372"/>
        <v>288.25</v>
      </c>
      <c r="DM136" s="32">
        <f t="shared" ca="1" si="373"/>
        <v>263.74</v>
      </c>
      <c r="DN136" s="32">
        <f t="shared" ca="1" si="374"/>
        <v>313.47000000000003</v>
      </c>
      <c r="DO136" s="32">
        <f t="shared" ca="1" si="375"/>
        <v>392.29</v>
      </c>
      <c r="DP136" s="32">
        <f t="shared" ca="1" si="376"/>
        <v>336.83</v>
      </c>
      <c r="DQ136" s="32">
        <f t="shared" ca="1" si="377"/>
        <v>672.34</v>
      </c>
      <c r="DR136" s="32">
        <f t="shared" ca="1" si="378"/>
        <v>361.58</v>
      </c>
      <c r="DS136" s="32">
        <f t="shared" ca="1" si="379"/>
        <v>597.12</v>
      </c>
      <c r="DT136" s="32">
        <f t="shared" ca="1" si="380"/>
        <v>653.42999999999995</v>
      </c>
      <c r="DU136" s="31">
        <f t="shared" ca="1" si="381"/>
        <v>7967.03</v>
      </c>
      <c r="DV136" s="31">
        <f t="shared" ca="1" si="382"/>
        <v>3030.48</v>
      </c>
      <c r="DW136" s="31">
        <f t="shared" ca="1" si="383"/>
        <v>2895.92</v>
      </c>
      <c r="DX136" s="31">
        <f t="shared" ca="1" si="384"/>
        <v>1820.64</v>
      </c>
      <c r="DY136" s="31">
        <f t="shared" ca="1" si="385"/>
        <v>1657.19</v>
      </c>
      <c r="DZ136" s="31">
        <f t="shared" ca="1" si="386"/>
        <v>1959.03</v>
      </c>
      <c r="EA136" s="31">
        <f t="shared" ca="1" si="387"/>
        <v>2438.71</v>
      </c>
      <c r="EB136" s="31">
        <f t="shared" ca="1" si="388"/>
        <v>2082.5</v>
      </c>
      <c r="EC136" s="31">
        <f t="shared" ca="1" si="389"/>
        <v>4133.9399999999996</v>
      </c>
      <c r="ED136" s="31">
        <f t="shared" ca="1" si="390"/>
        <v>2211.35</v>
      </c>
      <c r="EE136" s="31">
        <f t="shared" ca="1" si="391"/>
        <v>3631.52</v>
      </c>
      <c r="EF136" s="31">
        <f t="shared" ca="1" si="392"/>
        <v>3952.54</v>
      </c>
      <c r="EG136" s="32">
        <f t="shared" ca="1" si="393"/>
        <v>33932.739999999991</v>
      </c>
      <c r="EH136" s="32">
        <f t="shared" ca="1" si="394"/>
        <v>12979.390000000001</v>
      </c>
      <c r="EI136" s="32">
        <f t="shared" ca="1" si="395"/>
        <v>12466.19</v>
      </c>
      <c r="EJ136" s="32">
        <f t="shared" ca="1" si="396"/>
        <v>7873.8100000000022</v>
      </c>
      <c r="EK136" s="32">
        <f t="shared" ca="1" si="397"/>
        <v>7195.76</v>
      </c>
      <c r="EL136" s="32">
        <f t="shared" ca="1" si="398"/>
        <v>8541.9799999999977</v>
      </c>
      <c r="EM136" s="32">
        <f t="shared" ca="1" si="399"/>
        <v>10676.869999999999</v>
      </c>
      <c r="EN136" s="32">
        <f t="shared" ca="1" si="400"/>
        <v>9156.01</v>
      </c>
      <c r="EO136" s="32">
        <f t="shared" ca="1" si="401"/>
        <v>18253.03</v>
      </c>
      <c r="EP136" s="32">
        <f t="shared" ca="1" si="402"/>
        <v>9804.619999999999</v>
      </c>
      <c r="EQ136" s="32">
        <f t="shared" ca="1" si="403"/>
        <v>16170.979999999998</v>
      </c>
      <c r="ER136" s="32">
        <f t="shared" ca="1" si="404"/>
        <v>17674.62</v>
      </c>
    </row>
    <row r="137" spans="1:148">
      <c r="A137" t="s">
        <v>472</v>
      </c>
      <c r="B137" s="1" t="s">
        <v>144</v>
      </c>
      <c r="C137" t="str">
        <f t="shared" ca="1" si="342"/>
        <v>BCHIMP</v>
      </c>
      <c r="D137" t="str">
        <f t="shared" ca="1" si="343"/>
        <v>Alberta-BC Intertie - Import</v>
      </c>
      <c r="E137" s="51">
        <v>2496</v>
      </c>
      <c r="F137" s="51">
        <v>4389</v>
      </c>
      <c r="G137" s="51">
        <v>3615</v>
      </c>
      <c r="H137" s="51">
        <v>4273</v>
      </c>
      <c r="I137" s="51">
        <v>7647</v>
      </c>
      <c r="J137" s="51">
        <v>7416</v>
      </c>
      <c r="K137" s="51">
        <v>17323</v>
      </c>
      <c r="L137" s="51">
        <v>3161</v>
      </c>
      <c r="M137" s="51">
        <v>120</v>
      </c>
      <c r="N137" s="51">
        <v>10239</v>
      </c>
      <c r="O137" s="51">
        <v>13096</v>
      </c>
      <c r="P137" s="51">
        <v>7689</v>
      </c>
      <c r="Q137" s="32">
        <v>131312.94</v>
      </c>
      <c r="R137" s="32">
        <v>246475.66</v>
      </c>
      <c r="S137" s="32">
        <v>165185.60000000001</v>
      </c>
      <c r="T137" s="32">
        <v>169399.14</v>
      </c>
      <c r="U137" s="32">
        <v>318563.52</v>
      </c>
      <c r="V137" s="32">
        <v>226620.13</v>
      </c>
      <c r="W137" s="32">
        <v>891899.22</v>
      </c>
      <c r="X137" s="32">
        <v>197067.25</v>
      </c>
      <c r="Y137" s="32">
        <v>8311.85</v>
      </c>
      <c r="Z137" s="32">
        <v>488218.28</v>
      </c>
      <c r="AA137" s="32">
        <v>675045.61</v>
      </c>
      <c r="AB137" s="32">
        <v>501527.08</v>
      </c>
      <c r="AC137" s="2">
        <v>0.16</v>
      </c>
      <c r="AD137" s="2">
        <v>0.16</v>
      </c>
      <c r="AE137" s="2">
        <v>0.16</v>
      </c>
      <c r="AF137" s="2">
        <v>0.16</v>
      </c>
      <c r="AG137" s="2">
        <v>0.16</v>
      </c>
      <c r="AH137" s="2">
        <v>0.16</v>
      </c>
      <c r="AI137" s="2">
        <v>0.16</v>
      </c>
      <c r="AJ137" s="2">
        <v>0.16</v>
      </c>
      <c r="AK137" s="2">
        <v>0.16</v>
      </c>
      <c r="AL137" s="2">
        <v>0.16</v>
      </c>
      <c r="AM137" s="2">
        <v>0.16</v>
      </c>
      <c r="AN137" s="2">
        <v>0.16</v>
      </c>
      <c r="AO137" s="33">
        <v>210.1</v>
      </c>
      <c r="AP137" s="33">
        <v>394.36</v>
      </c>
      <c r="AQ137" s="33">
        <v>264.3</v>
      </c>
      <c r="AR137" s="33">
        <v>271.04000000000002</v>
      </c>
      <c r="AS137" s="33">
        <v>509.7</v>
      </c>
      <c r="AT137" s="33">
        <v>362.59</v>
      </c>
      <c r="AU137" s="33">
        <v>1427.04</v>
      </c>
      <c r="AV137" s="33">
        <v>315.31</v>
      </c>
      <c r="AW137" s="33">
        <v>13.3</v>
      </c>
      <c r="AX137" s="33">
        <v>781.15</v>
      </c>
      <c r="AY137" s="33">
        <v>1080.07</v>
      </c>
      <c r="AZ137" s="33">
        <v>802.44</v>
      </c>
      <c r="BA137" s="31">
        <f t="shared" si="344"/>
        <v>-39.39</v>
      </c>
      <c r="BB137" s="31">
        <f t="shared" si="345"/>
        <v>-73.94</v>
      </c>
      <c r="BC137" s="31">
        <f t="shared" si="346"/>
        <v>-49.56</v>
      </c>
      <c r="BD137" s="31">
        <f t="shared" si="347"/>
        <v>-67.760000000000005</v>
      </c>
      <c r="BE137" s="31">
        <f t="shared" si="348"/>
        <v>-127.43</v>
      </c>
      <c r="BF137" s="31">
        <f t="shared" si="349"/>
        <v>-90.65</v>
      </c>
      <c r="BG137" s="31">
        <f t="shared" si="350"/>
        <v>0</v>
      </c>
      <c r="BH137" s="31">
        <f t="shared" si="351"/>
        <v>0</v>
      </c>
      <c r="BI137" s="31">
        <f t="shared" si="352"/>
        <v>0</v>
      </c>
      <c r="BJ137" s="31">
        <f t="shared" si="353"/>
        <v>-585.86</v>
      </c>
      <c r="BK137" s="31">
        <f t="shared" si="354"/>
        <v>-810.05</v>
      </c>
      <c r="BL137" s="31">
        <f t="shared" si="355"/>
        <v>-601.83000000000004</v>
      </c>
      <c r="BM137" s="6">
        <f t="shared" ca="1" si="356"/>
        <v>-1.6E-2</v>
      </c>
      <c r="BN137" s="6">
        <f t="shared" ca="1" si="356"/>
        <v>-1.6E-2</v>
      </c>
      <c r="BO137" s="6">
        <f t="shared" ca="1" si="356"/>
        <v>-1.6E-2</v>
      </c>
      <c r="BP137" s="6">
        <f t="shared" ref="BP137:BX146" ca="1" si="417">VLOOKUP($C137,LossFactorLookup,3,FALSE)</f>
        <v>-1.6E-2</v>
      </c>
      <c r="BQ137" s="6">
        <f t="shared" ca="1" si="417"/>
        <v>-1.6E-2</v>
      </c>
      <c r="BR137" s="6">
        <f t="shared" ca="1" si="417"/>
        <v>-1.6E-2</v>
      </c>
      <c r="BS137" s="6">
        <f t="shared" ca="1" si="417"/>
        <v>-1.6E-2</v>
      </c>
      <c r="BT137" s="6">
        <f t="shared" ca="1" si="417"/>
        <v>-1.6E-2</v>
      </c>
      <c r="BU137" s="6">
        <f t="shared" ca="1" si="417"/>
        <v>-1.6E-2</v>
      </c>
      <c r="BV137" s="6">
        <f t="shared" ca="1" si="417"/>
        <v>-1.6E-2</v>
      </c>
      <c r="BW137" s="6">
        <f t="shared" ca="1" si="417"/>
        <v>-1.6E-2</v>
      </c>
      <c r="BX137" s="6">
        <f t="shared" ca="1" si="417"/>
        <v>-1.6E-2</v>
      </c>
      <c r="BY137" s="31">
        <f t="shared" ca="1" si="317"/>
        <v>-2101.0100000000002</v>
      </c>
      <c r="BZ137" s="31">
        <f t="shared" ca="1" si="318"/>
        <v>-3943.61</v>
      </c>
      <c r="CA137" s="31">
        <f t="shared" ca="1" si="319"/>
        <v>-2642.97</v>
      </c>
      <c r="CB137" s="31">
        <f t="shared" ca="1" si="320"/>
        <v>-2710.39</v>
      </c>
      <c r="CC137" s="31">
        <f t="shared" ca="1" si="321"/>
        <v>-5097.0200000000004</v>
      </c>
      <c r="CD137" s="31">
        <f t="shared" ca="1" si="322"/>
        <v>-3625.92</v>
      </c>
      <c r="CE137" s="31">
        <f t="shared" ca="1" si="323"/>
        <v>-14270.39</v>
      </c>
      <c r="CF137" s="31">
        <f t="shared" ca="1" si="324"/>
        <v>-3153.08</v>
      </c>
      <c r="CG137" s="31">
        <f t="shared" ca="1" si="325"/>
        <v>-132.99</v>
      </c>
      <c r="CH137" s="31">
        <f t="shared" ca="1" si="326"/>
        <v>-7811.49</v>
      </c>
      <c r="CI137" s="31">
        <f t="shared" ca="1" si="327"/>
        <v>-10800.73</v>
      </c>
      <c r="CJ137" s="31">
        <f t="shared" ca="1" si="328"/>
        <v>-8024.43</v>
      </c>
      <c r="CK137" s="32">
        <f t="shared" ca="1" si="405"/>
        <v>315.14999999999998</v>
      </c>
      <c r="CL137" s="32">
        <f t="shared" ca="1" si="406"/>
        <v>591.54</v>
      </c>
      <c r="CM137" s="32">
        <f t="shared" ca="1" si="407"/>
        <v>396.45</v>
      </c>
      <c r="CN137" s="32">
        <f t="shared" ca="1" si="408"/>
        <v>406.56</v>
      </c>
      <c r="CO137" s="32">
        <f t="shared" ca="1" si="409"/>
        <v>764.55</v>
      </c>
      <c r="CP137" s="32">
        <f t="shared" ca="1" si="410"/>
        <v>543.89</v>
      </c>
      <c r="CQ137" s="32">
        <f t="shared" ca="1" si="411"/>
        <v>2140.56</v>
      </c>
      <c r="CR137" s="32">
        <f t="shared" ca="1" si="412"/>
        <v>472.96</v>
      </c>
      <c r="CS137" s="32">
        <f t="shared" ca="1" si="413"/>
        <v>19.95</v>
      </c>
      <c r="CT137" s="32">
        <f t="shared" ca="1" si="414"/>
        <v>1171.72</v>
      </c>
      <c r="CU137" s="32">
        <f t="shared" ca="1" si="415"/>
        <v>1620.11</v>
      </c>
      <c r="CV137" s="32">
        <f t="shared" ca="1" si="416"/>
        <v>1203.6600000000001</v>
      </c>
      <c r="CW137" s="31">
        <f t="shared" ca="1" si="357"/>
        <v>-1956.57</v>
      </c>
      <c r="CX137" s="31">
        <f t="shared" ca="1" si="358"/>
        <v>-3672.4900000000002</v>
      </c>
      <c r="CY137" s="31">
        <f t="shared" ca="1" si="359"/>
        <v>-2461.2600000000002</v>
      </c>
      <c r="CZ137" s="31">
        <f t="shared" ca="1" si="360"/>
        <v>-2507.1099999999997</v>
      </c>
      <c r="DA137" s="31">
        <f t="shared" ca="1" si="361"/>
        <v>-4714.74</v>
      </c>
      <c r="DB137" s="31">
        <f t="shared" ca="1" si="362"/>
        <v>-3353.9700000000003</v>
      </c>
      <c r="DC137" s="31">
        <f t="shared" ca="1" si="363"/>
        <v>-13556.869999999999</v>
      </c>
      <c r="DD137" s="31">
        <f t="shared" ca="1" si="364"/>
        <v>-2995.43</v>
      </c>
      <c r="DE137" s="31">
        <f t="shared" ca="1" si="365"/>
        <v>-126.34</v>
      </c>
      <c r="DF137" s="31">
        <f t="shared" ca="1" si="366"/>
        <v>-6835.0599999999995</v>
      </c>
      <c r="DG137" s="31">
        <f t="shared" ca="1" si="367"/>
        <v>-9450.64</v>
      </c>
      <c r="DH137" s="31">
        <f t="shared" ca="1" si="368"/>
        <v>-7021.380000000001</v>
      </c>
      <c r="DI137" s="32">
        <f t="shared" ca="1" si="369"/>
        <v>-97.83</v>
      </c>
      <c r="DJ137" s="32">
        <f t="shared" ca="1" si="370"/>
        <v>-183.62</v>
      </c>
      <c r="DK137" s="32">
        <f t="shared" ca="1" si="371"/>
        <v>-123.06</v>
      </c>
      <c r="DL137" s="32">
        <f t="shared" ca="1" si="372"/>
        <v>-125.36</v>
      </c>
      <c r="DM137" s="32">
        <f t="shared" ca="1" si="373"/>
        <v>-235.74</v>
      </c>
      <c r="DN137" s="32">
        <f t="shared" ca="1" si="374"/>
        <v>-167.7</v>
      </c>
      <c r="DO137" s="32">
        <f t="shared" ca="1" si="375"/>
        <v>-677.84</v>
      </c>
      <c r="DP137" s="32">
        <f t="shared" ca="1" si="376"/>
        <v>-149.77000000000001</v>
      </c>
      <c r="DQ137" s="32">
        <f t="shared" ca="1" si="377"/>
        <v>-6.32</v>
      </c>
      <c r="DR137" s="32">
        <f t="shared" ca="1" si="378"/>
        <v>-341.75</v>
      </c>
      <c r="DS137" s="32">
        <f t="shared" ca="1" si="379"/>
        <v>-472.53</v>
      </c>
      <c r="DT137" s="32">
        <f t="shared" ca="1" si="380"/>
        <v>-351.07</v>
      </c>
      <c r="DU137" s="31">
        <f t="shared" ca="1" si="381"/>
        <v>-630.35</v>
      </c>
      <c r="DV137" s="31">
        <f t="shared" ca="1" si="382"/>
        <v>-1174.5899999999999</v>
      </c>
      <c r="DW137" s="31">
        <f t="shared" ca="1" si="383"/>
        <v>-782</v>
      </c>
      <c r="DX137" s="31">
        <f t="shared" ca="1" si="384"/>
        <v>-791.78</v>
      </c>
      <c r="DY137" s="31">
        <f t="shared" ca="1" si="385"/>
        <v>-1481.23</v>
      </c>
      <c r="DZ137" s="31">
        <f t="shared" ca="1" si="386"/>
        <v>-1048.02</v>
      </c>
      <c r="EA137" s="31">
        <f t="shared" ca="1" si="387"/>
        <v>-4213.8500000000004</v>
      </c>
      <c r="EB137" s="31">
        <f t="shared" ca="1" si="388"/>
        <v>-925.97</v>
      </c>
      <c r="EC137" s="31">
        <f t="shared" ca="1" si="389"/>
        <v>-38.840000000000003</v>
      </c>
      <c r="ED137" s="31">
        <f t="shared" ca="1" si="390"/>
        <v>-2090.0700000000002</v>
      </c>
      <c r="EE137" s="31">
        <f t="shared" ca="1" si="391"/>
        <v>-2873.83</v>
      </c>
      <c r="EF137" s="31">
        <f t="shared" ca="1" si="392"/>
        <v>-2123.58</v>
      </c>
      <c r="EG137" s="32">
        <f t="shared" ca="1" si="393"/>
        <v>-2684.75</v>
      </c>
      <c r="EH137" s="32">
        <f t="shared" ca="1" si="394"/>
        <v>-5030.7</v>
      </c>
      <c r="EI137" s="32">
        <f t="shared" ca="1" si="395"/>
        <v>-3366.32</v>
      </c>
      <c r="EJ137" s="32">
        <f t="shared" ca="1" si="396"/>
        <v>-3424.25</v>
      </c>
      <c r="EK137" s="32">
        <f t="shared" ca="1" si="397"/>
        <v>-6431.7099999999991</v>
      </c>
      <c r="EL137" s="32">
        <f t="shared" ca="1" si="398"/>
        <v>-4569.6900000000005</v>
      </c>
      <c r="EM137" s="32">
        <f t="shared" ca="1" si="399"/>
        <v>-18448.559999999998</v>
      </c>
      <c r="EN137" s="32">
        <f t="shared" ca="1" si="400"/>
        <v>-4071.17</v>
      </c>
      <c r="EO137" s="32">
        <f t="shared" ca="1" si="401"/>
        <v>-171.5</v>
      </c>
      <c r="EP137" s="32">
        <f t="shared" ca="1" si="402"/>
        <v>-9266.8799999999992</v>
      </c>
      <c r="EQ137" s="32">
        <f t="shared" ca="1" si="403"/>
        <v>-12797</v>
      </c>
      <c r="ER137" s="32">
        <f t="shared" ca="1" si="404"/>
        <v>-9496.0300000000007</v>
      </c>
    </row>
    <row r="138" spans="1:148">
      <c r="A138" t="s">
        <v>472</v>
      </c>
      <c r="B138" s="1" t="s">
        <v>145</v>
      </c>
      <c r="C138" t="str">
        <f t="shared" ca="1" si="342"/>
        <v>BCHEXP</v>
      </c>
      <c r="D138" t="str">
        <f t="shared" ca="1" si="343"/>
        <v>Alberta-BC Intertie - Export</v>
      </c>
      <c r="E138" s="51">
        <v>9526.75</v>
      </c>
      <c r="F138" s="51">
        <v>11683.5</v>
      </c>
      <c r="G138" s="51">
        <v>6216.25</v>
      </c>
      <c r="H138" s="51">
        <v>2985.5</v>
      </c>
      <c r="I138" s="51">
        <v>478.5</v>
      </c>
      <c r="J138" s="51">
        <v>227</v>
      </c>
      <c r="K138" s="51">
        <v>1369</v>
      </c>
      <c r="L138" s="51">
        <v>6638.5</v>
      </c>
      <c r="M138" s="51">
        <v>1147.75</v>
      </c>
      <c r="N138" s="51">
        <v>390</v>
      </c>
      <c r="O138" s="51">
        <v>467.5</v>
      </c>
      <c r="P138" s="51">
        <v>2961.75</v>
      </c>
      <c r="Q138" s="32">
        <v>355526.04</v>
      </c>
      <c r="R138" s="32">
        <v>503761.76</v>
      </c>
      <c r="S138" s="32">
        <v>189858.15</v>
      </c>
      <c r="T138" s="32">
        <v>64214.83</v>
      </c>
      <c r="U138" s="32">
        <v>9927.1200000000008</v>
      </c>
      <c r="V138" s="32">
        <v>3189.16</v>
      </c>
      <c r="W138" s="32">
        <v>22789.46</v>
      </c>
      <c r="X138" s="32">
        <v>128564.18</v>
      </c>
      <c r="Y138" s="32">
        <v>27536.87</v>
      </c>
      <c r="Z138" s="32">
        <v>6545.45</v>
      </c>
      <c r="AA138" s="32">
        <v>10138.58</v>
      </c>
      <c r="AB138" s="32">
        <v>82585.279999999999</v>
      </c>
      <c r="AC138" s="2">
        <v>1.05</v>
      </c>
      <c r="AD138" s="2">
        <v>1.05</v>
      </c>
      <c r="AE138" s="2">
        <v>1.05</v>
      </c>
      <c r="AF138" s="2">
        <v>1.05</v>
      </c>
      <c r="AG138" s="2">
        <v>1.05</v>
      </c>
      <c r="AH138" s="2">
        <v>1.05</v>
      </c>
      <c r="AI138" s="2">
        <v>1.05</v>
      </c>
      <c r="AJ138" s="2">
        <v>1.05</v>
      </c>
      <c r="AK138" s="2">
        <v>1.05</v>
      </c>
      <c r="AL138" s="2">
        <v>1.05</v>
      </c>
      <c r="AM138" s="2">
        <v>1.05</v>
      </c>
      <c r="AN138" s="2">
        <v>1.05</v>
      </c>
      <c r="AO138" s="33">
        <v>3733.02</v>
      </c>
      <c r="AP138" s="33">
        <v>5289.5</v>
      </c>
      <c r="AQ138" s="33">
        <v>1993.51</v>
      </c>
      <c r="AR138" s="33">
        <v>674.26</v>
      </c>
      <c r="AS138" s="33">
        <v>104.23</v>
      </c>
      <c r="AT138" s="33">
        <v>33.49</v>
      </c>
      <c r="AU138" s="33">
        <v>239.29</v>
      </c>
      <c r="AV138" s="33">
        <v>1349.92</v>
      </c>
      <c r="AW138" s="33">
        <v>289.14</v>
      </c>
      <c r="AX138" s="33">
        <v>68.73</v>
      </c>
      <c r="AY138" s="33">
        <v>106.46</v>
      </c>
      <c r="AZ138" s="33">
        <v>867.15</v>
      </c>
      <c r="BA138" s="31">
        <f t="shared" si="344"/>
        <v>-106.66</v>
      </c>
      <c r="BB138" s="31">
        <f t="shared" si="345"/>
        <v>-151.13</v>
      </c>
      <c r="BC138" s="31">
        <f t="shared" si="346"/>
        <v>-56.96</v>
      </c>
      <c r="BD138" s="31">
        <f t="shared" si="347"/>
        <v>-25.69</v>
      </c>
      <c r="BE138" s="31">
        <f t="shared" si="348"/>
        <v>-3.97</v>
      </c>
      <c r="BF138" s="31">
        <f t="shared" si="349"/>
        <v>-1.28</v>
      </c>
      <c r="BG138" s="31">
        <f t="shared" si="350"/>
        <v>0</v>
      </c>
      <c r="BH138" s="31">
        <f t="shared" si="351"/>
        <v>0</v>
      </c>
      <c r="BI138" s="31">
        <f t="shared" si="352"/>
        <v>0</v>
      </c>
      <c r="BJ138" s="31">
        <f t="shared" si="353"/>
        <v>-7.85</v>
      </c>
      <c r="BK138" s="31">
        <f t="shared" si="354"/>
        <v>-12.17</v>
      </c>
      <c r="BL138" s="31">
        <f t="shared" si="355"/>
        <v>-99.1</v>
      </c>
      <c r="BM138" s="6">
        <f t="shared" ref="BM138:BO146" ca="1" si="418">VLOOKUP($C138,LossFactorLookup,3,FALSE)</f>
        <v>8.3999999999999995E-3</v>
      </c>
      <c r="BN138" s="6">
        <f t="shared" ca="1" si="418"/>
        <v>8.3999999999999995E-3</v>
      </c>
      <c r="BO138" s="6">
        <f t="shared" ca="1" si="418"/>
        <v>8.3999999999999995E-3</v>
      </c>
      <c r="BP138" s="6">
        <f t="shared" ca="1" si="417"/>
        <v>8.3999999999999995E-3</v>
      </c>
      <c r="BQ138" s="6">
        <f t="shared" ca="1" si="417"/>
        <v>8.3999999999999995E-3</v>
      </c>
      <c r="BR138" s="6">
        <f t="shared" ca="1" si="417"/>
        <v>8.3999999999999995E-3</v>
      </c>
      <c r="BS138" s="6">
        <f t="shared" ca="1" si="417"/>
        <v>8.3999999999999995E-3</v>
      </c>
      <c r="BT138" s="6">
        <f t="shared" ca="1" si="417"/>
        <v>8.3999999999999995E-3</v>
      </c>
      <c r="BU138" s="6">
        <f t="shared" ca="1" si="417"/>
        <v>8.3999999999999995E-3</v>
      </c>
      <c r="BV138" s="6">
        <f t="shared" ca="1" si="417"/>
        <v>8.3999999999999995E-3</v>
      </c>
      <c r="BW138" s="6">
        <f t="shared" ca="1" si="417"/>
        <v>8.3999999999999995E-3</v>
      </c>
      <c r="BX138" s="6">
        <f t="shared" ca="1" si="417"/>
        <v>8.3999999999999995E-3</v>
      </c>
      <c r="BY138" s="31">
        <f t="shared" ca="1" si="317"/>
        <v>2986.42</v>
      </c>
      <c r="BZ138" s="31">
        <f t="shared" ca="1" si="318"/>
        <v>4231.6000000000004</v>
      </c>
      <c r="CA138" s="31">
        <f t="shared" ca="1" si="319"/>
        <v>1594.81</v>
      </c>
      <c r="CB138" s="31">
        <f t="shared" ca="1" si="320"/>
        <v>539.4</v>
      </c>
      <c r="CC138" s="31">
        <f t="shared" ca="1" si="321"/>
        <v>83.39</v>
      </c>
      <c r="CD138" s="31">
        <f t="shared" ca="1" si="322"/>
        <v>26.79</v>
      </c>
      <c r="CE138" s="31">
        <f t="shared" ca="1" si="323"/>
        <v>191.43</v>
      </c>
      <c r="CF138" s="31">
        <f t="shared" ca="1" si="324"/>
        <v>1079.94</v>
      </c>
      <c r="CG138" s="31">
        <f t="shared" ca="1" si="325"/>
        <v>231.31</v>
      </c>
      <c r="CH138" s="31">
        <f t="shared" ca="1" si="326"/>
        <v>54.98</v>
      </c>
      <c r="CI138" s="31">
        <f t="shared" ca="1" si="327"/>
        <v>85.16</v>
      </c>
      <c r="CJ138" s="31">
        <f t="shared" ca="1" si="328"/>
        <v>693.72</v>
      </c>
      <c r="CK138" s="32">
        <f t="shared" ca="1" si="405"/>
        <v>853.26</v>
      </c>
      <c r="CL138" s="32">
        <f t="shared" ca="1" si="406"/>
        <v>1209.03</v>
      </c>
      <c r="CM138" s="32">
        <f t="shared" ca="1" si="407"/>
        <v>455.66</v>
      </c>
      <c r="CN138" s="32">
        <f t="shared" ca="1" si="408"/>
        <v>154.12</v>
      </c>
      <c r="CO138" s="32">
        <f t="shared" ca="1" si="409"/>
        <v>23.83</v>
      </c>
      <c r="CP138" s="32">
        <f t="shared" ca="1" si="410"/>
        <v>7.65</v>
      </c>
      <c r="CQ138" s="32">
        <f t="shared" ca="1" si="411"/>
        <v>54.69</v>
      </c>
      <c r="CR138" s="32">
        <f t="shared" ca="1" si="412"/>
        <v>308.55</v>
      </c>
      <c r="CS138" s="32">
        <f t="shared" ca="1" si="413"/>
        <v>66.09</v>
      </c>
      <c r="CT138" s="32">
        <f t="shared" ca="1" si="414"/>
        <v>15.71</v>
      </c>
      <c r="CU138" s="32">
        <f t="shared" ca="1" si="415"/>
        <v>24.33</v>
      </c>
      <c r="CV138" s="32">
        <f t="shared" ca="1" si="416"/>
        <v>198.2</v>
      </c>
      <c r="CW138" s="31">
        <f t="shared" ca="1" si="357"/>
        <v>213.32000000000031</v>
      </c>
      <c r="CX138" s="31">
        <f t="shared" ca="1" si="358"/>
        <v>302.2600000000001</v>
      </c>
      <c r="CY138" s="31">
        <f t="shared" ca="1" si="359"/>
        <v>113.91999999999982</v>
      </c>
      <c r="CZ138" s="31">
        <f t="shared" ca="1" si="360"/>
        <v>44.949999999999989</v>
      </c>
      <c r="DA138" s="31">
        <f t="shared" ca="1" si="361"/>
        <v>6.9599999999999955</v>
      </c>
      <c r="DB138" s="31">
        <f t="shared" ca="1" si="362"/>
        <v>2.229999999999996</v>
      </c>
      <c r="DC138" s="31">
        <f t="shared" ca="1" si="363"/>
        <v>6.8300000000000125</v>
      </c>
      <c r="DD138" s="31">
        <f t="shared" ca="1" si="364"/>
        <v>38.569999999999936</v>
      </c>
      <c r="DE138" s="31">
        <f t="shared" ca="1" si="365"/>
        <v>8.2599999999999909</v>
      </c>
      <c r="DF138" s="31">
        <f t="shared" ca="1" si="366"/>
        <v>9.8099999999999934</v>
      </c>
      <c r="DG138" s="31">
        <f t="shared" ca="1" si="367"/>
        <v>15.200000000000001</v>
      </c>
      <c r="DH138" s="31">
        <f t="shared" ca="1" si="368"/>
        <v>123.87000000000009</v>
      </c>
      <c r="DI138" s="32">
        <f t="shared" ca="1" si="369"/>
        <v>10.67</v>
      </c>
      <c r="DJ138" s="32">
        <f t="shared" ca="1" si="370"/>
        <v>15.11</v>
      </c>
      <c r="DK138" s="32">
        <f t="shared" ca="1" si="371"/>
        <v>5.7</v>
      </c>
      <c r="DL138" s="32">
        <f t="shared" ca="1" si="372"/>
        <v>2.25</v>
      </c>
      <c r="DM138" s="32">
        <f t="shared" ca="1" si="373"/>
        <v>0.35</v>
      </c>
      <c r="DN138" s="32">
        <f t="shared" ca="1" si="374"/>
        <v>0.11</v>
      </c>
      <c r="DO138" s="32">
        <f t="shared" ca="1" si="375"/>
        <v>0.34</v>
      </c>
      <c r="DP138" s="32">
        <f t="shared" ca="1" si="376"/>
        <v>1.93</v>
      </c>
      <c r="DQ138" s="32">
        <f t="shared" ca="1" si="377"/>
        <v>0.41</v>
      </c>
      <c r="DR138" s="32">
        <f t="shared" ca="1" si="378"/>
        <v>0.49</v>
      </c>
      <c r="DS138" s="32">
        <f t="shared" ca="1" si="379"/>
        <v>0.76</v>
      </c>
      <c r="DT138" s="32">
        <f t="shared" ca="1" si="380"/>
        <v>6.19</v>
      </c>
      <c r="DU138" s="31">
        <f t="shared" ca="1" si="381"/>
        <v>68.73</v>
      </c>
      <c r="DV138" s="31">
        <f t="shared" ca="1" si="382"/>
        <v>96.67</v>
      </c>
      <c r="DW138" s="31">
        <f t="shared" ca="1" si="383"/>
        <v>36.200000000000003</v>
      </c>
      <c r="DX138" s="31">
        <f t="shared" ca="1" si="384"/>
        <v>14.2</v>
      </c>
      <c r="DY138" s="31">
        <f t="shared" ca="1" si="385"/>
        <v>2.19</v>
      </c>
      <c r="DZ138" s="31">
        <f t="shared" ca="1" si="386"/>
        <v>0.7</v>
      </c>
      <c r="EA138" s="31">
        <f t="shared" ca="1" si="387"/>
        <v>2.12</v>
      </c>
      <c r="EB138" s="31">
        <f t="shared" ca="1" si="388"/>
        <v>11.92</v>
      </c>
      <c r="EC138" s="31">
        <f t="shared" ca="1" si="389"/>
        <v>2.54</v>
      </c>
      <c r="ED138" s="31">
        <f t="shared" ca="1" si="390"/>
        <v>3</v>
      </c>
      <c r="EE138" s="31">
        <f t="shared" ca="1" si="391"/>
        <v>4.62</v>
      </c>
      <c r="EF138" s="31">
        <f t="shared" ca="1" si="392"/>
        <v>37.46</v>
      </c>
      <c r="EG138" s="32">
        <f t="shared" ca="1" si="393"/>
        <v>292.72000000000031</v>
      </c>
      <c r="EH138" s="32">
        <f t="shared" ca="1" si="394"/>
        <v>414.04000000000013</v>
      </c>
      <c r="EI138" s="32">
        <f t="shared" ca="1" si="395"/>
        <v>155.81999999999982</v>
      </c>
      <c r="EJ138" s="32">
        <f t="shared" ca="1" si="396"/>
        <v>61.399999999999991</v>
      </c>
      <c r="EK138" s="32">
        <f t="shared" ca="1" si="397"/>
        <v>9.4999999999999947</v>
      </c>
      <c r="EL138" s="32">
        <f t="shared" ca="1" si="398"/>
        <v>3.0399999999999956</v>
      </c>
      <c r="EM138" s="32">
        <f t="shared" ca="1" si="399"/>
        <v>9.2900000000000134</v>
      </c>
      <c r="EN138" s="32">
        <f t="shared" ca="1" si="400"/>
        <v>52.419999999999938</v>
      </c>
      <c r="EO138" s="32">
        <f t="shared" ca="1" si="401"/>
        <v>11.20999999999999</v>
      </c>
      <c r="EP138" s="32">
        <f t="shared" ca="1" si="402"/>
        <v>13.299999999999994</v>
      </c>
      <c r="EQ138" s="32">
        <f t="shared" ca="1" si="403"/>
        <v>20.580000000000002</v>
      </c>
      <c r="ER138" s="32">
        <f t="shared" ca="1" si="404"/>
        <v>167.5200000000001</v>
      </c>
    </row>
    <row r="139" spans="1:148">
      <c r="A139" t="s">
        <v>472</v>
      </c>
      <c r="B139" s="1" t="s">
        <v>406</v>
      </c>
      <c r="C139" t="str">
        <f t="shared" ca="1" si="342"/>
        <v>SPCIMP</v>
      </c>
      <c r="D139" t="str">
        <f t="shared" ca="1" si="343"/>
        <v>Alberta-Saskatchewan Intertie - Import</v>
      </c>
      <c r="E139" s="51">
        <v>50</v>
      </c>
      <c r="I139" s="51">
        <v>24</v>
      </c>
      <c r="Q139" s="32">
        <v>3209.28</v>
      </c>
      <c r="R139" s="32"/>
      <c r="S139" s="32"/>
      <c r="T139" s="32"/>
      <c r="U139" s="32">
        <v>981.52</v>
      </c>
      <c r="V139" s="32"/>
      <c r="W139" s="32"/>
      <c r="X139" s="32"/>
      <c r="Y139" s="32"/>
      <c r="Z139" s="32"/>
      <c r="AA139" s="32"/>
      <c r="AB139" s="32"/>
      <c r="AC139" s="2">
        <v>3.85</v>
      </c>
      <c r="AG139" s="2">
        <v>3.85</v>
      </c>
      <c r="AO139" s="33">
        <v>123.56</v>
      </c>
      <c r="AP139" s="33"/>
      <c r="AQ139" s="33"/>
      <c r="AR139" s="33"/>
      <c r="AS139" s="33">
        <v>37.79</v>
      </c>
      <c r="AT139" s="33"/>
      <c r="AU139" s="33"/>
      <c r="AV139" s="33"/>
      <c r="AW139" s="33"/>
      <c r="AX139" s="33"/>
      <c r="AY139" s="33"/>
      <c r="AZ139" s="33"/>
      <c r="BA139" s="31">
        <f t="shared" ref="BA139:BA144" si="419">ROUND(Q139*BA$3,2)</f>
        <v>-0.96</v>
      </c>
      <c r="BB139" s="31">
        <f t="shared" ref="BB139:BB144" si="420">ROUND(R139*BB$3,2)</f>
        <v>0</v>
      </c>
      <c r="BC139" s="31">
        <f t="shared" ref="BC139:BC144" si="421">ROUND(S139*BC$3,2)</f>
        <v>0</v>
      </c>
      <c r="BD139" s="31">
        <f t="shared" ref="BD139:BD144" si="422">ROUND(T139*BD$3,2)</f>
        <v>0</v>
      </c>
      <c r="BE139" s="31">
        <f t="shared" ref="BE139:BE144" si="423">ROUND(U139*BE$3,2)</f>
        <v>-0.39</v>
      </c>
      <c r="BF139" s="31">
        <f t="shared" ref="BF139:BF144" si="424">ROUND(V139*BF$3,2)</f>
        <v>0</v>
      </c>
      <c r="BG139" s="31">
        <f t="shared" ref="BG139:BG144" si="425">ROUND(W139*BG$3,2)</f>
        <v>0</v>
      </c>
      <c r="BH139" s="31">
        <f t="shared" ref="BH139:BH144" si="426">ROUND(X139*BH$3,2)</f>
        <v>0</v>
      </c>
      <c r="BI139" s="31">
        <f t="shared" ref="BI139:BI144" si="427">ROUND(Y139*BI$3,2)</f>
        <v>0</v>
      </c>
      <c r="BJ139" s="31">
        <f t="shared" ref="BJ139:BJ144" si="428">ROUND(Z139*BJ$3,2)</f>
        <v>0</v>
      </c>
      <c r="BK139" s="31">
        <f t="shared" ref="BK139:BK144" si="429">ROUND(AA139*BK$3,2)</f>
        <v>0</v>
      </c>
      <c r="BL139" s="31">
        <f t="shared" ref="BL139:BL144" si="430">ROUND(AB139*BL$3,2)</f>
        <v>0</v>
      </c>
      <c r="BM139" s="6">
        <f t="shared" ca="1" si="418"/>
        <v>1.44E-2</v>
      </c>
      <c r="BN139" s="6">
        <f t="shared" ca="1" si="418"/>
        <v>1.44E-2</v>
      </c>
      <c r="BO139" s="6">
        <f t="shared" ca="1" si="418"/>
        <v>1.44E-2</v>
      </c>
      <c r="BP139" s="6">
        <f t="shared" ca="1" si="417"/>
        <v>1.44E-2</v>
      </c>
      <c r="BQ139" s="6">
        <f t="shared" ca="1" si="417"/>
        <v>1.44E-2</v>
      </c>
      <c r="BR139" s="6">
        <f t="shared" ca="1" si="417"/>
        <v>1.44E-2</v>
      </c>
      <c r="BS139" s="6">
        <f t="shared" ca="1" si="417"/>
        <v>1.44E-2</v>
      </c>
      <c r="BT139" s="6">
        <f t="shared" ca="1" si="417"/>
        <v>1.44E-2</v>
      </c>
      <c r="BU139" s="6">
        <f t="shared" ca="1" si="417"/>
        <v>1.44E-2</v>
      </c>
      <c r="BV139" s="6">
        <f t="shared" ca="1" si="417"/>
        <v>1.44E-2</v>
      </c>
      <c r="BW139" s="6">
        <f t="shared" ca="1" si="417"/>
        <v>1.44E-2</v>
      </c>
      <c r="BX139" s="6">
        <f t="shared" ca="1" si="417"/>
        <v>1.44E-2</v>
      </c>
      <c r="BY139" s="31">
        <f t="shared" ref="BY139:BY144" ca="1" si="431">IFERROR(VLOOKUP($C139,DOSDetail,CELL("col",BY$4)+58,FALSE),ROUND(Q139*BM139,2))</f>
        <v>46.21</v>
      </c>
      <c r="BZ139" s="31">
        <f t="shared" ref="BZ139:BZ144" ca="1" si="432">IFERROR(VLOOKUP($C139,DOSDetail,CELL("col",BZ$4)+58,FALSE),ROUND(R139*BN139,2))</f>
        <v>0</v>
      </c>
      <c r="CA139" s="31">
        <f t="shared" ref="CA139:CA144" ca="1" si="433">IFERROR(VLOOKUP($C139,DOSDetail,CELL("col",CA$4)+58,FALSE),ROUND(S139*BO139,2))</f>
        <v>0</v>
      </c>
      <c r="CB139" s="31">
        <f t="shared" ref="CB139:CB144" ca="1" si="434">IFERROR(VLOOKUP($C139,DOSDetail,CELL("col",CB$4)+58,FALSE),ROUND(T139*BP139,2))</f>
        <v>0</v>
      </c>
      <c r="CC139" s="31">
        <f t="shared" ref="CC139:CC144" ca="1" si="435">IFERROR(VLOOKUP($C139,DOSDetail,CELL("col",CC$4)+58,FALSE),ROUND(U139*BQ139,2))</f>
        <v>14.13</v>
      </c>
      <c r="CD139" s="31">
        <f t="shared" ref="CD139:CD144" ca="1" si="436">IFERROR(VLOOKUP($C139,DOSDetail,CELL("col",CD$4)+58,FALSE),ROUND(V139*BR139,2))</f>
        <v>0</v>
      </c>
      <c r="CE139" s="31">
        <f t="shared" ref="CE139:CE144" ca="1" si="437">IFERROR(VLOOKUP($C139,DOSDetail,CELL("col",CE$4)+58,FALSE),ROUND(W139*BS139,2))</f>
        <v>0</v>
      </c>
      <c r="CF139" s="31">
        <f t="shared" ref="CF139:CF144" ca="1" si="438">IFERROR(VLOOKUP($C139,DOSDetail,CELL("col",CF$4)+58,FALSE),ROUND(X139*BT139,2))</f>
        <v>0</v>
      </c>
      <c r="CG139" s="31">
        <f t="shared" ref="CG139:CG144" ca="1" si="439">IFERROR(VLOOKUP($C139,DOSDetail,CELL("col",CG$4)+58,FALSE),ROUND(Y139*BU139,2))</f>
        <v>0</v>
      </c>
      <c r="CH139" s="31">
        <f t="shared" ref="CH139:CH144" ca="1" si="440">IFERROR(VLOOKUP($C139,DOSDetail,CELL("col",CH$4)+58,FALSE),ROUND(Z139*BV139,2))</f>
        <v>0</v>
      </c>
      <c r="CI139" s="31">
        <f t="shared" ref="CI139:CI144" ca="1" si="441">IFERROR(VLOOKUP($C139,DOSDetail,CELL("col",CI$4)+58,FALSE),ROUND(AA139*BW139,2))</f>
        <v>0</v>
      </c>
      <c r="CJ139" s="31">
        <f t="shared" ref="CJ139:CJ144" ca="1" si="442">IFERROR(VLOOKUP($C139,DOSDetail,CELL("col",CJ$4)+58,FALSE),ROUND(AB139*BX139,2))</f>
        <v>0</v>
      </c>
      <c r="CK139" s="32">
        <f t="shared" ref="CK139:CK144" ca="1" si="443">ROUND(Q139*$CV$3,2)</f>
        <v>7.7</v>
      </c>
      <c r="CL139" s="32">
        <f t="shared" ref="CL139:CL144" ca="1" si="444">ROUND(R139*$CV$3,2)</f>
        <v>0</v>
      </c>
      <c r="CM139" s="32">
        <f t="shared" ref="CM139:CM144" ca="1" si="445">ROUND(S139*$CV$3,2)</f>
        <v>0</v>
      </c>
      <c r="CN139" s="32">
        <f t="shared" ref="CN139:CN144" ca="1" si="446">ROUND(T139*$CV$3,2)</f>
        <v>0</v>
      </c>
      <c r="CO139" s="32">
        <f t="shared" ref="CO139:CO144" ca="1" si="447">ROUND(U139*$CV$3,2)</f>
        <v>2.36</v>
      </c>
      <c r="CP139" s="32">
        <f t="shared" ref="CP139:CP144" ca="1" si="448">ROUND(V139*$CV$3,2)</f>
        <v>0</v>
      </c>
      <c r="CQ139" s="32">
        <f t="shared" ref="CQ139:CQ144" ca="1" si="449">ROUND(W139*$CV$3,2)</f>
        <v>0</v>
      </c>
      <c r="CR139" s="32">
        <f t="shared" ref="CR139:CR144" ca="1" si="450">ROUND(X139*$CV$3,2)</f>
        <v>0</v>
      </c>
      <c r="CS139" s="32">
        <f t="shared" ref="CS139:CS144" ca="1" si="451">ROUND(Y139*$CV$3,2)</f>
        <v>0</v>
      </c>
      <c r="CT139" s="32">
        <f t="shared" ref="CT139:CT144" ca="1" si="452">ROUND(Z139*$CV$3,2)</f>
        <v>0</v>
      </c>
      <c r="CU139" s="32">
        <f t="shared" ref="CU139:CU144" ca="1" si="453">ROUND(AA139*$CV$3,2)</f>
        <v>0</v>
      </c>
      <c r="CV139" s="32">
        <f t="shared" ref="CV139:CV144" ca="1" si="454">ROUND(AB139*$CV$3,2)</f>
        <v>0</v>
      </c>
      <c r="CW139" s="31">
        <f t="shared" ref="CW139:CW144" ca="1" si="455">BY139+CK139-AO139-BA139</f>
        <v>-68.690000000000012</v>
      </c>
      <c r="CX139" s="31">
        <f t="shared" ref="CX139:CX144" ca="1" si="456">BZ139+CL139-AP139-BB139</f>
        <v>0</v>
      </c>
      <c r="CY139" s="31">
        <f t="shared" ref="CY139:CY144" ca="1" si="457">CA139+CM139-AQ139-BC139</f>
        <v>0</v>
      </c>
      <c r="CZ139" s="31">
        <f t="shared" ref="CZ139:CZ144" ca="1" si="458">CB139+CN139-AR139-BD139</f>
        <v>0</v>
      </c>
      <c r="DA139" s="31">
        <f t="shared" ref="DA139:DA144" ca="1" si="459">CC139+CO139-AS139-BE139</f>
        <v>-20.909999999999997</v>
      </c>
      <c r="DB139" s="31">
        <f t="shared" ref="DB139:DB144" ca="1" si="460">CD139+CP139-AT139-BF139</f>
        <v>0</v>
      </c>
      <c r="DC139" s="31">
        <f t="shared" ref="DC139:DC144" ca="1" si="461">CE139+CQ139-AU139-BG139</f>
        <v>0</v>
      </c>
      <c r="DD139" s="31">
        <f t="shared" ref="DD139:DD144" ca="1" si="462">CF139+CR139-AV139-BH139</f>
        <v>0</v>
      </c>
      <c r="DE139" s="31">
        <f t="shared" ref="DE139:DE144" ca="1" si="463">CG139+CS139-AW139-BI139</f>
        <v>0</v>
      </c>
      <c r="DF139" s="31">
        <f t="shared" ref="DF139:DF144" ca="1" si="464">CH139+CT139-AX139-BJ139</f>
        <v>0</v>
      </c>
      <c r="DG139" s="31">
        <f t="shared" ref="DG139:DG144" ca="1" si="465">CI139+CU139-AY139-BK139</f>
        <v>0</v>
      </c>
      <c r="DH139" s="31">
        <f t="shared" ref="DH139:DH144" ca="1" si="466">CJ139+CV139-AZ139-BL139</f>
        <v>0</v>
      </c>
      <c r="DI139" s="32">
        <f t="shared" ref="DI139:DI144" ca="1" si="467">ROUND(CW139*5%,2)</f>
        <v>-3.43</v>
      </c>
      <c r="DJ139" s="32">
        <f t="shared" ref="DJ139:DJ144" ca="1" si="468">ROUND(CX139*5%,2)</f>
        <v>0</v>
      </c>
      <c r="DK139" s="32">
        <f t="shared" ref="DK139:DK144" ca="1" si="469">ROUND(CY139*5%,2)</f>
        <v>0</v>
      </c>
      <c r="DL139" s="32">
        <f t="shared" ref="DL139:DL144" ca="1" si="470">ROUND(CZ139*5%,2)</f>
        <v>0</v>
      </c>
      <c r="DM139" s="32">
        <f t="shared" ref="DM139:DM144" ca="1" si="471">ROUND(DA139*5%,2)</f>
        <v>-1.05</v>
      </c>
      <c r="DN139" s="32">
        <f t="shared" ref="DN139:DN144" ca="1" si="472">ROUND(DB139*5%,2)</f>
        <v>0</v>
      </c>
      <c r="DO139" s="32">
        <f t="shared" ref="DO139:DO144" ca="1" si="473">ROUND(DC139*5%,2)</f>
        <v>0</v>
      </c>
      <c r="DP139" s="32">
        <f t="shared" ref="DP139:DP144" ca="1" si="474">ROUND(DD139*5%,2)</f>
        <v>0</v>
      </c>
      <c r="DQ139" s="32">
        <f t="shared" ref="DQ139:DQ144" ca="1" si="475">ROUND(DE139*5%,2)</f>
        <v>0</v>
      </c>
      <c r="DR139" s="32">
        <f t="shared" ref="DR139:DR144" ca="1" si="476">ROUND(DF139*5%,2)</f>
        <v>0</v>
      </c>
      <c r="DS139" s="32">
        <f t="shared" ref="DS139:DS144" ca="1" si="477">ROUND(DG139*5%,2)</f>
        <v>0</v>
      </c>
      <c r="DT139" s="32">
        <f t="shared" ref="DT139:DT144" ca="1" si="478">ROUND(DH139*5%,2)</f>
        <v>0</v>
      </c>
      <c r="DU139" s="31">
        <f t="shared" ref="DU139:DU144" ca="1" si="479">ROUND(CW139*DU$3,2)</f>
        <v>-22.13</v>
      </c>
      <c r="DV139" s="31">
        <f t="shared" ref="DV139:DV144" ca="1" si="480">ROUND(CX139*DV$3,2)</f>
        <v>0</v>
      </c>
      <c r="DW139" s="31">
        <f t="shared" ref="DW139:DW144" ca="1" si="481">ROUND(CY139*DW$3,2)</f>
        <v>0</v>
      </c>
      <c r="DX139" s="31">
        <f t="shared" ref="DX139:DX144" ca="1" si="482">ROUND(CZ139*DX$3,2)</f>
        <v>0</v>
      </c>
      <c r="DY139" s="31">
        <f t="shared" ref="DY139:DY144" ca="1" si="483">ROUND(DA139*DY$3,2)</f>
        <v>-6.57</v>
      </c>
      <c r="DZ139" s="31">
        <f t="shared" ref="DZ139:DZ144" ca="1" si="484">ROUND(DB139*DZ$3,2)</f>
        <v>0</v>
      </c>
      <c r="EA139" s="31">
        <f t="shared" ref="EA139:EA144" ca="1" si="485">ROUND(DC139*EA$3,2)</f>
        <v>0</v>
      </c>
      <c r="EB139" s="31">
        <f t="shared" ref="EB139:EB144" ca="1" si="486">ROUND(DD139*EB$3,2)</f>
        <v>0</v>
      </c>
      <c r="EC139" s="31">
        <f t="shared" ref="EC139:EC144" ca="1" si="487">ROUND(DE139*EC$3,2)</f>
        <v>0</v>
      </c>
      <c r="ED139" s="31">
        <f t="shared" ref="ED139:ED144" ca="1" si="488">ROUND(DF139*ED$3,2)</f>
        <v>0</v>
      </c>
      <c r="EE139" s="31">
        <f t="shared" ref="EE139:EE144" ca="1" si="489">ROUND(DG139*EE$3,2)</f>
        <v>0</v>
      </c>
      <c r="EF139" s="31">
        <f t="shared" ref="EF139:EF144" ca="1" si="490">ROUND(DH139*EF$3,2)</f>
        <v>0</v>
      </c>
      <c r="EG139" s="32">
        <f t="shared" ref="EG139:EG144" ca="1" si="491">CW139+DI139+DU139</f>
        <v>-94.250000000000014</v>
      </c>
      <c r="EH139" s="32">
        <f t="shared" ref="EH139:EH144" ca="1" si="492">CX139+DJ139+DV139</f>
        <v>0</v>
      </c>
      <c r="EI139" s="32">
        <f t="shared" ref="EI139:EI144" ca="1" si="493">CY139+DK139+DW139</f>
        <v>0</v>
      </c>
      <c r="EJ139" s="32">
        <f t="shared" ref="EJ139:EJ144" ca="1" si="494">CZ139+DL139+DX139</f>
        <v>0</v>
      </c>
      <c r="EK139" s="32">
        <f t="shared" ref="EK139:EK144" ca="1" si="495">DA139+DM139+DY139</f>
        <v>-28.529999999999998</v>
      </c>
      <c r="EL139" s="32">
        <f t="shared" ref="EL139:EL144" ca="1" si="496">DB139+DN139+DZ139</f>
        <v>0</v>
      </c>
      <c r="EM139" s="32">
        <f t="shared" ref="EM139:EM144" ca="1" si="497">DC139+DO139+EA139</f>
        <v>0</v>
      </c>
      <c r="EN139" s="32">
        <f t="shared" ref="EN139:EN144" ca="1" si="498">DD139+DP139+EB139</f>
        <v>0</v>
      </c>
      <c r="EO139" s="32">
        <f t="shared" ref="EO139:EO144" ca="1" si="499">DE139+DQ139+EC139</f>
        <v>0</v>
      </c>
      <c r="EP139" s="32">
        <f t="shared" ref="EP139:EP144" ca="1" si="500">DF139+DR139+ED139</f>
        <v>0</v>
      </c>
      <c r="EQ139" s="32">
        <f t="shared" ref="EQ139:EQ144" ca="1" si="501">DG139+DS139+EE139</f>
        <v>0</v>
      </c>
      <c r="ER139" s="32">
        <f t="shared" ref="ER139:ER144" ca="1" si="502">DH139+DT139+EF139</f>
        <v>0</v>
      </c>
    </row>
    <row r="140" spans="1:148">
      <c r="A140" t="s">
        <v>436</v>
      </c>
      <c r="B140" s="1" t="s">
        <v>134</v>
      </c>
      <c r="C140" t="str">
        <f t="shared" ca="1" si="342"/>
        <v>THS</v>
      </c>
      <c r="D140" t="str">
        <f t="shared" ca="1" si="343"/>
        <v>Three Sisters Hydro Plant</v>
      </c>
      <c r="E140" s="51">
        <v>564.95780000000002</v>
      </c>
      <c r="F140" s="51">
        <v>191.8913</v>
      </c>
      <c r="G140" s="51">
        <v>88.576400000000007</v>
      </c>
      <c r="H140" s="51">
        <v>0</v>
      </c>
      <c r="I140" s="51">
        <v>0</v>
      </c>
      <c r="J140" s="51">
        <v>112.1442</v>
      </c>
      <c r="K140" s="51">
        <v>216.62</v>
      </c>
      <c r="L140" s="51">
        <v>210.90463750000001</v>
      </c>
      <c r="M140" s="51">
        <v>489.84701200000001</v>
      </c>
      <c r="N140" s="51">
        <v>431.6523674</v>
      </c>
      <c r="O140" s="51">
        <v>452.6724261</v>
      </c>
      <c r="P140" s="51">
        <v>512.05888149999998</v>
      </c>
      <c r="Q140" s="32">
        <v>55226.62</v>
      </c>
      <c r="R140" s="32">
        <v>11262.42</v>
      </c>
      <c r="S140" s="32">
        <v>3978.68</v>
      </c>
      <c r="T140" s="32">
        <v>0</v>
      </c>
      <c r="U140" s="32">
        <v>0</v>
      </c>
      <c r="V140" s="32">
        <v>3509.94</v>
      </c>
      <c r="W140" s="32">
        <v>10949.95</v>
      </c>
      <c r="X140" s="32">
        <v>8981.48</v>
      </c>
      <c r="Y140" s="32">
        <v>59874.34</v>
      </c>
      <c r="Z140" s="32">
        <v>17550.060000000001</v>
      </c>
      <c r="AA140" s="32">
        <v>22595.03</v>
      </c>
      <c r="AB140" s="32">
        <v>32200.44</v>
      </c>
      <c r="AC140" s="2">
        <v>-1.43</v>
      </c>
      <c r="AD140" s="2">
        <v>-1.43</v>
      </c>
      <c r="AE140" s="2">
        <v>-1.43</v>
      </c>
      <c r="AF140" s="2">
        <v>-1.43</v>
      </c>
      <c r="AG140" s="2">
        <v>-1.43</v>
      </c>
      <c r="AH140" s="2">
        <v>-1.43</v>
      </c>
      <c r="AI140" s="2">
        <v>-1.43</v>
      </c>
      <c r="AJ140" s="2">
        <v>-1.43</v>
      </c>
      <c r="AK140" s="2">
        <v>-1.43</v>
      </c>
      <c r="AL140" s="2">
        <v>-1.43</v>
      </c>
      <c r="AM140" s="2">
        <v>-1.43</v>
      </c>
      <c r="AN140" s="2">
        <v>-1.43</v>
      </c>
      <c r="AO140" s="33">
        <v>-789.74</v>
      </c>
      <c r="AP140" s="33">
        <v>-161.05000000000001</v>
      </c>
      <c r="AQ140" s="33">
        <v>-56.9</v>
      </c>
      <c r="AR140" s="33">
        <v>0</v>
      </c>
      <c r="AS140" s="33">
        <v>0</v>
      </c>
      <c r="AT140" s="33">
        <v>-50.19</v>
      </c>
      <c r="AU140" s="33">
        <v>-156.58000000000001</v>
      </c>
      <c r="AV140" s="33">
        <v>-128.44</v>
      </c>
      <c r="AW140" s="33">
        <v>-856.2</v>
      </c>
      <c r="AX140" s="33">
        <v>-250.97</v>
      </c>
      <c r="AY140" s="33">
        <v>-323.11</v>
      </c>
      <c r="AZ140" s="33">
        <v>-460.47</v>
      </c>
      <c r="BA140" s="31">
        <f t="shared" si="419"/>
        <v>-16.57</v>
      </c>
      <c r="BB140" s="31">
        <f t="shared" si="420"/>
        <v>-3.38</v>
      </c>
      <c r="BC140" s="31">
        <f t="shared" si="421"/>
        <v>-1.19</v>
      </c>
      <c r="BD140" s="31">
        <f t="shared" si="422"/>
        <v>0</v>
      </c>
      <c r="BE140" s="31">
        <f t="shared" si="423"/>
        <v>0</v>
      </c>
      <c r="BF140" s="31">
        <f t="shared" si="424"/>
        <v>-1.4</v>
      </c>
      <c r="BG140" s="31">
        <f t="shared" si="425"/>
        <v>0</v>
      </c>
      <c r="BH140" s="31">
        <f t="shared" si="426"/>
        <v>0</v>
      </c>
      <c r="BI140" s="31">
        <f t="shared" si="427"/>
        <v>0</v>
      </c>
      <c r="BJ140" s="31">
        <f t="shared" si="428"/>
        <v>-21.06</v>
      </c>
      <c r="BK140" s="31">
        <f t="shared" si="429"/>
        <v>-27.11</v>
      </c>
      <c r="BL140" s="31">
        <f t="shared" si="430"/>
        <v>-38.64</v>
      </c>
      <c r="BM140" s="6">
        <f t="shared" ca="1" si="418"/>
        <v>-2.5700000000000001E-2</v>
      </c>
      <c r="BN140" s="6">
        <f t="shared" ca="1" si="418"/>
        <v>-2.5700000000000001E-2</v>
      </c>
      <c r="BO140" s="6">
        <f t="shared" ca="1" si="418"/>
        <v>-2.5700000000000001E-2</v>
      </c>
      <c r="BP140" s="6">
        <f t="shared" ca="1" si="417"/>
        <v>-2.5700000000000001E-2</v>
      </c>
      <c r="BQ140" s="6">
        <f t="shared" ca="1" si="417"/>
        <v>-2.5700000000000001E-2</v>
      </c>
      <c r="BR140" s="6">
        <f t="shared" ca="1" si="417"/>
        <v>-2.5700000000000001E-2</v>
      </c>
      <c r="BS140" s="6">
        <f t="shared" ca="1" si="417"/>
        <v>-2.5700000000000001E-2</v>
      </c>
      <c r="BT140" s="6">
        <f t="shared" ca="1" si="417"/>
        <v>-2.5700000000000001E-2</v>
      </c>
      <c r="BU140" s="6">
        <f t="shared" ca="1" si="417"/>
        <v>-2.5700000000000001E-2</v>
      </c>
      <c r="BV140" s="6">
        <f t="shared" ca="1" si="417"/>
        <v>-2.5700000000000001E-2</v>
      </c>
      <c r="BW140" s="6">
        <f t="shared" ca="1" si="417"/>
        <v>-2.5700000000000001E-2</v>
      </c>
      <c r="BX140" s="6">
        <f t="shared" ca="1" si="417"/>
        <v>-2.5700000000000001E-2</v>
      </c>
      <c r="BY140" s="31">
        <f t="shared" ca="1" si="431"/>
        <v>-1419.32</v>
      </c>
      <c r="BZ140" s="31">
        <f t="shared" ca="1" si="432"/>
        <v>-289.44</v>
      </c>
      <c r="CA140" s="31">
        <f t="shared" ca="1" si="433"/>
        <v>-102.25</v>
      </c>
      <c r="CB140" s="31">
        <f t="shared" ca="1" si="434"/>
        <v>0</v>
      </c>
      <c r="CC140" s="31">
        <f t="shared" ca="1" si="435"/>
        <v>0</v>
      </c>
      <c r="CD140" s="31">
        <f t="shared" ca="1" si="436"/>
        <v>-90.21</v>
      </c>
      <c r="CE140" s="31">
        <f t="shared" ca="1" si="437"/>
        <v>-281.41000000000003</v>
      </c>
      <c r="CF140" s="31">
        <f t="shared" ca="1" si="438"/>
        <v>-230.82</v>
      </c>
      <c r="CG140" s="31">
        <f t="shared" ca="1" si="439"/>
        <v>-1538.77</v>
      </c>
      <c r="CH140" s="31">
        <f t="shared" ca="1" si="440"/>
        <v>-451.04</v>
      </c>
      <c r="CI140" s="31">
        <f t="shared" ca="1" si="441"/>
        <v>-580.69000000000005</v>
      </c>
      <c r="CJ140" s="31">
        <f t="shared" ca="1" si="442"/>
        <v>-827.55</v>
      </c>
      <c r="CK140" s="32">
        <f t="shared" ca="1" si="443"/>
        <v>132.54</v>
      </c>
      <c r="CL140" s="32">
        <f t="shared" ca="1" si="444"/>
        <v>27.03</v>
      </c>
      <c r="CM140" s="32">
        <f t="shared" ca="1" si="445"/>
        <v>9.5500000000000007</v>
      </c>
      <c r="CN140" s="32">
        <f t="shared" ca="1" si="446"/>
        <v>0</v>
      </c>
      <c r="CO140" s="32">
        <f t="shared" ca="1" si="447"/>
        <v>0</v>
      </c>
      <c r="CP140" s="32">
        <f t="shared" ca="1" si="448"/>
        <v>8.42</v>
      </c>
      <c r="CQ140" s="32">
        <f t="shared" ca="1" si="449"/>
        <v>26.28</v>
      </c>
      <c r="CR140" s="32">
        <f t="shared" ca="1" si="450"/>
        <v>21.56</v>
      </c>
      <c r="CS140" s="32">
        <f t="shared" ca="1" si="451"/>
        <v>143.69999999999999</v>
      </c>
      <c r="CT140" s="32">
        <f t="shared" ca="1" si="452"/>
        <v>42.12</v>
      </c>
      <c r="CU140" s="32">
        <f t="shared" ca="1" si="453"/>
        <v>54.23</v>
      </c>
      <c r="CV140" s="32">
        <f t="shared" ca="1" si="454"/>
        <v>77.28</v>
      </c>
      <c r="CW140" s="31">
        <f t="shared" ca="1" si="455"/>
        <v>-480.46999999999997</v>
      </c>
      <c r="CX140" s="31">
        <f t="shared" ca="1" si="456"/>
        <v>-97.979999999999961</v>
      </c>
      <c r="CY140" s="31">
        <f t="shared" ca="1" si="457"/>
        <v>-34.610000000000007</v>
      </c>
      <c r="CZ140" s="31">
        <f t="shared" ca="1" si="458"/>
        <v>0</v>
      </c>
      <c r="DA140" s="31">
        <f t="shared" ca="1" si="459"/>
        <v>0</v>
      </c>
      <c r="DB140" s="31">
        <f t="shared" ca="1" si="460"/>
        <v>-30.199999999999996</v>
      </c>
      <c r="DC140" s="31">
        <f t="shared" ca="1" si="461"/>
        <v>-98.550000000000011</v>
      </c>
      <c r="DD140" s="31">
        <f t="shared" ca="1" si="462"/>
        <v>-80.819999999999993</v>
      </c>
      <c r="DE140" s="31">
        <f t="shared" ca="1" si="463"/>
        <v>-538.86999999999989</v>
      </c>
      <c r="DF140" s="31">
        <f t="shared" ca="1" si="464"/>
        <v>-136.89000000000001</v>
      </c>
      <c r="DG140" s="31">
        <f t="shared" ca="1" si="465"/>
        <v>-176.24</v>
      </c>
      <c r="DH140" s="31">
        <f t="shared" ca="1" si="466"/>
        <v>-251.15999999999997</v>
      </c>
      <c r="DI140" s="32">
        <f t="shared" ca="1" si="467"/>
        <v>-24.02</v>
      </c>
      <c r="DJ140" s="32">
        <f t="shared" ca="1" si="468"/>
        <v>-4.9000000000000004</v>
      </c>
      <c r="DK140" s="32">
        <f t="shared" ca="1" si="469"/>
        <v>-1.73</v>
      </c>
      <c r="DL140" s="32">
        <f t="shared" ca="1" si="470"/>
        <v>0</v>
      </c>
      <c r="DM140" s="32">
        <f t="shared" ca="1" si="471"/>
        <v>0</v>
      </c>
      <c r="DN140" s="32">
        <f t="shared" ca="1" si="472"/>
        <v>-1.51</v>
      </c>
      <c r="DO140" s="32">
        <f t="shared" ca="1" si="473"/>
        <v>-4.93</v>
      </c>
      <c r="DP140" s="32">
        <f t="shared" ca="1" si="474"/>
        <v>-4.04</v>
      </c>
      <c r="DQ140" s="32">
        <f t="shared" ca="1" si="475"/>
        <v>-26.94</v>
      </c>
      <c r="DR140" s="32">
        <f t="shared" ca="1" si="476"/>
        <v>-6.84</v>
      </c>
      <c r="DS140" s="32">
        <f t="shared" ca="1" si="477"/>
        <v>-8.81</v>
      </c>
      <c r="DT140" s="32">
        <f t="shared" ca="1" si="478"/>
        <v>-12.56</v>
      </c>
      <c r="DU140" s="31">
        <f t="shared" ca="1" si="479"/>
        <v>-154.79</v>
      </c>
      <c r="DV140" s="31">
        <f t="shared" ca="1" si="480"/>
        <v>-31.34</v>
      </c>
      <c r="DW140" s="31">
        <f t="shared" ca="1" si="481"/>
        <v>-11</v>
      </c>
      <c r="DX140" s="31">
        <f t="shared" ca="1" si="482"/>
        <v>0</v>
      </c>
      <c r="DY140" s="31">
        <f t="shared" ca="1" si="483"/>
        <v>0</v>
      </c>
      <c r="DZ140" s="31">
        <f t="shared" ca="1" si="484"/>
        <v>-9.44</v>
      </c>
      <c r="EA140" s="31">
        <f t="shared" ca="1" si="485"/>
        <v>-30.63</v>
      </c>
      <c r="EB140" s="31">
        <f t="shared" ca="1" si="486"/>
        <v>-24.98</v>
      </c>
      <c r="EC140" s="31">
        <f t="shared" ca="1" si="487"/>
        <v>-165.67</v>
      </c>
      <c r="ED140" s="31">
        <f t="shared" ca="1" si="488"/>
        <v>-41.86</v>
      </c>
      <c r="EE140" s="31">
        <f t="shared" ca="1" si="489"/>
        <v>-53.59</v>
      </c>
      <c r="EF140" s="31">
        <f t="shared" ca="1" si="490"/>
        <v>-75.959999999999994</v>
      </c>
      <c r="EG140" s="32">
        <f t="shared" ca="1" si="491"/>
        <v>-659.28</v>
      </c>
      <c r="EH140" s="32">
        <f t="shared" ca="1" si="492"/>
        <v>-134.21999999999997</v>
      </c>
      <c r="EI140" s="32">
        <f t="shared" ca="1" si="493"/>
        <v>-47.34</v>
      </c>
      <c r="EJ140" s="32">
        <f t="shared" ca="1" si="494"/>
        <v>0</v>
      </c>
      <c r="EK140" s="32">
        <f t="shared" ca="1" si="495"/>
        <v>0</v>
      </c>
      <c r="EL140" s="32">
        <f t="shared" ca="1" si="496"/>
        <v>-41.15</v>
      </c>
      <c r="EM140" s="32">
        <f t="shared" ca="1" si="497"/>
        <v>-134.11000000000001</v>
      </c>
      <c r="EN140" s="32">
        <f t="shared" ca="1" si="498"/>
        <v>-109.84</v>
      </c>
      <c r="EO140" s="32">
        <f t="shared" ca="1" si="499"/>
        <v>-731.4799999999999</v>
      </c>
      <c r="EP140" s="32">
        <f t="shared" ca="1" si="500"/>
        <v>-185.59000000000003</v>
      </c>
      <c r="EQ140" s="32">
        <f t="shared" ca="1" si="501"/>
        <v>-238.64000000000001</v>
      </c>
      <c r="ER140" s="32">
        <f t="shared" ca="1" si="502"/>
        <v>-339.67999999999995</v>
      </c>
    </row>
    <row r="141" spans="1:148">
      <c r="A141" t="s">
        <v>549</v>
      </c>
      <c r="B141" s="1" t="s">
        <v>413</v>
      </c>
      <c r="C141" t="str">
        <f t="shared" ca="1" si="342"/>
        <v>BCHIMP</v>
      </c>
      <c r="D141" t="str">
        <f t="shared" ca="1" si="343"/>
        <v>Alberta-BC Intertie - Import</v>
      </c>
      <c r="E141" s="51">
        <v>5155</v>
      </c>
      <c r="F141" s="51">
        <v>5914</v>
      </c>
      <c r="Q141" s="32">
        <v>1036789.93</v>
      </c>
      <c r="R141" s="32">
        <v>436687.25</v>
      </c>
      <c r="S141" s="32"/>
      <c r="T141" s="32"/>
      <c r="U141" s="32"/>
      <c r="V141" s="32"/>
      <c r="W141" s="32"/>
      <c r="X141" s="32"/>
      <c r="Y141" s="32"/>
      <c r="Z141" s="32"/>
      <c r="AA141" s="32"/>
      <c r="AB141" s="32"/>
      <c r="AC141" s="2">
        <v>0.16</v>
      </c>
      <c r="AD141" s="2">
        <v>0.16</v>
      </c>
      <c r="AO141" s="33">
        <v>1658.86</v>
      </c>
      <c r="AP141" s="33">
        <v>698.7</v>
      </c>
      <c r="AQ141" s="33"/>
      <c r="AR141" s="33"/>
      <c r="AS141" s="33"/>
      <c r="AT141" s="33"/>
      <c r="AU141" s="33"/>
      <c r="AV141" s="33"/>
      <c r="AW141" s="33"/>
      <c r="AX141" s="33"/>
      <c r="AY141" s="33"/>
      <c r="AZ141" s="33"/>
      <c r="BA141" s="31">
        <f t="shared" si="419"/>
        <v>-311.04000000000002</v>
      </c>
      <c r="BB141" s="31">
        <f t="shared" si="420"/>
        <v>-131.01</v>
      </c>
      <c r="BC141" s="31">
        <f t="shared" si="421"/>
        <v>0</v>
      </c>
      <c r="BD141" s="31">
        <f t="shared" si="422"/>
        <v>0</v>
      </c>
      <c r="BE141" s="31">
        <f t="shared" si="423"/>
        <v>0</v>
      </c>
      <c r="BF141" s="31">
        <f t="shared" si="424"/>
        <v>0</v>
      </c>
      <c r="BG141" s="31">
        <f t="shared" si="425"/>
        <v>0</v>
      </c>
      <c r="BH141" s="31">
        <f t="shared" si="426"/>
        <v>0</v>
      </c>
      <c r="BI141" s="31">
        <f t="shared" si="427"/>
        <v>0</v>
      </c>
      <c r="BJ141" s="31">
        <f t="shared" si="428"/>
        <v>0</v>
      </c>
      <c r="BK141" s="31">
        <f t="shared" si="429"/>
        <v>0</v>
      </c>
      <c r="BL141" s="31">
        <f t="shared" si="430"/>
        <v>0</v>
      </c>
      <c r="BM141" s="6">
        <f t="shared" ca="1" si="418"/>
        <v>-1.6E-2</v>
      </c>
      <c r="BN141" s="6">
        <f t="shared" ca="1" si="418"/>
        <v>-1.6E-2</v>
      </c>
      <c r="BO141" s="6">
        <f t="shared" ca="1" si="418"/>
        <v>-1.6E-2</v>
      </c>
      <c r="BP141" s="6">
        <f t="shared" ca="1" si="417"/>
        <v>-1.6E-2</v>
      </c>
      <c r="BQ141" s="6">
        <f t="shared" ca="1" si="417"/>
        <v>-1.6E-2</v>
      </c>
      <c r="BR141" s="6">
        <f t="shared" ca="1" si="417"/>
        <v>-1.6E-2</v>
      </c>
      <c r="BS141" s="6">
        <f t="shared" ca="1" si="417"/>
        <v>-1.6E-2</v>
      </c>
      <c r="BT141" s="6">
        <f t="shared" ca="1" si="417"/>
        <v>-1.6E-2</v>
      </c>
      <c r="BU141" s="6">
        <f t="shared" ca="1" si="417"/>
        <v>-1.6E-2</v>
      </c>
      <c r="BV141" s="6">
        <f t="shared" ca="1" si="417"/>
        <v>-1.6E-2</v>
      </c>
      <c r="BW141" s="6">
        <f t="shared" ca="1" si="417"/>
        <v>-1.6E-2</v>
      </c>
      <c r="BX141" s="6">
        <f t="shared" ca="1" si="417"/>
        <v>-1.6E-2</v>
      </c>
      <c r="BY141" s="31">
        <f t="shared" ca="1" si="431"/>
        <v>-16588.64</v>
      </c>
      <c r="BZ141" s="31">
        <f t="shared" ca="1" si="432"/>
        <v>-6987</v>
      </c>
      <c r="CA141" s="31">
        <f t="shared" ca="1" si="433"/>
        <v>0</v>
      </c>
      <c r="CB141" s="31">
        <f t="shared" ca="1" si="434"/>
        <v>0</v>
      </c>
      <c r="CC141" s="31">
        <f t="shared" ca="1" si="435"/>
        <v>0</v>
      </c>
      <c r="CD141" s="31">
        <f t="shared" ca="1" si="436"/>
        <v>0</v>
      </c>
      <c r="CE141" s="31">
        <f t="shared" ca="1" si="437"/>
        <v>0</v>
      </c>
      <c r="CF141" s="31">
        <f t="shared" ca="1" si="438"/>
        <v>0</v>
      </c>
      <c r="CG141" s="31">
        <f t="shared" ca="1" si="439"/>
        <v>0</v>
      </c>
      <c r="CH141" s="31">
        <f t="shared" ca="1" si="440"/>
        <v>0</v>
      </c>
      <c r="CI141" s="31">
        <f t="shared" ca="1" si="441"/>
        <v>0</v>
      </c>
      <c r="CJ141" s="31">
        <f t="shared" ca="1" si="442"/>
        <v>0</v>
      </c>
      <c r="CK141" s="32">
        <f t="shared" ca="1" si="443"/>
        <v>2488.3000000000002</v>
      </c>
      <c r="CL141" s="32">
        <f t="shared" ca="1" si="444"/>
        <v>1048.05</v>
      </c>
      <c r="CM141" s="32">
        <f t="shared" ca="1" si="445"/>
        <v>0</v>
      </c>
      <c r="CN141" s="32">
        <f t="shared" ca="1" si="446"/>
        <v>0</v>
      </c>
      <c r="CO141" s="32">
        <f t="shared" ca="1" si="447"/>
        <v>0</v>
      </c>
      <c r="CP141" s="32">
        <f t="shared" ca="1" si="448"/>
        <v>0</v>
      </c>
      <c r="CQ141" s="32">
        <f t="shared" ca="1" si="449"/>
        <v>0</v>
      </c>
      <c r="CR141" s="32">
        <f t="shared" ca="1" si="450"/>
        <v>0</v>
      </c>
      <c r="CS141" s="32">
        <f t="shared" ca="1" si="451"/>
        <v>0</v>
      </c>
      <c r="CT141" s="32">
        <f t="shared" ca="1" si="452"/>
        <v>0</v>
      </c>
      <c r="CU141" s="32">
        <f t="shared" ca="1" si="453"/>
        <v>0</v>
      </c>
      <c r="CV141" s="32">
        <f t="shared" ca="1" si="454"/>
        <v>0</v>
      </c>
      <c r="CW141" s="31">
        <f t="shared" ca="1" si="455"/>
        <v>-15448.16</v>
      </c>
      <c r="CX141" s="31">
        <f t="shared" ca="1" si="456"/>
        <v>-6506.6399999999994</v>
      </c>
      <c r="CY141" s="31">
        <f t="shared" ca="1" si="457"/>
        <v>0</v>
      </c>
      <c r="CZ141" s="31">
        <f t="shared" ca="1" si="458"/>
        <v>0</v>
      </c>
      <c r="DA141" s="31">
        <f t="shared" ca="1" si="459"/>
        <v>0</v>
      </c>
      <c r="DB141" s="31">
        <f t="shared" ca="1" si="460"/>
        <v>0</v>
      </c>
      <c r="DC141" s="31">
        <f t="shared" ca="1" si="461"/>
        <v>0</v>
      </c>
      <c r="DD141" s="31">
        <f t="shared" ca="1" si="462"/>
        <v>0</v>
      </c>
      <c r="DE141" s="31">
        <f t="shared" ca="1" si="463"/>
        <v>0</v>
      </c>
      <c r="DF141" s="31">
        <f t="shared" ca="1" si="464"/>
        <v>0</v>
      </c>
      <c r="DG141" s="31">
        <f t="shared" ca="1" si="465"/>
        <v>0</v>
      </c>
      <c r="DH141" s="31">
        <f t="shared" ca="1" si="466"/>
        <v>0</v>
      </c>
      <c r="DI141" s="32">
        <f t="shared" ca="1" si="467"/>
        <v>-772.41</v>
      </c>
      <c r="DJ141" s="32">
        <f t="shared" ca="1" si="468"/>
        <v>-325.33</v>
      </c>
      <c r="DK141" s="32">
        <f t="shared" ca="1" si="469"/>
        <v>0</v>
      </c>
      <c r="DL141" s="32">
        <f t="shared" ca="1" si="470"/>
        <v>0</v>
      </c>
      <c r="DM141" s="32">
        <f t="shared" ca="1" si="471"/>
        <v>0</v>
      </c>
      <c r="DN141" s="32">
        <f t="shared" ca="1" si="472"/>
        <v>0</v>
      </c>
      <c r="DO141" s="32">
        <f t="shared" ca="1" si="473"/>
        <v>0</v>
      </c>
      <c r="DP141" s="32">
        <f t="shared" ca="1" si="474"/>
        <v>0</v>
      </c>
      <c r="DQ141" s="32">
        <f t="shared" ca="1" si="475"/>
        <v>0</v>
      </c>
      <c r="DR141" s="32">
        <f t="shared" ca="1" si="476"/>
        <v>0</v>
      </c>
      <c r="DS141" s="32">
        <f t="shared" ca="1" si="477"/>
        <v>0</v>
      </c>
      <c r="DT141" s="32">
        <f t="shared" ca="1" si="478"/>
        <v>0</v>
      </c>
      <c r="DU141" s="31">
        <f t="shared" ca="1" si="479"/>
        <v>-4976.9399999999996</v>
      </c>
      <c r="DV141" s="31">
        <f t="shared" ca="1" si="480"/>
        <v>-2081.0500000000002</v>
      </c>
      <c r="DW141" s="31">
        <f t="shared" ca="1" si="481"/>
        <v>0</v>
      </c>
      <c r="DX141" s="31">
        <f t="shared" ca="1" si="482"/>
        <v>0</v>
      </c>
      <c r="DY141" s="31">
        <f t="shared" ca="1" si="483"/>
        <v>0</v>
      </c>
      <c r="DZ141" s="31">
        <f t="shared" ca="1" si="484"/>
        <v>0</v>
      </c>
      <c r="EA141" s="31">
        <f t="shared" ca="1" si="485"/>
        <v>0</v>
      </c>
      <c r="EB141" s="31">
        <f t="shared" ca="1" si="486"/>
        <v>0</v>
      </c>
      <c r="EC141" s="31">
        <f t="shared" ca="1" si="487"/>
        <v>0</v>
      </c>
      <c r="ED141" s="31">
        <f t="shared" ca="1" si="488"/>
        <v>0</v>
      </c>
      <c r="EE141" s="31">
        <f t="shared" ca="1" si="489"/>
        <v>0</v>
      </c>
      <c r="EF141" s="31">
        <f t="shared" ca="1" si="490"/>
        <v>0</v>
      </c>
      <c r="EG141" s="32">
        <f t="shared" ca="1" si="491"/>
        <v>-21197.51</v>
      </c>
      <c r="EH141" s="32">
        <f t="shared" ca="1" si="492"/>
        <v>-8913.02</v>
      </c>
      <c r="EI141" s="32">
        <f t="shared" ca="1" si="493"/>
        <v>0</v>
      </c>
      <c r="EJ141" s="32">
        <f t="shared" ca="1" si="494"/>
        <v>0</v>
      </c>
      <c r="EK141" s="32">
        <f t="shared" ca="1" si="495"/>
        <v>0</v>
      </c>
      <c r="EL141" s="32">
        <f t="shared" ca="1" si="496"/>
        <v>0</v>
      </c>
      <c r="EM141" s="32">
        <f t="shared" ca="1" si="497"/>
        <v>0</v>
      </c>
      <c r="EN141" s="32">
        <f t="shared" ca="1" si="498"/>
        <v>0</v>
      </c>
      <c r="EO141" s="32">
        <f t="shared" ca="1" si="499"/>
        <v>0</v>
      </c>
      <c r="EP141" s="32">
        <f t="shared" ca="1" si="500"/>
        <v>0</v>
      </c>
      <c r="EQ141" s="32">
        <f t="shared" ca="1" si="501"/>
        <v>0</v>
      </c>
      <c r="ER141" s="32">
        <f t="shared" ca="1" si="502"/>
        <v>0</v>
      </c>
    </row>
    <row r="142" spans="1:148">
      <c r="A142" t="s">
        <v>549</v>
      </c>
      <c r="B142" s="1" t="s">
        <v>355</v>
      </c>
      <c r="C142" t="str">
        <f t="shared" ca="1" si="342"/>
        <v>BCHEXP</v>
      </c>
      <c r="D142" t="str">
        <f t="shared" ca="1" si="343"/>
        <v>Alberta-BC Intertie - Export</v>
      </c>
      <c r="E142" s="51">
        <v>7426</v>
      </c>
      <c r="F142" s="51">
        <v>1982.5</v>
      </c>
      <c r="Q142" s="32">
        <v>324935.62</v>
      </c>
      <c r="R142" s="32">
        <v>82559.55</v>
      </c>
      <c r="S142" s="32"/>
      <c r="T142" s="32"/>
      <c r="U142" s="32"/>
      <c r="V142" s="32"/>
      <c r="W142" s="32"/>
      <c r="X142" s="32"/>
      <c r="Y142" s="32"/>
      <c r="Z142" s="32"/>
      <c r="AA142" s="32"/>
      <c r="AB142" s="32"/>
      <c r="AC142" s="2">
        <v>1.05</v>
      </c>
      <c r="AD142" s="2">
        <v>1.05</v>
      </c>
      <c r="AO142" s="33">
        <v>3411.82</v>
      </c>
      <c r="AP142" s="33">
        <v>866.88</v>
      </c>
      <c r="AQ142" s="33"/>
      <c r="AR142" s="33"/>
      <c r="AS142" s="33"/>
      <c r="AT142" s="33"/>
      <c r="AU142" s="33"/>
      <c r="AV142" s="33"/>
      <c r="AW142" s="33"/>
      <c r="AX142" s="33"/>
      <c r="AY142" s="33"/>
      <c r="AZ142" s="33"/>
      <c r="BA142" s="31">
        <f t="shared" si="419"/>
        <v>-97.48</v>
      </c>
      <c r="BB142" s="31">
        <f t="shared" si="420"/>
        <v>-24.77</v>
      </c>
      <c r="BC142" s="31">
        <f t="shared" si="421"/>
        <v>0</v>
      </c>
      <c r="BD142" s="31">
        <f t="shared" si="422"/>
        <v>0</v>
      </c>
      <c r="BE142" s="31">
        <f t="shared" si="423"/>
        <v>0</v>
      </c>
      <c r="BF142" s="31">
        <f t="shared" si="424"/>
        <v>0</v>
      </c>
      <c r="BG142" s="31">
        <f t="shared" si="425"/>
        <v>0</v>
      </c>
      <c r="BH142" s="31">
        <f t="shared" si="426"/>
        <v>0</v>
      </c>
      <c r="BI142" s="31">
        <f t="shared" si="427"/>
        <v>0</v>
      </c>
      <c r="BJ142" s="31">
        <f t="shared" si="428"/>
        <v>0</v>
      </c>
      <c r="BK142" s="31">
        <f t="shared" si="429"/>
        <v>0</v>
      </c>
      <c r="BL142" s="31">
        <f t="shared" si="430"/>
        <v>0</v>
      </c>
      <c r="BM142" s="6">
        <f t="shared" ca="1" si="418"/>
        <v>8.3999999999999995E-3</v>
      </c>
      <c r="BN142" s="6">
        <f t="shared" ca="1" si="418"/>
        <v>8.3999999999999995E-3</v>
      </c>
      <c r="BO142" s="6">
        <f t="shared" ca="1" si="418"/>
        <v>8.3999999999999995E-3</v>
      </c>
      <c r="BP142" s="6">
        <f t="shared" ca="1" si="417"/>
        <v>8.3999999999999995E-3</v>
      </c>
      <c r="BQ142" s="6">
        <f t="shared" ca="1" si="417"/>
        <v>8.3999999999999995E-3</v>
      </c>
      <c r="BR142" s="6">
        <f t="shared" ca="1" si="417"/>
        <v>8.3999999999999995E-3</v>
      </c>
      <c r="BS142" s="6">
        <f t="shared" ca="1" si="417"/>
        <v>8.3999999999999995E-3</v>
      </c>
      <c r="BT142" s="6">
        <f t="shared" ca="1" si="417"/>
        <v>8.3999999999999995E-3</v>
      </c>
      <c r="BU142" s="6">
        <f t="shared" ca="1" si="417"/>
        <v>8.3999999999999995E-3</v>
      </c>
      <c r="BV142" s="6">
        <f t="shared" ca="1" si="417"/>
        <v>8.3999999999999995E-3</v>
      </c>
      <c r="BW142" s="6">
        <f t="shared" ca="1" si="417"/>
        <v>8.3999999999999995E-3</v>
      </c>
      <c r="BX142" s="6">
        <f t="shared" ca="1" si="417"/>
        <v>8.3999999999999995E-3</v>
      </c>
      <c r="BY142" s="31">
        <f t="shared" ca="1" si="431"/>
        <v>2729.46</v>
      </c>
      <c r="BZ142" s="31">
        <f t="shared" ca="1" si="432"/>
        <v>693.5</v>
      </c>
      <c r="CA142" s="31">
        <f t="shared" ca="1" si="433"/>
        <v>0</v>
      </c>
      <c r="CB142" s="31">
        <f t="shared" ca="1" si="434"/>
        <v>0</v>
      </c>
      <c r="CC142" s="31">
        <f t="shared" ca="1" si="435"/>
        <v>0</v>
      </c>
      <c r="CD142" s="31">
        <f t="shared" ca="1" si="436"/>
        <v>0</v>
      </c>
      <c r="CE142" s="31">
        <f t="shared" ca="1" si="437"/>
        <v>0</v>
      </c>
      <c r="CF142" s="31">
        <f t="shared" ca="1" si="438"/>
        <v>0</v>
      </c>
      <c r="CG142" s="31">
        <f t="shared" ca="1" si="439"/>
        <v>0</v>
      </c>
      <c r="CH142" s="31">
        <f t="shared" ca="1" si="440"/>
        <v>0</v>
      </c>
      <c r="CI142" s="31">
        <f t="shared" ca="1" si="441"/>
        <v>0</v>
      </c>
      <c r="CJ142" s="31">
        <f t="shared" ca="1" si="442"/>
        <v>0</v>
      </c>
      <c r="CK142" s="32">
        <f t="shared" ca="1" si="443"/>
        <v>779.85</v>
      </c>
      <c r="CL142" s="32">
        <f t="shared" ca="1" si="444"/>
        <v>198.14</v>
      </c>
      <c r="CM142" s="32">
        <f t="shared" ca="1" si="445"/>
        <v>0</v>
      </c>
      <c r="CN142" s="32">
        <f t="shared" ca="1" si="446"/>
        <v>0</v>
      </c>
      <c r="CO142" s="32">
        <f t="shared" ca="1" si="447"/>
        <v>0</v>
      </c>
      <c r="CP142" s="32">
        <f t="shared" ca="1" si="448"/>
        <v>0</v>
      </c>
      <c r="CQ142" s="32">
        <f t="shared" ca="1" si="449"/>
        <v>0</v>
      </c>
      <c r="CR142" s="32">
        <f t="shared" ca="1" si="450"/>
        <v>0</v>
      </c>
      <c r="CS142" s="32">
        <f t="shared" ca="1" si="451"/>
        <v>0</v>
      </c>
      <c r="CT142" s="32">
        <f t="shared" ca="1" si="452"/>
        <v>0</v>
      </c>
      <c r="CU142" s="32">
        <f t="shared" ca="1" si="453"/>
        <v>0</v>
      </c>
      <c r="CV142" s="32">
        <f t="shared" ca="1" si="454"/>
        <v>0</v>
      </c>
      <c r="CW142" s="31">
        <f t="shared" ca="1" si="455"/>
        <v>194.9699999999998</v>
      </c>
      <c r="CX142" s="31">
        <f t="shared" ca="1" si="456"/>
        <v>49.529999999999987</v>
      </c>
      <c r="CY142" s="31">
        <f t="shared" ca="1" si="457"/>
        <v>0</v>
      </c>
      <c r="CZ142" s="31">
        <f t="shared" ca="1" si="458"/>
        <v>0</v>
      </c>
      <c r="DA142" s="31">
        <f t="shared" ca="1" si="459"/>
        <v>0</v>
      </c>
      <c r="DB142" s="31">
        <f t="shared" ca="1" si="460"/>
        <v>0</v>
      </c>
      <c r="DC142" s="31">
        <f t="shared" ca="1" si="461"/>
        <v>0</v>
      </c>
      <c r="DD142" s="31">
        <f t="shared" ca="1" si="462"/>
        <v>0</v>
      </c>
      <c r="DE142" s="31">
        <f t="shared" ca="1" si="463"/>
        <v>0</v>
      </c>
      <c r="DF142" s="31">
        <f t="shared" ca="1" si="464"/>
        <v>0</v>
      </c>
      <c r="DG142" s="31">
        <f t="shared" ca="1" si="465"/>
        <v>0</v>
      </c>
      <c r="DH142" s="31">
        <f t="shared" ca="1" si="466"/>
        <v>0</v>
      </c>
      <c r="DI142" s="32">
        <f t="shared" ca="1" si="467"/>
        <v>9.75</v>
      </c>
      <c r="DJ142" s="32">
        <f t="shared" ca="1" si="468"/>
        <v>2.48</v>
      </c>
      <c r="DK142" s="32">
        <f t="shared" ca="1" si="469"/>
        <v>0</v>
      </c>
      <c r="DL142" s="32">
        <f t="shared" ca="1" si="470"/>
        <v>0</v>
      </c>
      <c r="DM142" s="32">
        <f t="shared" ca="1" si="471"/>
        <v>0</v>
      </c>
      <c r="DN142" s="32">
        <f t="shared" ca="1" si="472"/>
        <v>0</v>
      </c>
      <c r="DO142" s="32">
        <f t="shared" ca="1" si="473"/>
        <v>0</v>
      </c>
      <c r="DP142" s="32">
        <f t="shared" ca="1" si="474"/>
        <v>0</v>
      </c>
      <c r="DQ142" s="32">
        <f t="shared" ca="1" si="475"/>
        <v>0</v>
      </c>
      <c r="DR142" s="32">
        <f t="shared" ca="1" si="476"/>
        <v>0</v>
      </c>
      <c r="DS142" s="32">
        <f t="shared" ca="1" si="477"/>
        <v>0</v>
      </c>
      <c r="DT142" s="32">
        <f t="shared" ca="1" si="478"/>
        <v>0</v>
      </c>
      <c r="DU142" s="31">
        <f t="shared" ca="1" si="479"/>
        <v>62.81</v>
      </c>
      <c r="DV142" s="31">
        <f t="shared" ca="1" si="480"/>
        <v>15.84</v>
      </c>
      <c r="DW142" s="31">
        <f t="shared" ca="1" si="481"/>
        <v>0</v>
      </c>
      <c r="DX142" s="31">
        <f t="shared" ca="1" si="482"/>
        <v>0</v>
      </c>
      <c r="DY142" s="31">
        <f t="shared" ca="1" si="483"/>
        <v>0</v>
      </c>
      <c r="DZ142" s="31">
        <f t="shared" ca="1" si="484"/>
        <v>0</v>
      </c>
      <c r="EA142" s="31">
        <f t="shared" ca="1" si="485"/>
        <v>0</v>
      </c>
      <c r="EB142" s="31">
        <f t="shared" ca="1" si="486"/>
        <v>0</v>
      </c>
      <c r="EC142" s="31">
        <f t="shared" ca="1" si="487"/>
        <v>0</v>
      </c>
      <c r="ED142" s="31">
        <f t="shared" ca="1" si="488"/>
        <v>0</v>
      </c>
      <c r="EE142" s="31">
        <f t="shared" ca="1" si="489"/>
        <v>0</v>
      </c>
      <c r="EF142" s="31">
        <f t="shared" ca="1" si="490"/>
        <v>0</v>
      </c>
      <c r="EG142" s="32">
        <f t="shared" ca="1" si="491"/>
        <v>267.5299999999998</v>
      </c>
      <c r="EH142" s="32">
        <f t="shared" ca="1" si="492"/>
        <v>67.84999999999998</v>
      </c>
      <c r="EI142" s="32">
        <f t="shared" ca="1" si="493"/>
        <v>0</v>
      </c>
      <c r="EJ142" s="32">
        <f t="shared" ca="1" si="494"/>
        <v>0</v>
      </c>
      <c r="EK142" s="32">
        <f t="shared" ca="1" si="495"/>
        <v>0</v>
      </c>
      <c r="EL142" s="32">
        <f t="shared" ca="1" si="496"/>
        <v>0</v>
      </c>
      <c r="EM142" s="32">
        <f t="shared" ca="1" si="497"/>
        <v>0</v>
      </c>
      <c r="EN142" s="32">
        <f t="shared" ca="1" si="498"/>
        <v>0</v>
      </c>
      <c r="EO142" s="32">
        <f t="shared" ca="1" si="499"/>
        <v>0</v>
      </c>
      <c r="EP142" s="32">
        <f t="shared" ca="1" si="500"/>
        <v>0</v>
      </c>
      <c r="EQ142" s="32">
        <f t="shared" ca="1" si="501"/>
        <v>0</v>
      </c>
      <c r="ER142" s="32">
        <f t="shared" ca="1" si="502"/>
        <v>0</v>
      </c>
    </row>
    <row r="143" spans="1:148">
      <c r="A143" t="s">
        <v>463</v>
      </c>
      <c r="B143" s="1" t="s">
        <v>53</v>
      </c>
      <c r="C143" t="str">
        <f t="shared" ca="1" si="342"/>
        <v>VVW1</v>
      </c>
      <c r="D143" t="str">
        <f t="shared" ca="1" si="343"/>
        <v>Valleyview #1</v>
      </c>
      <c r="E143" s="51">
        <v>500.94799999999998</v>
      </c>
      <c r="F143" s="51">
        <v>109.70399999999999</v>
      </c>
      <c r="G143" s="51">
        <v>141.34399999999999</v>
      </c>
      <c r="H143" s="51">
        <v>127.316</v>
      </c>
      <c r="I143" s="51">
        <v>238.084</v>
      </c>
      <c r="J143" s="51">
        <v>20.664000000000001</v>
      </c>
      <c r="K143" s="51">
        <v>31.808</v>
      </c>
      <c r="L143" s="51">
        <v>0.42</v>
      </c>
      <c r="M143" s="51">
        <v>984.70399999999995</v>
      </c>
      <c r="N143" s="51">
        <v>236.488</v>
      </c>
      <c r="O143" s="51">
        <v>21.335999999999999</v>
      </c>
      <c r="P143" s="51">
        <v>966.22400000000005</v>
      </c>
      <c r="Q143" s="32">
        <v>187459.24</v>
      </c>
      <c r="R143" s="32">
        <v>5297.35</v>
      </c>
      <c r="S143" s="32">
        <v>27311.96</v>
      </c>
      <c r="T143" s="32">
        <v>14231.64</v>
      </c>
      <c r="U143" s="32">
        <v>14740.76</v>
      </c>
      <c r="V143" s="32">
        <v>654.84</v>
      </c>
      <c r="W143" s="32">
        <v>6108.87</v>
      </c>
      <c r="X143" s="32">
        <v>14.39</v>
      </c>
      <c r="Y143" s="32">
        <v>282153.46000000002</v>
      </c>
      <c r="Z143" s="32">
        <v>10571.65</v>
      </c>
      <c r="AA143" s="32">
        <v>666.08</v>
      </c>
      <c r="AB143" s="32">
        <v>53090.84</v>
      </c>
      <c r="AC143" s="2">
        <v>0.8</v>
      </c>
      <c r="AD143" s="2">
        <v>0.8</v>
      </c>
      <c r="AE143" s="2">
        <v>0.8</v>
      </c>
      <c r="AF143" s="2">
        <v>0.8</v>
      </c>
      <c r="AG143" s="2">
        <v>0.8</v>
      </c>
      <c r="AH143" s="2">
        <v>0.8</v>
      </c>
      <c r="AI143" s="2">
        <v>0.8</v>
      </c>
      <c r="AJ143" s="2">
        <v>0.8</v>
      </c>
      <c r="AK143" s="2">
        <v>0.8</v>
      </c>
      <c r="AL143" s="2">
        <v>0.8</v>
      </c>
      <c r="AM143" s="2">
        <v>0.8</v>
      </c>
      <c r="AN143" s="2">
        <v>0.8</v>
      </c>
      <c r="AO143" s="33">
        <v>1499.67</v>
      </c>
      <c r="AP143" s="33">
        <v>42.38</v>
      </c>
      <c r="AQ143" s="33">
        <v>218.5</v>
      </c>
      <c r="AR143" s="33">
        <v>113.85</v>
      </c>
      <c r="AS143" s="33">
        <v>117.93</v>
      </c>
      <c r="AT143" s="33">
        <v>5.24</v>
      </c>
      <c r="AU143" s="33">
        <v>48.87</v>
      </c>
      <c r="AV143" s="33">
        <v>0.12</v>
      </c>
      <c r="AW143" s="33">
        <v>2257.23</v>
      </c>
      <c r="AX143" s="33">
        <v>84.57</v>
      </c>
      <c r="AY143" s="33">
        <v>5.33</v>
      </c>
      <c r="AZ143" s="33">
        <v>424.73</v>
      </c>
      <c r="BA143" s="31">
        <f t="shared" si="419"/>
        <v>-56.24</v>
      </c>
      <c r="BB143" s="31">
        <f t="shared" si="420"/>
        <v>-1.59</v>
      </c>
      <c r="BC143" s="31">
        <f t="shared" si="421"/>
        <v>-8.19</v>
      </c>
      <c r="BD143" s="31">
        <f t="shared" si="422"/>
        <v>-5.69</v>
      </c>
      <c r="BE143" s="31">
        <f t="shared" si="423"/>
        <v>-5.9</v>
      </c>
      <c r="BF143" s="31">
        <f t="shared" si="424"/>
        <v>-0.26</v>
      </c>
      <c r="BG143" s="31">
        <f t="shared" si="425"/>
        <v>0</v>
      </c>
      <c r="BH143" s="31">
        <f t="shared" si="426"/>
        <v>0</v>
      </c>
      <c r="BI143" s="31">
        <f t="shared" si="427"/>
        <v>0</v>
      </c>
      <c r="BJ143" s="31">
        <f t="shared" si="428"/>
        <v>-12.69</v>
      </c>
      <c r="BK143" s="31">
        <f t="shared" si="429"/>
        <v>-0.8</v>
      </c>
      <c r="BL143" s="31">
        <f t="shared" si="430"/>
        <v>-63.71</v>
      </c>
      <c r="BM143" s="6">
        <f t="shared" ca="1" si="418"/>
        <v>-2.35E-2</v>
      </c>
      <c r="BN143" s="6">
        <f t="shared" ca="1" si="418"/>
        <v>-2.35E-2</v>
      </c>
      <c r="BO143" s="6">
        <f t="shared" ca="1" si="418"/>
        <v>-2.35E-2</v>
      </c>
      <c r="BP143" s="6">
        <f t="shared" ca="1" si="417"/>
        <v>-2.35E-2</v>
      </c>
      <c r="BQ143" s="6">
        <f t="shared" ca="1" si="417"/>
        <v>-2.35E-2</v>
      </c>
      <c r="BR143" s="6">
        <f t="shared" ca="1" si="417"/>
        <v>-2.35E-2</v>
      </c>
      <c r="BS143" s="6">
        <f t="shared" ca="1" si="417"/>
        <v>-2.35E-2</v>
      </c>
      <c r="BT143" s="6">
        <f t="shared" ca="1" si="417"/>
        <v>-2.35E-2</v>
      </c>
      <c r="BU143" s="6">
        <f t="shared" ca="1" si="417"/>
        <v>-2.35E-2</v>
      </c>
      <c r="BV143" s="6">
        <f t="shared" ca="1" si="417"/>
        <v>-2.35E-2</v>
      </c>
      <c r="BW143" s="6">
        <f t="shared" ca="1" si="417"/>
        <v>-2.35E-2</v>
      </c>
      <c r="BX143" s="6">
        <f t="shared" ca="1" si="417"/>
        <v>-2.35E-2</v>
      </c>
      <c r="BY143" s="31">
        <f t="shared" ca="1" si="431"/>
        <v>-4405.29</v>
      </c>
      <c r="BZ143" s="31">
        <f t="shared" ca="1" si="432"/>
        <v>-124.49</v>
      </c>
      <c r="CA143" s="31">
        <f t="shared" ca="1" si="433"/>
        <v>-641.83000000000004</v>
      </c>
      <c r="CB143" s="31">
        <f t="shared" ca="1" si="434"/>
        <v>-334.44</v>
      </c>
      <c r="CC143" s="31">
        <f t="shared" ca="1" si="435"/>
        <v>-346.41</v>
      </c>
      <c r="CD143" s="31">
        <f t="shared" ca="1" si="436"/>
        <v>-15.39</v>
      </c>
      <c r="CE143" s="31">
        <f t="shared" ca="1" si="437"/>
        <v>-143.56</v>
      </c>
      <c r="CF143" s="31">
        <f t="shared" ca="1" si="438"/>
        <v>-0.34</v>
      </c>
      <c r="CG143" s="31">
        <f t="shared" ca="1" si="439"/>
        <v>-6630.61</v>
      </c>
      <c r="CH143" s="31">
        <f t="shared" ca="1" si="440"/>
        <v>-248.43</v>
      </c>
      <c r="CI143" s="31">
        <f t="shared" ca="1" si="441"/>
        <v>-15.65</v>
      </c>
      <c r="CJ143" s="31">
        <f t="shared" ca="1" si="442"/>
        <v>-1247.6300000000001</v>
      </c>
      <c r="CK143" s="32">
        <f t="shared" ca="1" si="443"/>
        <v>449.9</v>
      </c>
      <c r="CL143" s="32">
        <f t="shared" ca="1" si="444"/>
        <v>12.71</v>
      </c>
      <c r="CM143" s="32">
        <f t="shared" ca="1" si="445"/>
        <v>65.55</v>
      </c>
      <c r="CN143" s="32">
        <f t="shared" ca="1" si="446"/>
        <v>34.159999999999997</v>
      </c>
      <c r="CO143" s="32">
        <f t="shared" ca="1" si="447"/>
        <v>35.380000000000003</v>
      </c>
      <c r="CP143" s="32">
        <f t="shared" ca="1" si="448"/>
        <v>1.57</v>
      </c>
      <c r="CQ143" s="32">
        <f t="shared" ca="1" si="449"/>
        <v>14.66</v>
      </c>
      <c r="CR143" s="32">
        <f t="shared" ca="1" si="450"/>
        <v>0.03</v>
      </c>
      <c r="CS143" s="32">
        <f t="shared" ca="1" si="451"/>
        <v>677.17</v>
      </c>
      <c r="CT143" s="32">
        <f t="shared" ca="1" si="452"/>
        <v>25.37</v>
      </c>
      <c r="CU143" s="32">
        <f t="shared" ca="1" si="453"/>
        <v>1.6</v>
      </c>
      <c r="CV143" s="32">
        <f t="shared" ca="1" si="454"/>
        <v>127.42</v>
      </c>
      <c r="CW143" s="31">
        <f t="shared" ca="1" si="455"/>
        <v>-5398.82</v>
      </c>
      <c r="CX143" s="31">
        <f t="shared" ca="1" si="456"/>
        <v>-152.57</v>
      </c>
      <c r="CY143" s="31">
        <f t="shared" ca="1" si="457"/>
        <v>-786.59</v>
      </c>
      <c r="CZ143" s="31">
        <f t="shared" ca="1" si="458"/>
        <v>-408.44</v>
      </c>
      <c r="DA143" s="31">
        <f t="shared" ca="1" si="459"/>
        <v>-423.06000000000006</v>
      </c>
      <c r="DB143" s="31">
        <f t="shared" ca="1" si="460"/>
        <v>-18.8</v>
      </c>
      <c r="DC143" s="31">
        <f t="shared" ca="1" si="461"/>
        <v>-177.77</v>
      </c>
      <c r="DD143" s="31">
        <f t="shared" ca="1" si="462"/>
        <v>-0.43000000000000005</v>
      </c>
      <c r="DE143" s="31">
        <f t="shared" ca="1" si="463"/>
        <v>-8210.67</v>
      </c>
      <c r="DF143" s="31">
        <f t="shared" ca="1" si="464"/>
        <v>-294.94</v>
      </c>
      <c r="DG143" s="31">
        <f t="shared" ca="1" si="465"/>
        <v>-18.580000000000002</v>
      </c>
      <c r="DH143" s="31">
        <f t="shared" ca="1" si="466"/>
        <v>-1481.23</v>
      </c>
      <c r="DI143" s="32">
        <f t="shared" ca="1" si="467"/>
        <v>-269.94</v>
      </c>
      <c r="DJ143" s="32">
        <f t="shared" ca="1" si="468"/>
        <v>-7.63</v>
      </c>
      <c r="DK143" s="32">
        <f t="shared" ca="1" si="469"/>
        <v>-39.33</v>
      </c>
      <c r="DL143" s="32">
        <f t="shared" ca="1" si="470"/>
        <v>-20.420000000000002</v>
      </c>
      <c r="DM143" s="32">
        <f t="shared" ca="1" si="471"/>
        <v>-21.15</v>
      </c>
      <c r="DN143" s="32">
        <f t="shared" ca="1" si="472"/>
        <v>-0.94</v>
      </c>
      <c r="DO143" s="32">
        <f t="shared" ca="1" si="473"/>
        <v>-8.89</v>
      </c>
      <c r="DP143" s="32">
        <f t="shared" ca="1" si="474"/>
        <v>-0.02</v>
      </c>
      <c r="DQ143" s="32">
        <f t="shared" ca="1" si="475"/>
        <v>-410.53</v>
      </c>
      <c r="DR143" s="32">
        <f t="shared" ca="1" si="476"/>
        <v>-14.75</v>
      </c>
      <c r="DS143" s="32">
        <f t="shared" ca="1" si="477"/>
        <v>-0.93</v>
      </c>
      <c r="DT143" s="32">
        <f t="shared" ca="1" si="478"/>
        <v>-74.06</v>
      </c>
      <c r="DU143" s="31">
        <f t="shared" ca="1" si="479"/>
        <v>-1739.34</v>
      </c>
      <c r="DV143" s="31">
        <f t="shared" ca="1" si="480"/>
        <v>-48.8</v>
      </c>
      <c r="DW143" s="31">
        <f t="shared" ca="1" si="481"/>
        <v>-249.92</v>
      </c>
      <c r="DX143" s="31">
        <f t="shared" ca="1" si="482"/>
        <v>-128.99</v>
      </c>
      <c r="DY143" s="31">
        <f t="shared" ca="1" si="483"/>
        <v>-132.91</v>
      </c>
      <c r="DZ143" s="31">
        <f t="shared" ca="1" si="484"/>
        <v>-5.87</v>
      </c>
      <c r="EA143" s="31">
        <f t="shared" ca="1" si="485"/>
        <v>-55.26</v>
      </c>
      <c r="EB143" s="31">
        <f t="shared" ca="1" si="486"/>
        <v>-0.13</v>
      </c>
      <c r="EC143" s="31">
        <f t="shared" ca="1" si="487"/>
        <v>-2524.21</v>
      </c>
      <c r="ED143" s="31">
        <f t="shared" ca="1" si="488"/>
        <v>-90.19</v>
      </c>
      <c r="EE143" s="31">
        <f t="shared" ca="1" si="489"/>
        <v>-5.65</v>
      </c>
      <c r="EF143" s="31">
        <f t="shared" ca="1" si="490"/>
        <v>-447.99</v>
      </c>
      <c r="EG143" s="32">
        <f t="shared" ca="1" si="491"/>
        <v>-7408.0999999999995</v>
      </c>
      <c r="EH143" s="32">
        <f t="shared" ca="1" si="492"/>
        <v>-209</v>
      </c>
      <c r="EI143" s="32">
        <f t="shared" ca="1" si="493"/>
        <v>-1075.8400000000001</v>
      </c>
      <c r="EJ143" s="32">
        <f t="shared" ca="1" si="494"/>
        <v>-557.85</v>
      </c>
      <c r="EK143" s="32">
        <f t="shared" ca="1" si="495"/>
        <v>-577.12</v>
      </c>
      <c r="EL143" s="32">
        <f t="shared" ca="1" si="496"/>
        <v>-25.610000000000003</v>
      </c>
      <c r="EM143" s="32">
        <f t="shared" ca="1" si="497"/>
        <v>-241.92000000000002</v>
      </c>
      <c r="EN143" s="32">
        <f t="shared" ca="1" si="498"/>
        <v>-0.58000000000000007</v>
      </c>
      <c r="EO143" s="32">
        <f t="shared" ca="1" si="499"/>
        <v>-11145.41</v>
      </c>
      <c r="EP143" s="32">
        <f t="shared" ca="1" si="500"/>
        <v>-399.88</v>
      </c>
      <c r="EQ143" s="32">
        <f t="shared" ca="1" si="501"/>
        <v>-25.160000000000004</v>
      </c>
      <c r="ER143" s="32">
        <f t="shared" ca="1" si="502"/>
        <v>-2003.28</v>
      </c>
    </row>
    <row r="144" spans="1:148">
      <c r="A144" t="s">
        <v>463</v>
      </c>
      <c r="B144" s="1" t="s">
        <v>54</v>
      </c>
      <c r="C144" t="str">
        <f t="shared" ca="1" si="342"/>
        <v>VVW2</v>
      </c>
      <c r="D144" t="str">
        <f t="shared" ca="1" si="343"/>
        <v>Valleyview #2</v>
      </c>
      <c r="E144" s="51">
        <v>267.00799999999998</v>
      </c>
      <c r="F144" s="51">
        <v>80.528000000000006</v>
      </c>
      <c r="G144" s="51">
        <v>125.384</v>
      </c>
      <c r="H144" s="51">
        <v>114.464</v>
      </c>
      <c r="I144" s="51">
        <v>613.76</v>
      </c>
      <c r="J144" s="51">
        <v>38.667999999999999</v>
      </c>
      <c r="K144" s="51">
        <v>56.027999999999999</v>
      </c>
      <c r="L144" s="51">
        <v>5.6840000000000002</v>
      </c>
      <c r="M144" s="51">
        <v>703.55600000000004</v>
      </c>
      <c r="N144" s="51">
        <v>266.44799999999998</v>
      </c>
      <c r="O144" s="51">
        <v>16.995999999999999</v>
      </c>
      <c r="P144" s="51">
        <v>208.93600000000001</v>
      </c>
      <c r="Q144" s="32">
        <v>175719.36</v>
      </c>
      <c r="R144" s="32">
        <v>4617.26</v>
      </c>
      <c r="S144" s="32">
        <v>12697.06</v>
      </c>
      <c r="T144" s="32">
        <v>13235.79</v>
      </c>
      <c r="U144" s="32">
        <v>20939.009999999998</v>
      </c>
      <c r="V144" s="32">
        <v>992.84</v>
      </c>
      <c r="W144" s="32">
        <v>12484.93</v>
      </c>
      <c r="X144" s="32">
        <v>181.4</v>
      </c>
      <c r="Y144" s="32">
        <v>342714.84</v>
      </c>
      <c r="Z144" s="32">
        <v>11965.52</v>
      </c>
      <c r="AA144" s="32">
        <v>1110.17</v>
      </c>
      <c r="AB144" s="32">
        <v>18514.82</v>
      </c>
      <c r="AC144" s="2">
        <v>0.77</v>
      </c>
      <c r="AD144" s="2">
        <v>0.77</v>
      </c>
      <c r="AE144" s="2">
        <v>0.77</v>
      </c>
      <c r="AF144" s="2">
        <v>0.77</v>
      </c>
      <c r="AG144" s="2">
        <v>0.77</v>
      </c>
      <c r="AH144" s="2">
        <v>0.77</v>
      </c>
      <c r="AI144" s="2">
        <v>0.77</v>
      </c>
      <c r="AJ144" s="2">
        <v>0.77</v>
      </c>
      <c r="AK144" s="2">
        <v>0.77</v>
      </c>
      <c r="AL144" s="2">
        <v>0.77</v>
      </c>
      <c r="AM144" s="2">
        <v>0.77</v>
      </c>
      <c r="AN144" s="2">
        <v>0.77</v>
      </c>
      <c r="AO144" s="33">
        <v>1353.04</v>
      </c>
      <c r="AP144" s="33">
        <v>35.549999999999997</v>
      </c>
      <c r="AQ144" s="33">
        <v>97.77</v>
      </c>
      <c r="AR144" s="33">
        <v>101.92</v>
      </c>
      <c r="AS144" s="33">
        <v>161.22999999999999</v>
      </c>
      <c r="AT144" s="33">
        <v>7.64</v>
      </c>
      <c r="AU144" s="33">
        <v>96.13</v>
      </c>
      <c r="AV144" s="33">
        <v>1.4</v>
      </c>
      <c r="AW144" s="33">
        <v>2638.9</v>
      </c>
      <c r="AX144" s="33">
        <v>92.13</v>
      </c>
      <c r="AY144" s="33">
        <v>8.5500000000000007</v>
      </c>
      <c r="AZ144" s="33">
        <v>142.56</v>
      </c>
      <c r="BA144" s="31">
        <f t="shared" si="419"/>
        <v>-52.72</v>
      </c>
      <c r="BB144" s="31">
        <f t="shared" si="420"/>
        <v>-1.39</v>
      </c>
      <c r="BC144" s="31">
        <f t="shared" si="421"/>
        <v>-3.81</v>
      </c>
      <c r="BD144" s="31">
        <f t="shared" si="422"/>
        <v>-5.29</v>
      </c>
      <c r="BE144" s="31">
        <f t="shared" si="423"/>
        <v>-8.3800000000000008</v>
      </c>
      <c r="BF144" s="31">
        <f t="shared" si="424"/>
        <v>-0.4</v>
      </c>
      <c r="BG144" s="31">
        <f t="shared" si="425"/>
        <v>0</v>
      </c>
      <c r="BH144" s="31">
        <f t="shared" si="426"/>
        <v>0</v>
      </c>
      <c r="BI144" s="31">
        <f t="shared" si="427"/>
        <v>0</v>
      </c>
      <c r="BJ144" s="31">
        <f t="shared" si="428"/>
        <v>-14.36</v>
      </c>
      <c r="BK144" s="31">
        <f t="shared" si="429"/>
        <v>-1.33</v>
      </c>
      <c r="BL144" s="31">
        <f t="shared" si="430"/>
        <v>-22.22</v>
      </c>
      <c r="BM144" s="6">
        <f t="shared" ca="1" si="418"/>
        <v>-2.4899999999999999E-2</v>
      </c>
      <c r="BN144" s="6">
        <f t="shared" ca="1" si="418"/>
        <v>-2.4899999999999999E-2</v>
      </c>
      <c r="BO144" s="6">
        <f t="shared" ca="1" si="418"/>
        <v>-2.4899999999999999E-2</v>
      </c>
      <c r="BP144" s="6">
        <f t="shared" ca="1" si="417"/>
        <v>-2.4899999999999999E-2</v>
      </c>
      <c r="BQ144" s="6">
        <f t="shared" ca="1" si="417"/>
        <v>-2.4899999999999999E-2</v>
      </c>
      <c r="BR144" s="6">
        <f t="shared" ca="1" si="417"/>
        <v>-2.4899999999999999E-2</v>
      </c>
      <c r="BS144" s="6">
        <f t="shared" ca="1" si="417"/>
        <v>-2.4899999999999999E-2</v>
      </c>
      <c r="BT144" s="6">
        <f t="shared" ca="1" si="417"/>
        <v>-2.4899999999999999E-2</v>
      </c>
      <c r="BU144" s="6">
        <f t="shared" ca="1" si="417"/>
        <v>-2.4899999999999999E-2</v>
      </c>
      <c r="BV144" s="6">
        <f t="shared" ca="1" si="417"/>
        <v>-2.4899999999999999E-2</v>
      </c>
      <c r="BW144" s="6">
        <f t="shared" ca="1" si="417"/>
        <v>-2.4899999999999999E-2</v>
      </c>
      <c r="BX144" s="6">
        <f t="shared" ca="1" si="417"/>
        <v>-2.4899999999999999E-2</v>
      </c>
      <c r="BY144" s="31">
        <f t="shared" ca="1" si="431"/>
        <v>-4375.41</v>
      </c>
      <c r="BZ144" s="31">
        <f t="shared" ca="1" si="432"/>
        <v>-114.97</v>
      </c>
      <c r="CA144" s="31">
        <f t="shared" ca="1" si="433"/>
        <v>-316.16000000000003</v>
      </c>
      <c r="CB144" s="31">
        <f t="shared" ca="1" si="434"/>
        <v>-329.57</v>
      </c>
      <c r="CC144" s="31">
        <f t="shared" ca="1" si="435"/>
        <v>-521.38</v>
      </c>
      <c r="CD144" s="31">
        <f t="shared" ca="1" si="436"/>
        <v>-24.72</v>
      </c>
      <c r="CE144" s="31">
        <f t="shared" ca="1" si="437"/>
        <v>-310.87</v>
      </c>
      <c r="CF144" s="31">
        <f t="shared" ca="1" si="438"/>
        <v>-4.5199999999999996</v>
      </c>
      <c r="CG144" s="31">
        <f t="shared" ca="1" si="439"/>
        <v>-8533.6</v>
      </c>
      <c r="CH144" s="31">
        <f t="shared" ca="1" si="440"/>
        <v>-297.94</v>
      </c>
      <c r="CI144" s="31">
        <f t="shared" ca="1" si="441"/>
        <v>-27.64</v>
      </c>
      <c r="CJ144" s="31">
        <f t="shared" ca="1" si="442"/>
        <v>-461.02</v>
      </c>
      <c r="CK144" s="32">
        <f t="shared" ca="1" si="443"/>
        <v>421.73</v>
      </c>
      <c r="CL144" s="32">
        <f t="shared" ca="1" si="444"/>
        <v>11.08</v>
      </c>
      <c r="CM144" s="32">
        <f t="shared" ca="1" si="445"/>
        <v>30.47</v>
      </c>
      <c r="CN144" s="32">
        <f t="shared" ca="1" si="446"/>
        <v>31.77</v>
      </c>
      <c r="CO144" s="32">
        <f t="shared" ca="1" si="447"/>
        <v>50.25</v>
      </c>
      <c r="CP144" s="32">
        <f t="shared" ca="1" si="448"/>
        <v>2.38</v>
      </c>
      <c r="CQ144" s="32">
        <f t="shared" ca="1" si="449"/>
        <v>29.96</v>
      </c>
      <c r="CR144" s="32">
        <f t="shared" ca="1" si="450"/>
        <v>0.44</v>
      </c>
      <c r="CS144" s="32">
        <f t="shared" ca="1" si="451"/>
        <v>822.52</v>
      </c>
      <c r="CT144" s="32">
        <f t="shared" ca="1" si="452"/>
        <v>28.72</v>
      </c>
      <c r="CU144" s="32">
        <f t="shared" ca="1" si="453"/>
        <v>2.66</v>
      </c>
      <c r="CV144" s="32">
        <f t="shared" ca="1" si="454"/>
        <v>44.44</v>
      </c>
      <c r="CW144" s="31">
        <f t="shared" ca="1" si="455"/>
        <v>-5253.9999999999991</v>
      </c>
      <c r="CX144" s="31">
        <f t="shared" ca="1" si="456"/>
        <v>-138.05000000000001</v>
      </c>
      <c r="CY144" s="31">
        <f t="shared" ca="1" si="457"/>
        <v>-379.65000000000003</v>
      </c>
      <c r="CZ144" s="31">
        <f t="shared" ca="1" si="458"/>
        <v>-394.43</v>
      </c>
      <c r="DA144" s="31">
        <f t="shared" ca="1" si="459"/>
        <v>-623.98</v>
      </c>
      <c r="DB144" s="31">
        <f t="shared" ca="1" si="460"/>
        <v>-29.580000000000002</v>
      </c>
      <c r="DC144" s="31">
        <f t="shared" ca="1" si="461"/>
        <v>-377.04</v>
      </c>
      <c r="DD144" s="31">
        <f t="shared" ca="1" si="462"/>
        <v>-5.4799999999999986</v>
      </c>
      <c r="DE144" s="31">
        <f t="shared" ca="1" si="463"/>
        <v>-10349.98</v>
      </c>
      <c r="DF144" s="31">
        <f t="shared" ca="1" si="464"/>
        <v>-346.99</v>
      </c>
      <c r="DG144" s="31">
        <f t="shared" ca="1" si="465"/>
        <v>-32.200000000000003</v>
      </c>
      <c r="DH144" s="31">
        <f t="shared" ca="1" si="466"/>
        <v>-536.91999999999996</v>
      </c>
      <c r="DI144" s="32">
        <f t="shared" ca="1" si="467"/>
        <v>-262.7</v>
      </c>
      <c r="DJ144" s="32">
        <f t="shared" ca="1" si="468"/>
        <v>-6.9</v>
      </c>
      <c r="DK144" s="32">
        <f t="shared" ca="1" si="469"/>
        <v>-18.98</v>
      </c>
      <c r="DL144" s="32">
        <f t="shared" ca="1" si="470"/>
        <v>-19.72</v>
      </c>
      <c r="DM144" s="32">
        <f t="shared" ca="1" si="471"/>
        <v>-31.2</v>
      </c>
      <c r="DN144" s="32">
        <f t="shared" ca="1" si="472"/>
        <v>-1.48</v>
      </c>
      <c r="DO144" s="32">
        <f t="shared" ca="1" si="473"/>
        <v>-18.850000000000001</v>
      </c>
      <c r="DP144" s="32">
        <f t="shared" ca="1" si="474"/>
        <v>-0.27</v>
      </c>
      <c r="DQ144" s="32">
        <f t="shared" ca="1" si="475"/>
        <v>-517.5</v>
      </c>
      <c r="DR144" s="32">
        <f t="shared" ca="1" si="476"/>
        <v>-17.350000000000001</v>
      </c>
      <c r="DS144" s="32">
        <f t="shared" ca="1" si="477"/>
        <v>-1.61</v>
      </c>
      <c r="DT144" s="32">
        <f t="shared" ca="1" si="478"/>
        <v>-26.85</v>
      </c>
      <c r="DU144" s="31">
        <f t="shared" ca="1" si="479"/>
        <v>-1692.68</v>
      </c>
      <c r="DV144" s="31">
        <f t="shared" ca="1" si="480"/>
        <v>-44.15</v>
      </c>
      <c r="DW144" s="31">
        <f t="shared" ca="1" si="481"/>
        <v>-120.62</v>
      </c>
      <c r="DX144" s="31">
        <f t="shared" ca="1" si="482"/>
        <v>-124.57</v>
      </c>
      <c r="DY144" s="31">
        <f t="shared" ca="1" si="483"/>
        <v>-196.04</v>
      </c>
      <c r="DZ144" s="31">
        <f t="shared" ca="1" si="484"/>
        <v>-9.24</v>
      </c>
      <c r="EA144" s="31">
        <f t="shared" ca="1" si="485"/>
        <v>-117.19</v>
      </c>
      <c r="EB144" s="31">
        <f t="shared" ca="1" si="486"/>
        <v>-1.69</v>
      </c>
      <c r="EC144" s="31">
        <f t="shared" ca="1" si="487"/>
        <v>-3181.9</v>
      </c>
      <c r="ED144" s="31">
        <f t="shared" ca="1" si="488"/>
        <v>-106.1</v>
      </c>
      <c r="EE144" s="31">
        <f t="shared" ca="1" si="489"/>
        <v>-9.7899999999999991</v>
      </c>
      <c r="EF144" s="31">
        <f t="shared" ca="1" si="490"/>
        <v>-162.38999999999999</v>
      </c>
      <c r="EG144" s="32">
        <f t="shared" ca="1" si="491"/>
        <v>-7209.3799999999992</v>
      </c>
      <c r="EH144" s="32">
        <f t="shared" ca="1" si="492"/>
        <v>-189.10000000000002</v>
      </c>
      <c r="EI144" s="32">
        <f t="shared" ca="1" si="493"/>
        <v>-519.25</v>
      </c>
      <c r="EJ144" s="32">
        <f t="shared" ca="1" si="494"/>
        <v>-538.72</v>
      </c>
      <c r="EK144" s="32">
        <f t="shared" ca="1" si="495"/>
        <v>-851.22</v>
      </c>
      <c r="EL144" s="32">
        <f t="shared" ca="1" si="496"/>
        <v>-40.300000000000004</v>
      </c>
      <c r="EM144" s="32">
        <f t="shared" ca="1" si="497"/>
        <v>-513.08000000000004</v>
      </c>
      <c r="EN144" s="32">
        <f t="shared" ca="1" si="498"/>
        <v>-7.4399999999999977</v>
      </c>
      <c r="EO144" s="32">
        <f t="shared" ca="1" si="499"/>
        <v>-14049.38</v>
      </c>
      <c r="EP144" s="32">
        <f t="shared" ca="1" si="500"/>
        <v>-470.44000000000005</v>
      </c>
      <c r="EQ144" s="32">
        <f t="shared" ca="1" si="501"/>
        <v>-43.6</v>
      </c>
      <c r="ER144" s="32">
        <f t="shared" ca="1" si="502"/>
        <v>-726.16</v>
      </c>
    </row>
    <row r="145" spans="1:148">
      <c r="A145" t="s">
        <v>436</v>
      </c>
      <c r="B145" s="1" t="s">
        <v>300</v>
      </c>
      <c r="C145" t="str">
        <f t="shared" ca="1" si="342"/>
        <v>WB4</v>
      </c>
      <c r="D145" t="str">
        <f t="shared" ca="1" si="343"/>
        <v>Wabamun #4</v>
      </c>
      <c r="E145" s="51">
        <v>143422.8027</v>
      </c>
      <c r="F145" s="51">
        <v>155931.39230000001</v>
      </c>
      <c r="G145" s="51">
        <v>154869.27189999999</v>
      </c>
      <c r="H145" s="51">
        <v>159289.00700000001</v>
      </c>
      <c r="I145" s="51">
        <v>170759.0575</v>
      </c>
      <c r="J145" s="51">
        <v>110975.72719999999</v>
      </c>
      <c r="K145" s="51">
        <v>164691.2751</v>
      </c>
      <c r="L145" s="51">
        <v>168789.27111199999</v>
      </c>
      <c r="M145" s="51">
        <v>182289.04908</v>
      </c>
      <c r="N145" s="51">
        <v>163564.38053900001</v>
      </c>
      <c r="O145" s="51">
        <v>120907.54097260001</v>
      </c>
      <c r="P145" s="51">
        <v>169326.638726</v>
      </c>
      <c r="Q145" s="32">
        <v>10055301.49</v>
      </c>
      <c r="R145" s="32">
        <v>8129505</v>
      </c>
      <c r="S145" s="32">
        <v>6865366.25</v>
      </c>
      <c r="T145" s="32">
        <v>4991769.51</v>
      </c>
      <c r="U145" s="32">
        <v>5226281.37</v>
      </c>
      <c r="V145" s="32">
        <v>3123670.2</v>
      </c>
      <c r="W145" s="32">
        <v>6519540.6500000004</v>
      </c>
      <c r="X145" s="32">
        <v>5593488.2599999998</v>
      </c>
      <c r="Y145" s="32">
        <v>14005740.84</v>
      </c>
      <c r="Z145" s="32">
        <v>5568156.3399999999</v>
      </c>
      <c r="AA145" s="32">
        <v>6074558.3600000003</v>
      </c>
      <c r="AB145" s="32">
        <v>8451905.2400000002</v>
      </c>
      <c r="AC145" s="2">
        <v>5.73</v>
      </c>
      <c r="AD145" s="2">
        <v>5.73</v>
      </c>
      <c r="AE145" s="2">
        <v>5.73</v>
      </c>
      <c r="AF145" s="2">
        <v>5.73</v>
      </c>
      <c r="AG145" s="2">
        <v>5.73</v>
      </c>
      <c r="AH145" s="2">
        <v>5.73</v>
      </c>
      <c r="AI145" s="2">
        <v>5.73</v>
      </c>
      <c r="AJ145" s="2">
        <v>5.73</v>
      </c>
      <c r="AK145" s="2">
        <v>5.73</v>
      </c>
      <c r="AL145" s="2">
        <v>5.73</v>
      </c>
      <c r="AM145" s="2">
        <v>5.73</v>
      </c>
      <c r="AN145" s="2">
        <v>5.73</v>
      </c>
      <c r="AO145" s="33">
        <v>576168.78</v>
      </c>
      <c r="AP145" s="33">
        <v>465820.64</v>
      </c>
      <c r="AQ145" s="33">
        <v>393385.49</v>
      </c>
      <c r="AR145" s="33">
        <v>286028.39</v>
      </c>
      <c r="AS145" s="33">
        <v>299465.92</v>
      </c>
      <c r="AT145" s="33">
        <v>178986.3</v>
      </c>
      <c r="AU145" s="33">
        <v>373569.68</v>
      </c>
      <c r="AV145" s="33">
        <v>320506.88</v>
      </c>
      <c r="AW145" s="33">
        <v>802528.95</v>
      </c>
      <c r="AX145" s="33">
        <v>319055.35999999999</v>
      </c>
      <c r="AY145" s="33">
        <v>348072.19</v>
      </c>
      <c r="AZ145" s="33">
        <v>484294.17</v>
      </c>
      <c r="BA145" s="31">
        <f t="shared" si="344"/>
        <v>-3016.59</v>
      </c>
      <c r="BB145" s="31">
        <f t="shared" si="345"/>
        <v>-2438.85</v>
      </c>
      <c r="BC145" s="31">
        <f t="shared" si="346"/>
        <v>-2059.61</v>
      </c>
      <c r="BD145" s="31">
        <f t="shared" si="347"/>
        <v>-1996.71</v>
      </c>
      <c r="BE145" s="31">
        <f t="shared" si="348"/>
        <v>-2090.5100000000002</v>
      </c>
      <c r="BF145" s="31">
        <f t="shared" si="349"/>
        <v>-1249.47</v>
      </c>
      <c r="BG145" s="31">
        <f t="shared" si="350"/>
        <v>0</v>
      </c>
      <c r="BH145" s="31">
        <f t="shared" si="351"/>
        <v>0</v>
      </c>
      <c r="BI145" s="31">
        <f t="shared" si="352"/>
        <v>0</v>
      </c>
      <c r="BJ145" s="31">
        <f t="shared" si="353"/>
        <v>-6681.79</v>
      </c>
      <c r="BK145" s="31">
        <f t="shared" si="354"/>
        <v>-7289.47</v>
      </c>
      <c r="BL145" s="31">
        <f t="shared" si="355"/>
        <v>-10142.290000000001</v>
      </c>
      <c r="BM145" s="6">
        <f t="shared" ca="1" si="418"/>
        <v>6.6100000000000006E-2</v>
      </c>
      <c r="BN145" s="6">
        <f t="shared" ca="1" si="418"/>
        <v>6.6100000000000006E-2</v>
      </c>
      <c r="BO145" s="6">
        <f t="shared" ca="1" si="418"/>
        <v>6.6100000000000006E-2</v>
      </c>
      <c r="BP145" s="6">
        <f t="shared" ca="1" si="417"/>
        <v>6.6100000000000006E-2</v>
      </c>
      <c r="BQ145" s="6">
        <f t="shared" ca="1" si="417"/>
        <v>6.6100000000000006E-2</v>
      </c>
      <c r="BR145" s="6">
        <f t="shared" ca="1" si="417"/>
        <v>6.6100000000000006E-2</v>
      </c>
      <c r="BS145" s="6">
        <f t="shared" ca="1" si="417"/>
        <v>6.6100000000000006E-2</v>
      </c>
      <c r="BT145" s="6">
        <f t="shared" ca="1" si="417"/>
        <v>6.6100000000000006E-2</v>
      </c>
      <c r="BU145" s="6">
        <f t="shared" ca="1" si="417"/>
        <v>6.6100000000000006E-2</v>
      </c>
      <c r="BV145" s="6">
        <f t="shared" ca="1" si="417"/>
        <v>6.6100000000000006E-2</v>
      </c>
      <c r="BW145" s="6">
        <f t="shared" ca="1" si="417"/>
        <v>6.6100000000000006E-2</v>
      </c>
      <c r="BX145" s="6">
        <f t="shared" ca="1" si="417"/>
        <v>6.6100000000000006E-2</v>
      </c>
      <c r="BY145" s="31">
        <f t="shared" ca="1" si="317"/>
        <v>664655.43000000005</v>
      </c>
      <c r="BZ145" s="31">
        <f t="shared" ca="1" si="318"/>
        <v>537360.28</v>
      </c>
      <c r="CA145" s="31">
        <f t="shared" ca="1" si="319"/>
        <v>453800.71</v>
      </c>
      <c r="CB145" s="31">
        <f t="shared" ca="1" si="320"/>
        <v>329955.96000000002</v>
      </c>
      <c r="CC145" s="31">
        <f t="shared" ca="1" si="321"/>
        <v>345457.2</v>
      </c>
      <c r="CD145" s="31">
        <f t="shared" ca="1" si="322"/>
        <v>206474.6</v>
      </c>
      <c r="CE145" s="31">
        <f t="shared" ca="1" si="323"/>
        <v>430941.64</v>
      </c>
      <c r="CF145" s="31">
        <f t="shared" ca="1" si="324"/>
        <v>369729.57</v>
      </c>
      <c r="CG145" s="31">
        <f t="shared" ca="1" si="325"/>
        <v>925779.47</v>
      </c>
      <c r="CH145" s="31">
        <f t="shared" ca="1" si="326"/>
        <v>368055.13</v>
      </c>
      <c r="CI145" s="31">
        <f t="shared" ca="1" si="327"/>
        <v>401528.31</v>
      </c>
      <c r="CJ145" s="31">
        <f t="shared" ca="1" si="328"/>
        <v>558670.93999999994</v>
      </c>
      <c r="CK145" s="32">
        <f t="shared" ca="1" si="405"/>
        <v>24132.720000000001</v>
      </c>
      <c r="CL145" s="32">
        <f t="shared" ca="1" si="406"/>
        <v>19510.810000000001</v>
      </c>
      <c r="CM145" s="32">
        <f t="shared" ca="1" si="407"/>
        <v>16476.88</v>
      </c>
      <c r="CN145" s="32">
        <f t="shared" ca="1" si="408"/>
        <v>11980.25</v>
      </c>
      <c r="CO145" s="32">
        <f t="shared" ca="1" si="409"/>
        <v>12543.08</v>
      </c>
      <c r="CP145" s="32">
        <f t="shared" ca="1" si="410"/>
        <v>7496.81</v>
      </c>
      <c r="CQ145" s="32">
        <f t="shared" ca="1" si="411"/>
        <v>15646.9</v>
      </c>
      <c r="CR145" s="32">
        <f t="shared" ca="1" si="412"/>
        <v>13424.37</v>
      </c>
      <c r="CS145" s="32">
        <f t="shared" ca="1" si="413"/>
        <v>33613.78</v>
      </c>
      <c r="CT145" s="32">
        <f t="shared" ca="1" si="414"/>
        <v>13363.58</v>
      </c>
      <c r="CU145" s="32">
        <f t="shared" ca="1" si="415"/>
        <v>14578.94</v>
      </c>
      <c r="CV145" s="32">
        <f t="shared" ca="1" si="416"/>
        <v>20284.57</v>
      </c>
      <c r="CW145" s="31">
        <f t="shared" ca="1" si="357"/>
        <v>115635.95999999999</v>
      </c>
      <c r="CX145" s="31">
        <f t="shared" ca="1" si="358"/>
        <v>93489.300000000076</v>
      </c>
      <c r="CY145" s="31">
        <f t="shared" ca="1" si="359"/>
        <v>78951.710000000036</v>
      </c>
      <c r="CZ145" s="31">
        <f t="shared" ca="1" si="360"/>
        <v>57904.530000000006</v>
      </c>
      <c r="DA145" s="31">
        <f t="shared" ca="1" si="361"/>
        <v>60624.870000000046</v>
      </c>
      <c r="DB145" s="31">
        <f t="shared" ca="1" si="362"/>
        <v>36234.580000000016</v>
      </c>
      <c r="DC145" s="31">
        <f t="shared" ca="1" si="363"/>
        <v>73018.860000000044</v>
      </c>
      <c r="DD145" s="31">
        <f t="shared" ca="1" si="364"/>
        <v>62647.06</v>
      </c>
      <c r="DE145" s="31">
        <f t="shared" ca="1" si="365"/>
        <v>156864.30000000005</v>
      </c>
      <c r="DF145" s="31">
        <f t="shared" ca="1" si="366"/>
        <v>69045.140000000029</v>
      </c>
      <c r="DG145" s="31">
        <f t="shared" ca="1" si="367"/>
        <v>75324.53</v>
      </c>
      <c r="DH145" s="31">
        <f t="shared" ca="1" si="368"/>
        <v>104803.62999999992</v>
      </c>
      <c r="DI145" s="32">
        <f t="shared" ca="1" si="369"/>
        <v>5781.8</v>
      </c>
      <c r="DJ145" s="32">
        <f t="shared" ca="1" si="370"/>
        <v>4674.47</v>
      </c>
      <c r="DK145" s="32">
        <f t="shared" ca="1" si="371"/>
        <v>3947.59</v>
      </c>
      <c r="DL145" s="32">
        <f t="shared" ca="1" si="372"/>
        <v>2895.23</v>
      </c>
      <c r="DM145" s="32">
        <f t="shared" ca="1" si="373"/>
        <v>3031.24</v>
      </c>
      <c r="DN145" s="32">
        <f t="shared" ca="1" si="374"/>
        <v>1811.73</v>
      </c>
      <c r="DO145" s="32">
        <f t="shared" ca="1" si="375"/>
        <v>3650.94</v>
      </c>
      <c r="DP145" s="32">
        <f t="shared" ca="1" si="376"/>
        <v>3132.35</v>
      </c>
      <c r="DQ145" s="32">
        <f t="shared" ca="1" si="377"/>
        <v>7843.22</v>
      </c>
      <c r="DR145" s="32">
        <f t="shared" ca="1" si="378"/>
        <v>3452.26</v>
      </c>
      <c r="DS145" s="32">
        <f t="shared" ca="1" si="379"/>
        <v>3766.23</v>
      </c>
      <c r="DT145" s="32">
        <f t="shared" ca="1" si="380"/>
        <v>5240.18</v>
      </c>
      <c r="DU145" s="31">
        <f t="shared" ca="1" si="381"/>
        <v>37254.46</v>
      </c>
      <c r="DV145" s="31">
        <f t="shared" ca="1" si="382"/>
        <v>29901.11</v>
      </c>
      <c r="DW145" s="31">
        <f t="shared" ca="1" si="383"/>
        <v>25084.93</v>
      </c>
      <c r="DX145" s="31">
        <f t="shared" ca="1" si="384"/>
        <v>18287.060000000001</v>
      </c>
      <c r="DY145" s="31">
        <f t="shared" ca="1" si="385"/>
        <v>19046.53</v>
      </c>
      <c r="DZ145" s="31">
        <f t="shared" ca="1" si="386"/>
        <v>11322.28</v>
      </c>
      <c r="EA145" s="31">
        <f t="shared" ca="1" si="387"/>
        <v>22696.29</v>
      </c>
      <c r="EB145" s="31">
        <f t="shared" ca="1" si="388"/>
        <v>19366.03</v>
      </c>
      <c r="EC145" s="31">
        <f t="shared" ca="1" si="389"/>
        <v>48224.86</v>
      </c>
      <c r="ED145" s="31">
        <f t="shared" ca="1" si="390"/>
        <v>21113.08</v>
      </c>
      <c r="EE145" s="31">
        <f t="shared" ca="1" si="391"/>
        <v>22905.29</v>
      </c>
      <c r="EF145" s="31">
        <f t="shared" ca="1" si="392"/>
        <v>31697.25</v>
      </c>
      <c r="EG145" s="32">
        <f t="shared" ca="1" si="393"/>
        <v>158672.22</v>
      </c>
      <c r="EH145" s="32">
        <f t="shared" ca="1" si="394"/>
        <v>128064.88000000008</v>
      </c>
      <c r="EI145" s="32">
        <f t="shared" ca="1" si="395"/>
        <v>107984.23000000004</v>
      </c>
      <c r="EJ145" s="32">
        <f t="shared" ca="1" si="396"/>
        <v>79086.820000000007</v>
      </c>
      <c r="EK145" s="32">
        <f t="shared" ca="1" si="397"/>
        <v>82702.640000000043</v>
      </c>
      <c r="EL145" s="32">
        <f t="shared" ca="1" si="398"/>
        <v>49368.590000000018</v>
      </c>
      <c r="EM145" s="32">
        <f t="shared" ca="1" si="399"/>
        <v>99366.090000000055</v>
      </c>
      <c r="EN145" s="32">
        <f t="shared" ca="1" si="400"/>
        <v>85145.44</v>
      </c>
      <c r="EO145" s="32">
        <f t="shared" ca="1" si="401"/>
        <v>212932.38000000006</v>
      </c>
      <c r="EP145" s="32">
        <f t="shared" ca="1" si="402"/>
        <v>93610.480000000025</v>
      </c>
      <c r="EQ145" s="32">
        <f t="shared" ca="1" si="403"/>
        <v>101996.04999999999</v>
      </c>
      <c r="ER145" s="32">
        <f t="shared" ca="1" si="404"/>
        <v>141741.05999999991</v>
      </c>
    </row>
    <row r="146" spans="1:148">
      <c r="A146" t="s">
        <v>473</v>
      </c>
      <c r="B146" s="1" t="s">
        <v>87</v>
      </c>
      <c r="C146" t="str">
        <f t="shared" ref="C146" ca="1" si="503">VLOOKUP($B146,LocationLookup,2,FALSE)</f>
        <v>WEY1</v>
      </c>
      <c r="D146" t="str">
        <f t="shared" ref="D146" ca="1" si="504">VLOOKUP($C146,LossFactorLookup,2,FALSE)</f>
        <v>Weyerhaeuser</v>
      </c>
      <c r="E146" s="51">
        <v>4.3333000000000004</v>
      </c>
      <c r="F146" s="51">
        <v>0.4214</v>
      </c>
      <c r="G146" s="51">
        <v>0</v>
      </c>
      <c r="H146" s="51">
        <v>1.9577</v>
      </c>
      <c r="I146" s="51">
        <v>5.91E-2</v>
      </c>
      <c r="J146" s="51">
        <v>0</v>
      </c>
      <c r="K146" s="51">
        <v>0</v>
      </c>
      <c r="L146" s="51">
        <v>0</v>
      </c>
      <c r="M146" s="51">
        <v>0</v>
      </c>
      <c r="N146" s="51">
        <v>0</v>
      </c>
      <c r="O146" s="51">
        <v>9.3325999999999993</v>
      </c>
      <c r="P146" s="51">
        <v>4.7847999999999997</v>
      </c>
      <c r="Q146" s="32">
        <v>129.53</v>
      </c>
      <c r="R146" s="32">
        <v>14.23</v>
      </c>
      <c r="S146" s="32">
        <v>0</v>
      </c>
      <c r="T146" s="32">
        <v>81.489999999999995</v>
      </c>
      <c r="U146" s="32">
        <v>1.17</v>
      </c>
      <c r="V146" s="32">
        <v>0</v>
      </c>
      <c r="W146" s="32">
        <v>0</v>
      </c>
      <c r="X146" s="32">
        <v>0</v>
      </c>
      <c r="Y146" s="32">
        <v>0</v>
      </c>
      <c r="Z146" s="32">
        <v>0</v>
      </c>
      <c r="AA146" s="32">
        <v>452.19</v>
      </c>
      <c r="AB146" s="32">
        <v>121.79</v>
      </c>
      <c r="AC146" s="2">
        <v>-3.01</v>
      </c>
      <c r="AD146" s="2">
        <v>-3.01</v>
      </c>
      <c r="AE146" s="2">
        <v>-3.01</v>
      </c>
      <c r="AF146" s="2">
        <v>-3.01</v>
      </c>
      <c r="AG146" s="2">
        <v>-3.01</v>
      </c>
      <c r="AH146" s="2">
        <v>-3.01</v>
      </c>
      <c r="AI146" s="2">
        <v>-3.01</v>
      </c>
      <c r="AJ146" s="2">
        <v>-3.01</v>
      </c>
      <c r="AK146" s="2">
        <v>-3.01</v>
      </c>
      <c r="AL146" s="2">
        <v>-3.01</v>
      </c>
      <c r="AM146" s="2">
        <v>-3.01</v>
      </c>
      <c r="AN146" s="2">
        <v>-3.01</v>
      </c>
      <c r="AO146" s="33">
        <v>-3.9</v>
      </c>
      <c r="AP146" s="33">
        <v>-0.43</v>
      </c>
      <c r="AQ146" s="33">
        <v>0</v>
      </c>
      <c r="AR146" s="33">
        <v>-2.4500000000000002</v>
      </c>
      <c r="AS146" s="33">
        <v>-0.04</v>
      </c>
      <c r="AT146" s="33">
        <v>0</v>
      </c>
      <c r="AU146" s="33">
        <v>0</v>
      </c>
      <c r="AV146" s="33">
        <v>0</v>
      </c>
      <c r="AW146" s="33">
        <v>0</v>
      </c>
      <c r="AX146" s="33">
        <v>0</v>
      </c>
      <c r="AY146" s="33">
        <v>-13.61</v>
      </c>
      <c r="AZ146" s="33">
        <v>-3.67</v>
      </c>
      <c r="BA146" s="31">
        <f t="shared" ref="BA146" si="505">ROUND(Q146*BA$3,2)</f>
        <v>-0.04</v>
      </c>
      <c r="BB146" s="31">
        <f t="shared" ref="BB146" si="506">ROUND(R146*BB$3,2)</f>
        <v>0</v>
      </c>
      <c r="BC146" s="31">
        <f t="shared" ref="BC146" si="507">ROUND(S146*BC$3,2)</f>
        <v>0</v>
      </c>
      <c r="BD146" s="31">
        <f t="shared" ref="BD146" si="508">ROUND(T146*BD$3,2)</f>
        <v>-0.03</v>
      </c>
      <c r="BE146" s="31">
        <f t="shared" ref="BE146" si="509">ROUND(U146*BE$3,2)</f>
        <v>0</v>
      </c>
      <c r="BF146" s="31">
        <f t="shared" ref="BF146" si="510">ROUND(V146*BF$3,2)</f>
        <v>0</v>
      </c>
      <c r="BG146" s="31">
        <f t="shared" ref="BG146" si="511">ROUND(W146*BG$3,2)</f>
        <v>0</v>
      </c>
      <c r="BH146" s="31">
        <f t="shared" ref="BH146" si="512">ROUND(X146*BH$3,2)</f>
        <v>0</v>
      </c>
      <c r="BI146" s="31">
        <f t="shared" ref="BI146" si="513">ROUND(Y146*BI$3,2)</f>
        <v>0</v>
      </c>
      <c r="BJ146" s="31">
        <f t="shared" ref="BJ146" si="514">ROUND(Z146*BJ$3,2)</f>
        <v>0</v>
      </c>
      <c r="BK146" s="31">
        <f t="shared" ref="BK146" si="515">ROUND(AA146*BK$3,2)</f>
        <v>-0.54</v>
      </c>
      <c r="BL146" s="31">
        <f t="shared" ref="BL146" si="516">ROUND(AB146*BL$3,2)</f>
        <v>-0.15</v>
      </c>
      <c r="BM146" s="6">
        <f t="shared" ca="1" si="418"/>
        <v>1.5900000000000001E-2</v>
      </c>
      <c r="BN146" s="6">
        <f t="shared" ca="1" si="418"/>
        <v>1.5900000000000001E-2</v>
      </c>
      <c r="BO146" s="6">
        <f t="shared" ca="1" si="418"/>
        <v>1.5900000000000001E-2</v>
      </c>
      <c r="BP146" s="6">
        <f t="shared" ca="1" si="417"/>
        <v>1.5900000000000001E-2</v>
      </c>
      <c r="BQ146" s="6">
        <f t="shared" ca="1" si="417"/>
        <v>1.5900000000000001E-2</v>
      </c>
      <c r="BR146" s="6">
        <f t="shared" ca="1" si="417"/>
        <v>1.5900000000000001E-2</v>
      </c>
      <c r="BS146" s="6">
        <f t="shared" ca="1" si="417"/>
        <v>1.5900000000000001E-2</v>
      </c>
      <c r="BT146" s="6">
        <f t="shared" ca="1" si="417"/>
        <v>1.5900000000000001E-2</v>
      </c>
      <c r="BU146" s="6">
        <f t="shared" ca="1" si="417"/>
        <v>1.5900000000000001E-2</v>
      </c>
      <c r="BV146" s="6">
        <f t="shared" ca="1" si="417"/>
        <v>1.5900000000000001E-2</v>
      </c>
      <c r="BW146" s="6">
        <f t="shared" ca="1" si="417"/>
        <v>1.5900000000000001E-2</v>
      </c>
      <c r="BX146" s="6">
        <f t="shared" ca="1" si="417"/>
        <v>1.5900000000000001E-2</v>
      </c>
      <c r="BY146" s="31">
        <f t="shared" ref="BY146" ca="1" si="517">IFERROR(VLOOKUP($C146,DOSDetail,CELL("col",BY$4)+58,FALSE),ROUND(Q146*BM146,2))</f>
        <v>2.06</v>
      </c>
      <c r="BZ146" s="31">
        <f t="shared" ref="BZ146" ca="1" si="518">IFERROR(VLOOKUP($C146,DOSDetail,CELL("col",BZ$4)+58,FALSE),ROUND(R146*BN146,2))</f>
        <v>0.23</v>
      </c>
      <c r="CA146" s="31">
        <f t="shared" ref="CA146" ca="1" si="519">IFERROR(VLOOKUP($C146,DOSDetail,CELL("col",CA$4)+58,FALSE),ROUND(S146*BO146,2))</f>
        <v>0</v>
      </c>
      <c r="CB146" s="31">
        <f t="shared" ref="CB146" ca="1" si="520">IFERROR(VLOOKUP($C146,DOSDetail,CELL("col",CB$4)+58,FALSE),ROUND(T146*BP146,2))</f>
        <v>1.3</v>
      </c>
      <c r="CC146" s="31">
        <f t="shared" ref="CC146" ca="1" si="521">IFERROR(VLOOKUP($C146,DOSDetail,CELL("col",CC$4)+58,FALSE),ROUND(U146*BQ146,2))</f>
        <v>0.02</v>
      </c>
      <c r="CD146" s="31">
        <f t="shared" ref="CD146" ca="1" si="522">IFERROR(VLOOKUP($C146,DOSDetail,CELL("col",CD$4)+58,FALSE),ROUND(V146*BR146,2))</f>
        <v>0</v>
      </c>
      <c r="CE146" s="31">
        <f t="shared" ref="CE146" ca="1" si="523">IFERROR(VLOOKUP($C146,DOSDetail,CELL("col",CE$4)+58,FALSE),ROUND(W146*BS146,2))</f>
        <v>0</v>
      </c>
      <c r="CF146" s="31">
        <f t="shared" ref="CF146" ca="1" si="524">IFERROR(VLOOKUP($C146,DOSDetail,CELL("col",CF$4)+58,FALSE),ROUND(X146*BT146,2))</f>
        <v>0</v>
      </c>
      <c r="CG146" s="31">
        <f t="shared" ref="CG146" ca="1" si="525">IFERROR(VLOOKUP($C146,DOSDetail,CELL("col",CG$4)+58,FALSE),ROUND(Y146*BU146,2))</f>
        <v>0</v>
      </c>
      <c r="CH146" s="31">
        <f t="shared" ref="CH146" ca="1" si="526">IFERROR(VLOOKUP($C146,DOSDetail,CELL("col",CH$4)+58,FALSE),ROUND(Z146*BV146,2))</f>
        <v>0</v>
      </c>
      <c r="CI146" s="31">
        <f t="shared" ref="CI146" ca="1" si="527">IFERROR(VLOOKUP($C146,DOSDetail,CELL("col",CI$4)+58,FALSE),ROUND(AA146*BW146,2))</f>
        <v>7.19</v>
      </c>
      <c r="CJ146" s="31">
        <f t="shared" ref="CJ146" ca="1" si="528">IFERROR(VLOOKUP($C146,DOSDetail,CELL("col",CJ$4)+58,FALSE),ROUND(AB146*BX146,2))</f>
        <v>1.94</v>
      </c>
      <c r="CK146" s="32">
        <f t="shared" ref="CK146" ca="1" si="529">ROUND(Q146*$CV$3,2)</f>
        <v>0.31</v>
      </c>
      <c r="CL146" s="32">
        <f t="shared" ref="CL146" ca="1" si="530">ROUND(R146*$CV$3,2)</f>
        <v>0.03</v>
      </c>
      <c r="CM146" s="32">
        <f t="shared" ref="CM146" ca="1" si="531">ROUND(S146*$CV$3,2)</f>
        <v>0</v>
      </c>
      <c r="CN146" s="32">
        <f t="shared" ref="CN146" ca="1" si="532">ROUND(T146*$CV$3,2)</f>
        <v>0.2</v>
      </c>
      <c r="CO146" s="32">
        <f t="shared" ref="CO146" ca="1" si="533">ROUND(U146*$CV$3,2)</f>
        <v>0</v>
      </c>
      <c r="CP146" s="32">
        <f t="shared" ref="CP146" ca="1" si="534">ROUND(V146*$CV$3,2)</f>
        <v>0</v>
      </c>
      <c r="CQ146" s="32">
        <f t="shared" ref="CQ146" ca="1" si="535">ROUND(W146*$CV$3,2)</f>
        <v>0</v>
      </c>
      <c r="CR146" s="32">
        <f t="shared" ref="CR146" ca="1" si="536">ROUND(X146*$CV$3,2)</f>
        <v>0</v>
      </c>
      <c r="CS146" s="32">
        <f t="shared" ref="CS146" ca="1" si="537">ROUND(Y146*$CV$3,2)</f>
        <v>0</v>
      </c>
      <c r="CT146" s="32">
        <f t="shared" ref="CT146" ca="1" si="538">ROUND(Z146*$CV$3,2)</f>
        <v>0</v>
      </c>
      <c r="CU146" s="32">
        <f t="shared" ref="CU146" ca="1" si="539">ROUND(AA146*$CV$3,2)</f>
        <v>1.0900000000000001</v>
      </c>
      <c r="CV146" s="32">
        <f t="shared" ref="CV146" ca="1" si="540">ROUND(AB146*$CV$3,2)</f>
        <v>0.28999999999999998</v>
      </c>
      <c r="CW146" s="31">
        <f t="shared" ref="CW146" ca="1" si="541">BY146+CK146-AO146-BA146</f>
        <v>6.31</v>
      </c>
      <c r="CX146" s="31">
        <f t="shared" ref="CX146" ca="1" si="542">BZ146+CL146-AP146-BB146</f>
        <v>0.69</v>
      </c>
      <c r="CY146" s="31">
        <f t="shared" ref="CY146" ca="1" si="543">CA146+CM146-AQ146-BC146</f>
        <v>0</v>
      </c>
      <c r="CZ146" s="31">
        <f t="shared" ref="CZ146" ca="1" si="544">CB146+CN146-AR146-BD146</f>
        <v>3.98</v>
      </c>
      <c r="DA146" s="31">
        <f t="shared" ref="DA146" ca="1" si="545">CC146+CO146-AS146-BE146</f>
        <v>0.06</v>
      </c>
      <c r="DB146" s="31">
        <f t="shared" ref="DB146" ca="1" si="546">CD146+CP146-AT146-BF146</f>
        <v>0</v>
      </c>
      <c r="DC146" s="31">
        <f t="shared" ref="DC146" ca="1" si="547">CE146+CQ146-AU146-BG146</f>
        <v>0</v>
      </c>
      <c r="DD146" s="31">
        <f t="shared" ref="DD146" ca="1" si="548">CF146+CR146-AV146-BH146</f>
        <v>0</v>
      </c>
      <c r="DE146" s="31">
        <f t="shared" ref="DE146" ca="1" si="549">CG146+CS146-AW146-BI146</f>
        <v>0</v>
      </c>
      <c r="DF146" s="31">
        <f t="shared" ref="DF146" ca="1" si="550">CH146+CT146-AX146-BJ146</f>
        <v>0</v>
      </c>
      <c r="DG146" s="31">
        <f t="shared" ref="DG146" ca="1" si="551">CI146+CU146-AY146-BK146</f>
        <v>22.43</v>
      </c>
      <c r="DH146" s="31">
        <f t="shared" ref="DH146" ca="1" si="552">CJ146+CV146-AZ146-BL146</f>
        <v>6.0500000000000007</v>
      </c>
      <c r="DI146" s="32">
        <f t="shared" ref="DI146" ca="1" si="553">ROUND(CW146*5%,2)</f>
        <v>0.32</v>
      </c>
      <c r="DJ146" s="32">
        <f t="shared" ref="DJ146" ca="1" si="554">ROUND(CX146*5%,2)</f>
        <v>0.03</v>
      </c>
      <c r="DK146" s="32">
        <f t="shared" ref="DK146" ca="1" si="555">ROUND(CY146*5%,2)</f>
        <v>0</v>
      </c>
      <c r="DL146" s="32">
        <f t="shared" ref="DL146" ca="1" si="556">ROUND(CZ146*5%,2)</f>
        <v>0.2</v>
      </c>
      <c r="DM146" s="32">
        <f t="shared" ref="DM146" ca="1" si="557">ROUND(DA146*5%,2)</f>
        <v>0</v>
      </c>
      <c r="DN146" s="32">
        <f t="shared" ref="DN146" ca="1" si="558">ROUND(DB146*5%,2)</f>
        <v>0</v>
      </c>
      <c r="DO146" s="32">
        <f t="shared" ref="DO146" ca="1" si="559">ROUND(DC146*5%,2)</f>
        <v>0</v>
      </c>
      <c r="DP146" s="32">
        <f t="shared" ref="DP146" ca="1" si="560">ROUND(DD146*5%,2)</f>
        <v>0</v>
      </c>
      <c r="DQ146" s="32">
        <f t="shared" ref="DQ146" ca="1" si="561">ROUND(DE146*5%,2)</f>
        <v>0</v>
      </c>
      <c r="DR146" s="32">
        <f t="shared" ref="DR146" ca="1" si="562">ROUND(DF146*5%,2)</f>
        <v>0</v>
      </c>
      <c r="DS146" s="32">
        <f t="shared" ref="DS146" ca="1" si="563">ROUND(DG146*5%,2)</f>
        <v>1.1200000000000001</v>
      </c>
      <c r="DT146" s="32">
        <f t="shared" ref="DT146" ca="1" si="564">ROUND(DH146*5%,2)</f>
        <v>0.3</v>
      </c>
      <c r="DU146" s="31">
        <f t="shared" ref="DU146" ca="1" si="565">ROUND(CW146*DU$3,2)</f>
        <v>2.0299999999999998</v>
      </c>
      <c r="DV146" s="31">
        <f t="shared" ref="DV146" ca="1" si="566">ROUND(CX146*DV$3,2)</f>
        <v>0.22</v>
      </c>
      <c r="DW146" s="31">
        <f t="shared" ref="DW146" ca="1" si="567">ROUND(CY146*DW$3,2)</f>
        <v>0</v>
      </c>
      <c r="DX146" s="31">
        <f t="shared" ref="DX146" ca="1" si="568">ROUND(CZ146*DX$3,2)</f>
        <v>1.26</v>
      </c>
      <c r="DY146" s="31">
        <f t="shared" ref="DY146" ca="1" si="569">ROUND(DA146*DY$3,2)</f>
        <v>0.02</v>
      </c>
      <c r="DZ146" s="31">
        <f t="shared" ref="DZ146" ca="1" si="570">ROUND(DB146*DZ$3,2)</f>
        <v>0</v>
      </c>
      <c r="EA146" s="31">
        <f t="shared" ref="EA146" ca="1" si="571">ROUND(DC146*EA$3,2)</f>
        <v>0</v>
      </c>
      <c r="EB146" s="31">
        <f t="shared" ref="EB146" ca="1" si="572">ROUND(DD146*EB$3,2)</f>
        <v>0</v>
      </c>
      <c r="EC146" s="31">
        <f t="shared" ref="EC146" ca="1" si="573">ROUND(DE146*EC$3,2)</f>
        <v>0</v>
      </c>
      <c r="ED146" s="31">
        <f t="shared" ref="ED146" ca="1" si="574">ROUND(DF146*ED$3,2)</f>
        <v>0</v>
      </c>
      <c r="EE146" s="31">
        <f t="shared" ref="EE146" ca="1" si="575">ROUND(DG146*EE$3,2)</f>
        <v>6.82</v>
      </c>
      <c r="EF146" s="31">
        <f t="shared" ref="EF146" ca="1" si="576">ROUND(DH146*EF$3,2)</f>
        <v>1.83</v>
      </c>
      <c r="EG146" s="32">
        <f t="shared" ref="EG146" ca="1" si="577">CW146+DI146+DU146</f>
        <v>8.66</v>
      </c>
      <c r="EH146" s="32">
        <f t="shared" ref="EH146" ca="1" si="578">CX146+DJ146+DV146</f>
        <v>0.94</v>
      </c>
      <c r="EI146" s="32">
        <f t="shared" ref="EI146" ca="1" si="579">CY146+DK146+DW146</f>
        <v>0</v>
      </c>
      <c r="EJ146" s="32">
        <f t="shared" ref="EJ146" ca="1" si="580">CZ146+DL146+DX146</f>
        <v>5.4399999999999995</v>
      </c>
      <c r="EK146" s="32">
        <f t="shared" ref="EK146" ca="1" si="581">DA146+DM146+DY146</f>
        <v>0.08</v>
      </c>
      <c r="EL146" s="32">
        <f t="shared" ref="EL146" ca="1" si="582">DB146+DN146+DZ146</f>
        <v>0</v>
      </c>
      <c r="EM146" s="32">
        <f t="shared" ref="EM146" ca="1" si="583">DC146+DO146+EA146</f>
        <v>0</v>
      </c>
      <c r="EN146" s="32">
        <f t="shared" ref="EN146" ca="1" si="584">DD146+DP146+EB146</f>
        <v>0</v>
      </c>
      <c r="EO146" s="32">
        <f t="shared" ref="EO146" ca="1" si="585">DE146+DQ146+EC146</f>
        <v>0</v>
      </c>
      <c r="EP146" s="32">
        <f t="shared" ref="EP146" ca="1" si="586">DF146+DR146+ED146</f>
        <v>0</v>
      </c>
      <c r="EQ146" s="32">
        <f t="shared" ref="EQ146" ca="1" si="587">DG146+DS146+EE146</f>
        <v>30.37</v>
      </c>
      <c r="ER146" s="32">
        <f t="shared" ref="ER146" ca="1" si="588">DH146+DT146+EF146</f>
        <v>8.18</v>
      </c>
    </row>
    <row r="148" spans="1:148">
      <c r="A148" t="s">
        <v>511</v>
      </c>
    </row>
    <row r="149" spans="1:148">
      <c r="A149" t="s">
        <v>520</v>
      </c>
    </row>
    <row r="150" spans="1:148">
      <c r="A150" t="s">
        <v>512</v>
      </c>
    </row>
    <row r="151" spans="1:148">
      <c r="A151" t="s">
        <v>513</v>
      </c>
    </row>
    <row r="152" spans="1:148">
      <c r="A152" t="s">
        <v>514</v>
      </c>
    </row>
    <row r="153" spans="1:148">
      <c r="A153" t="s">
        <v>515</v>
      </c>
    </row>
    <row r="154" spans="1:148">
      <c r="A154" t="s">
        <v>516</v>
      </c>
    </row>
  </sheetData>
  <sortState xmlns:xlrd2="http://schemas.microsoft.com/office/spreadsheetml/2017/richdata2" ref="B5:FF146">
    <sortCondition ref="B5:B146"/>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21 Dec 2020&amp;C&amp;9Page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27"/>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c r="A1" s="22" t="s">
        <v>544</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c r="A2" s="29" t="str">
        <f>'Module C Adjustments'!A2</f>
        <v>Estimate - December 21, 2020</v>
      </c>
      <c r="B2" s="22"/>
      <c r="E2" s="52" t="s">
        <v>0</v>
      </c>
      <c r="Q2" s="38" t="s">
        <v>497</v>
      </c>
      <c r="R2" s="38"/>
      <c r="S2" s="38"/>
      <c r="T2" s="38"/>
      <c r="U2" s="38"/>
      <c r="V2" s="38"/>
      <c r="W2" s="38"/>
      <c r="X2" s="38"/>
      <c r="Y2" s="38"/>
      <c r="Z2" s="39"/>
      <c r="AA2" s="40"/>
      <c r="AB2" s="39" t="s">
        <v>490</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420</v>
      </c>
      <c r="BM2" s="38" t="s">
        <v>491</v>
      </c>
      <c r="BN2" s="38"/>
      <c r="BO2" s="38"/>
      <c r="BP2" s="38"/>
      <c r="BQ2" s="38"/>
      <c r="BR2" s="38"/>
      <c r="BS2" s="38"/>
      <c r="BT2" s="38"/>
      <c r="BU2" s="38"/>
      <c r="BV2" s="39"/>
      <c r="BW2" s="40"/>
      <c r="BX2" s="39" t="s">
        <v>487</v>
      </c>
      <c r="BY2" s="66" t="s">
        <v>492</v>
      </c>
      <c r="BZ2" s="66"/>
      <c r="CA2" s="66"/>
      <c r="CB2" s="66"/>
      <c r="CC2" s="66"/>
      <c r="CD2" s="66"/>
      <c r="CE2" s="66"/>
      <c r="CF2" s="66"/>
      <c r="CG2" s="66"/>
      <c r="CH2" s="30"/>
      <c r="CI2" s="68"/>
      <c r="CJ2" s="30" t="s">
        <v>493</v>
      </c>
      <c r="CK2" s="5" t="s">
        <v>5</v>
      </c>
      <c r="CL2" s="5"/>
      <c r="CM2" s="5"/>
      <c r="CN2" s="5"/>
      <c r="CO2" s="5"/>
      <c r="CP2" s="5"/>
      <c r="CQ2" s="5"/>
      <c r="CR2" s="5"/>
      <c r="CS2" s="5"/>
      <c r="CT2" s="5"/>
      <c r="CU2" s="5"/>
      <c r="CV2" s="5"/>
      <c r="CW2" s="61" t="s">
        <v>417</v>
      </c>
      <c r="DH2" s="23" t="s">
        <v>422</v>
      </c>
      <c r="DI2" s="56" t="s">
        <v>494</v>
      </c>
      <c r="DJ2" s="32"/>
      <c r="DK2" s="32"/>
      <c r="DL2" s="32"/>
      <c r="DM2" s="32"/>
      <c r="DN2" s="32"/>
      <c r="DO2" s="32"/>
      <c r="DP2" s="32"/>
      <c r="DQ2" s="32"/>
      <c r="DR2" s="32"/>
      <c r="DS2" s="32"/>
      <c r="DT2" s="24" t="s">
        <v>495</v>
      </c>
      <c r="DU2" s="61" t="s">
        <v>499</v>
      </c>
      <c r="DV2" s="61"/>
      <c r="DW2" s="61"/>
      <c r="DX2" s="61"/>
      <c r="DY2" s="61"/>
      <c r="DZ2" s="61"/>
      <c r="EA2" s="61"/>
      <c r="EB2" s="61"/>
      <c r="EC2" s="61"/>
      <c r="ED2" s="61"/>
      <c r="EE2" s="61"/>
      <c r="EF2" s="23" t="s">
        <v>496</v>
      </c>
      <c r="EG2" s="56" t="s">
        <v>500</v>
      </c>
      <c r="EH2" s="56"/>
      <c r="EI2" s="56"/>
      <c r="EJ2" s="56"/>
      <c r="EK2" s="56"/>
      <c r="EL2" s="56"/>
      <c r="EM2" s="56"/>
      <c r="EN2" s="56"/>
      <c r="EO2" s="56"/>
      <c r="EP2" s="56"/>
      <c r="EQ2" s="56"/>
      <c r="ER2" s="24" t="s">
        <v>501</v>
      </c>
    </row>
    <row r="3" spans="1:148">
      <c r="E3" s="64"/>
      <c r="F3" s="64"/>
      <c r="G3" s="64"/>
      <c r="H3" s="64"/>
      <c r="I3" s="64"/>
      <c r="J3" s="64"/>
      <c r="K3" s="64"/>
      <c r="L3" s="64"/>
      <c r="M3" s="64"/>
      <c r="N3" s="64"/>
      <c r="O3" s="80"/>
      <c r="P3" s="80"/>
      <c r="Q3" s="32"/>
      <c r="R3" s="32"/>
      <c r="S3" s="32"/>
      <c r="T3" s="32"/>
      <c r="U3" s="32"/>
      <c r="V3" s="32"/>
      <c r="W3" s="32"/>
      <c r="X3" s="32"/>
      <c r="Y3" s="32"/>
      <c r="Z3" s="32"/>
      <c r="AA3" s="32"/>
      <c r="AB3" s="32"/>
      <c r="AC3" s="66"/>
      <c r="AD3" s="66"/>
      <c r="AE3" s="66"/>
      <c r="AF3" s="66"/>
      <c r="AG3" s="66"/>
      <c r="AH3" s="66"/>
      <c r="AI3" s="66"/>
      <c r="AJ3" s="66"/>
      <c r="AK3" s="66"/>
      <c r="AL3" s="66"/>
      <c r="AM3" s="81"/>
      <c r="AN3" s="81"/>
      <c r="AO3" s="42"/>
      <c r="AP3" s="41"/>
      <c r="AQ3" s="41"/>
      <c r="AR3" s="41"/>
      <c r="AS3" s="41"/>
      <c r="AT3" s="41"/>
      <c r="AU3" s="41"/>
      <c r="AV3" s="41"/>
      <c r="AW3" s="41"/>
      <c r="AX3" s="41"/>
      <c r="AY3" s="41"/>
      <c r="AZ3" s="41"/>
      <c r="BA3" s="66"/>
      <c r="BB3" s="66"/>
      <c r="BC3" s="66"/>
      <c r="BD3" s="66"/>
      <c r="BE3" s="66"/>
      <c r="BF3" s="66"/>
      <c r="BG3" s="66"/>
      <c r="BH3" s="66"/>
      <c r="BI3" s="66"/>
      <c r="BJ3" s="66"/>
      <c r="BK3" s="81"/>
      <c r="BL3" s="81"/>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81"/>
      <c r="DH3" s="81"/>
      <c r="DI3" s="38"/>
      <c r="DJ3" s="38"/>
      <c r="DK3" s="38"/>
      <c r="DL3" s="38"/>
      <c r="DM3" s="38"/>
      <c r="DN3" s="38"/>
      <c r="DO3" s="38"/>
      <c r="DP3" s="38"/>
      <c r="DQ3" s="38"/>
      <c r="DR3" s="39"/>
      <c r="DS3" s="39"/>
      <c r="DT3" s="38"/>
      <c r="DU3" s="66"/>
      <c r="DV3" s="66"/>
      <c r="DW3" s="66"/>
      <c r="DX3" s="66"/>
      <c r="DY3" s="66"/>
      <c r="DZ3" s="66"/>
      <c r="EA3" s="66"/>
      <c r="EB3" s="66"/>
      <c r="EC3" s="66"/>
      <c r="ED3" s="66"/>
      <c r="EE3" s="81"/>
      <c r="EF3" s="81"/>
      <c r="EG3" s="38"/>
      <c r="EH3" s="38"/>
      <c r="EI3" s="38"/>
      <c r="EJ3" s="38"/>
      <c r="EK3" s="38"/>
      <c r="EL3" s="38"/>
      <c r="EM3" s="38"/>
      <c r="EN3" s="38"/>
      <c r="EO3" s="38"/>
      <c r="EP3" s="38"/>
      <c r="EQ3" s="79"/>
      <c r="ER3" s="79"/>
    </row>
    <row r="4" spans="1:148" s="7" customFormat="1">
      <c r="A4" s="7" t="s">
        <v>8</v>
      </c>
      <c r="B4" s="1" t="s">
        <v>474</v>
      </c>
      <c r="C4" s="7" t="s">
        <v>9</v>
      </c>
      <c r="D4" s="7" t="s">
        <v>10</v>
      </c>
      <c r="E4" s="8">
        <v>39814</v>
      </c>
      <c r="F4" s="8">
        <v>39845</v>
      </c>
      <c r="G4" s="8">
        <v>39873</v>
      </c>
      <c r="H4" s="8">
        <v>39904</v>
      </c>
      <c r="I4" s="8">
        <v>39934</v>
      </c>
      <c r="J4" s="8">
        <v>39965</v>
      </c>
      <c r="K4" s="8">
        <v>39995</v>
      </c>
      <c r="L4" s="8">
        <v>40026</v>
      </c>
      <c r="M4" s="8">
        <v>40057</v>
      </c>
      <c r="N4" s="8">
        <v>40087</v>
      </c>
      <c r="O4" s="8">
        <v>40118</v>
      </c>
      <c r="P4" s="8">
        <v>40148</v>
      </c>
      <c r="Q4" s="9">
        <v>39814</v>
      </c>
      <c r="R4" s="9">
        <v>39845</v>
      </c>
      <c r="S4" s="9">
        <v>39873</v>
      </c>
      <c r="T4" s="9">
        <v>39904</v>
      </c>
      <c r="U4" s="9">
        <v>39934</v>
      </c>
      <c r="V4" s="9">
        <v>39965</v>
      </c>
      <c r="W4" s="9">
        <v>39995</v>
      </c>
      <c r="X4" s="9">
        <v>40026</v>
      </c>
      <c r="Y4" s="9">
        <v>40057</v>
      </c>
      <c r="Z4" s="9">
        <v>40087</v>
      </c>
      <c r="AA4" s="9">
        <v>40118</v>
      </c>
      <c r="AB4" s="9">
        <v>40148</v>
      </c>
      <c r="AC4" s="10">
        <v>39814</v>
      </c>
      <c r="AD4" s="10">
        <v>39845</v>
      </c>
      <c r="AE4" s="10">
        <v>39873</v>
      </c>
      <c r="AF4" s="10">
        <v>39904</v>
      </c>
      <c r="AG4" s="10">
        <v>39934</v>
      </c>
      <c r="AH4" s="10">
        <v>39965</v>
      </c>
      <c r="AI4" s="10">
        <v>39995</v>
      </c>
      <c r="AJ4" s="10">
        <v>40026</v>
      </c>
      <c r="AK4" s="10">
        <v>40057</v>
      </c>
      <c r="AL4" s="10">
        <v>40087</v>
      </c>
      <c r="AM4" s="10">
        <v>40118</v>
      </c>
      <c r="AN4" s="10">
        <v>40148</v>
      </c>
      <c r="AO4" s="9">
        <v>39814</v>
      </c>
      <c r="AP4" s="9">
        <v>39845</v>
      </c>
      <c r="AQ4" s="9">
        <v>39873</v>
      </c>
      <c r="AR4" s="9">
        <v>39904</v>
      </c>
      <c r="AS4" s="9">
        <v>39934</v>
      </c>
      <c r="AT4" s="9">
        <v>39965</v>
      </c>
      <c r="AU4" s="9">
        <v>39995</v>
      </c>
      <c r="AV4" s="9">
        <v>40026</v>
      </c>
      <c r="AW4" s="9">
        <v>40057</v>
      </c>
      <c r="AX4" s="9">
        <v>40087</v>
      </c>
      <c r="AY4" s="9">
        <v>40118</v>
      </c>
      <c r="AZ4" s="9">
        <v>40148</v>
      </c>
      <c r="BA4" s="10">
        <v>39814</v>
      </c>
      <c r="BB4" s="10">
        <v>39845</v>
      </c>
      <c r="BC4" s="10">
        <v>39873</v>
      </c>
      <c r="BD4" s="10">
        <v>39904</v>
      </c>
      <c r="BE4" s="10">
        <v>39934</v>
      </c>
      <c r="BF4" s="10">
        <v>39965</v>
      </c>
      <c r="BG4" s="10">
        <v>39995</v>
      </c>
      <c r="BH4" s="10">
        <v>40026</v>
      </c>
      <c r="BI4" s="10">
        <v>40057</v>
      </c>
      <c r="BJ4" s="10">
        <v>40087</v>
      </c>
      <c r="BK4" s="10">
        <v>40118</v>
      </c>
      <c r="BL4" s="10">
        <v>40148</v>
      </c>
      <c r="BM4" s="9">
        <v>39814</v>
      </c>
      <c r="BN4" s="9">
        <v>39845</v>
      </c>
      <c r="BO4" s="9">
        <v>39873</v>
      </c>
      <c r="BP4" s="9">
        <v>39904</v>
      </c>
      <c r="BQ4" s="9">
        <v>39934</v>
      </c>
      <c r="BR4" s="9">
        <v>39965</v>
      </c>
      <c r="BS4" s="9">
        <v>39995</v>
      </c>
      <c r="BT4" s="9">
        <v>40026</v>
      </c>
      <c r="BU4" s="9">
        <v>40057</v>
      </c>
      <c r="BV4" s="9">
        <v>40087</v>
      </c>
      <c r="BW4" s="9">
        <v>40118</v>
      </c>
      <c r="BX4" s="9">
        <v>40148</v>
      </c>
      <c r="BY4" s="10">
        <v>39814</v>
      </c>
      <c r="BZ4" s="10">
        <v>39845</v>
      </c>
      <c r="CA4" s="10">
        <v>39873</v>
      </c>
      <c r="CB4" s="10">
        <v>39904</v>
      </c>
      <c r="CC4" s="10">
        <v>39934</v>
      </c>
      <c r="CD4" s="10">
        <v>39965</v>
      </c>
      <c r="CE4" s="10">
        <v>39995</v>
      </c>
      <c r="CF4" s="10">
        <v>40026</v>
      </c>
      <c r="CG4" s="10">
        <v>40057</v>
      </c>
      <c r="CH4" s="10">
        <v>40087</v>
      </c>
      <c r="CI4" s="10">
        <v>40118</v>
      </c>
      <c r="CJ4" s="10">
        <v>40148</v>
      </c>
      <c r="CK4" s="9">
        <v>39814</v>
      </c>
      <c r="CL4" s="9">
        <v>39845</v>
      </c>
      <c r="CM4" s="9">
        <v>39873</v>
      </c>
      <c r="CN4" s="9">
        <v>39904</v>
      </c>
      <c r="CO4" s="9">
        <v>39934</v>
      </c>
      <c r="CP4" s="9">
        <v>39965</v>
      </c>
      <c r="CQ4" s="9">
        <v>39995</v>
      </c>
      <c r="CR4" s="9">
        <v>40026</v>
      </c>
      <c r="CS4" s="9">
        <v>40057</v>
      </c>
      <c r="CT4" s="9">
        <v>40087</v>
      </c>
      <c r="CU4" s="9">
        <v>40118</v>
      </c>
      <c r="CV4" s="9">
        <v>40148</v>
      </c>
      <c r="CW4" s="10">
        <v>39814</v>
      </c>
      <c r="CX4" s="10">
        <v>39845</v>
      </c>
      <c r="CY4" s="10">
        <v>39873</v>
      </c>
      <c r="CZ4" s="10">
        <v>39904</v>
      </c>
      <c r="DA4" s="10">
        <v>39934</v>
      </c>
      <c r="DB4" s="10">
        <v>39965</v>
      </c>
      <c r="DC4" s="10">
        <v>39995</v>
      </c>
      <c r="DD4" s="10">
        <v>40026</v>
      </c>
      <c r="DE4" s="10">
        <v>40057</v>
      </c>
      <c r="DF4" s="10">
        <v>40087</v>
      </c>
      <c r="DG4" s="10">
        <v>40118</v>
      </c>
      <c r="DH4" s="10">
        <v>40148</v>
      </c>
      <c r="DI4" s="9">
        <v>39814</v>
      </c>
      <c r="DJ4" s="9">
        <v>39845</v>
      </c>
      <c r="DK4" s="9">
        <v>39873</v>
      </c>
      <c r="DL4" s="9">
        <v>39904</v>
      </c>
      <c r="DM4" s="9">
        <v>39934</v>
      </c>
      <c r="DN4" s="9">
        <v>39965</v>
      </c>
      <c r="DO4" s="9">
        <v>39995</v>
      </c>
      <c r="DP4" s="9">
        <v>40026</v>
      </c>
      <c r="DQ4" s="9">
        <v>40057</v>
      </c>
      <c r="DR4" s="9">
        <v>40087</v>
      </c>
      <c r="DS4" s="9">
        <v>40118</v>
      </c>
      <c r="DT4" s="9">
        <v>40148</v>
      </c>
      <c r="DU4" s="10">
        <v>39814</v>
      </c>
      <c r="DV4" s="10">
        <v>39845</v>
      </c>
      <c r="DW4" s="10">
        <v>39873</v>
      </c>
      <c r="DX4" s="10">
        <v>39904</v>
      </c>
      <c r="DY4" s="10">
        <v>39934</v>
      </c>
      <c r="DZ4" s="10">
        <v>39965</v>
      </c>
      <c r="EA4" s="10">
        <v>39995</v>
      </c>
      <c r="EB4" s="10">
        <v>40026</v>
      </c>
      <c r="EC4" s="10">
        <v>40057</v>
      </c>
      <c r="ED4" s="10">
        <v>40087</v>
      </c>
      <c r="EE4" s="10">
        <v>40118</v>
      </c>
      <c r="EF4" s="10">
        <v>40148</v>
      </c>
      <c r="EG4" s="9">
        <v>39814</v>
      </c>
      <c r="EH4" s="9">
        <v>39845</v>
      </c>
      <c r="EI4" s="9">
        <v>39873</v>
      </c>
      <c r="EJ4" s="9">
        <v>39904</v>
      </c>
      <c r="EK4" s="9">
        <v>39934</v>
      </c>
      <c r="EL4" s="9">
        <v>39965</v>
      </c>
      <c r="EM4" s="9">
        <v>39995</v>
      </c>
      <c r="EN4" s="9">
        <v>40026</v>
      </c>
      <c r="EO4" s="9">
        <v>40057</v>
      </c>
      <c r="EP4" s="9">
        <v>40087</v>
      </c>
      <c r="EQ4" s="9">
        <v>40118</v>
      </c>
      <c r="ER4" s="9">
        <v>40148</v>
      </c>
    </row>
    <row r="5" spans="1:148">
      <c r="A5" t="s">
        <v>433</v>
      </c>
      <c r="B5" s="1" t="s">
        <v>192</v>
      </c>
      <c r="C5" t="s">
        <v>488</v>
      </c>
      <c r="D5" t="str">
        <f t="shared" ref="D5:D11" ca="1" si="0">VLOOKUP($B5,LossFactorLookup,2,FALSE)</f>
        <v>FortisAlberta DOS - Cochrane EV Partnership (793S)</v>
      </c>
      <c r="E5" s="51">
        <v>373.22219999999999</v>
      </c>
      <c r="F5" s="51">
        <v>0</v>
      </c>
      <c r="G5" s="51">
        <v>946.81484</v>
      </c>
      <c r="H5" s="51">
        <v>0</v>
      </c>
      <c r="I5" s="51">
        <v>135.5735</v>
      </c>
      <c r="N5" s="51">
        <v>374.047282</v>
      </c>
      <c r="Q5" s="32">
        <v>1205.51</v>
      </c>
      <c r="R5" s="32">
        <v>0</v>
      </c>
      <c r="S5" s="32">
        <v>3058.21</v>
      </c>
      <c r="T5" s="32">
        <v>0</v>
      </c>
      <c r="U5" s="32">
        <v>437.9</v>
      </c>
      <c r="V5" s="32"/>
      <c r="W5" s="32"/>
      <c r="X5" s="32"/>
      <c r="Y5" s="32"/>
      <c r="Z5" s="32">
        <v>1974.97</v>
      </c>
      <c r="AA5" s="32"/>
      <c r="AB5" s="32"/>
      <c r="AC5" s="31">
        <v>18974.810000000001</v>
      </c>
      <c r="AD5" s="31">
        <v>0</v>
      </c>
      <c r="AE5" s="31">
        <v>26630.959999999999</v>
      </c>
      <c r="AF5" s="31">
        <v>0</v>
      </c>
      <c r="AG5" s="31">
        <v>2932.74</v>
      </c>
      <c r="AH5" s="31"/>
      <c r="AI5" s="31"/>
      <c r="AJ5" s="31"/>
      <c r="AK5" s="31"/>
      <c r="AL5" s="31">
        <v>8314.26</v>
      </c>
      <c r="AM5" s="31"/>
      <c r="AN5" s="31"/>
      <c r="AO5" s="42">
        <v>3.66</v>
      </c>
      <c r="AP5" s="42">
        <v>3.66</v>
      </c>
      <c r="AQ5" s="42">
        <v>3.66</v>
      </c>
      <c r="AR5" s="42">
        <v>3.66</v>
      </c>
      <c r="AS5" s="42">
        <v>3.66</v>
      </c>
      <c r="AT5" s="42">
        <v>3.66</v>
      </c>
      <c r="AU5" s="42">
        <v>3.66</v>
      </c>
      <c r="AV5" s="42">
        <v>3.66</v>
      </c>
      <c r="AW5" s="42">
        <v>3.66</v>
      </c>
      <c r="AX5" s="42">
        <v>3.66</v>
      </c>
      <c r="AY5" s="42">
        <v>3.66</v>
      </c>
      <c r="AZ5" s="42">
        <v>3.66</v>
      </c>
      <c r="BA5" s="31">
        <v>694.48</v>
      </c>
      <c r="BB5" s="31">
        <v>0</v>
      </c>
      <c r="BC5" s="31">
        <v>974.69</v>
      </c>
      <c r="BD5" s="31">
        <v>0</v>
      </c>
      <c r="BE5" s="31">
        <v>107.33</v>
      </c>
      <c r="BF5" s="31"/>
      <c r="BG5" s="31"/>
      <c r="BH5" s="31"/>
      <c r="BI5" s="31"/>
      <c r="BJ5" s="31">
        <v>304.31</v>
      </c>
      <c r="BK5" s="31"/>
      <c r="BL5" s="31"/>
      <c r="BM5" s="32">
        <v>2015.52</v>
      </c>
      <c r="BN5" s="32">
        <v>2582.38</v>
      </c>
      <c r="BO5" s="32">
        <v>4534.92</v>
      </c>
      <c r="BP5" s="32">
        <v>4534.92</v>
      </c>
      <c r="BQ5" s="32">
        <v>1070.74</v>
      </c>
      <c r="BR5" s="32"/>
      <c r="BS5" s="32"/>
      <c r="BT5" s="32"/>
      <c r="BU5" s="32"/>
      <c r="BV5" s="32">
        <v>10707.84</v>
      </c>
      <c r="BW5" s="32"/>
      <c r="BX5" s="32"/>
      <c r="BY5" s="31">
        <f t="shared" ref="BY5:BY11" si="1">MAX(Q5+BA5,BM5)</f>
        <v>2015.52</v>
      </c>
      <c r="BZ5" s="31">
        <f t="shared" ref="BZ5:BZ11" si="2">MAX(R5+BB5,BN5)</f>
        <v>2582.38</v>
      </c>
      <c r="CA5" s="31">
        <f t="shared" ref="CA5:CA11" si="3">MAX(S5+BC5,BO5)</f>
        <v>4534.92</v>
      </c>
      <c r="CB5" s="31">
        <f t="shared" ref="CB5:CB11" si="4">MAX(T5+BD5,BP5)</f>
        <v>4534.92</v>
      </c>
      <c r="CC5" s="31">
        <f t="shared" ref="CC5:CC11" si="5">MAX(U5+BE5,BQ5)</f>
        <v>1070.74</v>
      </c>
      <c r="CD5" s="31">
        <f>MAX(V5+BF5,BR5)</f>
        <v>0</v>
      </c>
      <c r="CE5" s="31">
        <f t="shared" ref="CE5:CE11" si="6">MAX(W5+BG5,BS5)</f>
        <v>0</v>
      </c>
      <c r="CF5" s="31">
        <f t="shared" ref="CF5:CF11" si="7">MAX(X5+BH5,BT5)</f>
        <v>0</v>
      </c>
      <c r="CG5" s="31">
        <f t="shared" ref="CG5:CG11" si="8">MAX(Y5+BI5,BU5)</f>
        <v>0</v>
      </c>
      <c r="CH5" s="31">
        <f t="shared" ref="CH5:CH11" si="9">MAX(Z5+BJ5,BV5)</f>
        <v>10707.84</v>
      </c>
      <c r="CI5" s="31">
        <f t="shared" ref="CI5:CI11" si="10">MAX(AA5+BK5,BW5)</f>
        <v>0</v>
      </c>
      <c r="CJ5" s="31">
        <f t="shared" ref="CJ5:CJ11" si="11">MAX(AB5+BL5,BX5)</f>
        <v>0</v>
      </c>
      <c r="CK5" s="6">
        <f t="shared" ref="CK5:CV19" ca="1" si="12">VLOOKUP($B5,LossFactorLookup,3,FALSE)</f>
        <v>0.12</v>
      </c>
      <c r="CL5" s="6">
        <f t="shared" ca="1" si="12"/>
        <v>0.12</v>
      </c>
      <c r="CM5" s="6">
        <f t="shared" ca="1" si="12"/>
        <v>0.12</v>
      </c>
      <c r="CN5" s="6">
        <f t="shared" ca="1" si="12"/>
        <v>0.12</v>
      </c>
      <c r="CO5" s="6">
        <f t="shared" ca="1" si="12"/>
        <v>0.12</v>
      </c>
      <c r="CP5" s="6">
        <f t="shared" ca="1" si="12"/>
        <v>0.12</v>
      </c>
      <c r="CQ5" s="6">
        <f t="shared" ca="1" si="12"/>
        <v>0.12</v>
      </c>
      <c r="CR5" s="6">
        <f t="shared" ca="1" si="12"/>
        <v>0.12</v>
      </c>
      <c r="CS5" s="6">
        <f t="shared" ca="1" si="12"/>
        <v>0.12</v>
      </c>
      <c r="CT5" s="6">
        <f t="shared" ca="1" si="12"/>
        <v>0.12</v>
      </c>
      <c r="CU5" s="6">
        <f t="shared" ca="1" si="12"/>
        <v>0.12</v>
      </c>
      <c r="CV5" s="6">
        <f t="shared" ca="1" si="12"/>
        <v>0.12</v>
      </c>
      <c r="CW5" s="31">
        <f t="shared" ref="CW5:CW11" ca="1" si="13">ROUND(AC5*CK5,2)</f>
        <v>2276.98</v>
      </c>
      <c r="CX5" s="31">
        <f t="shared" ref="CX5:CX11" ca="1" si="14">ROUND(AD5*CL5,2)</f>
        <v>0</v>
      </c>
      <c r="CY5" s="31">
        <f t="shared" ref="CY5:CY11" ca="1" si="15">ROUND(AE5*CM5,2)</f>
        <v>3195.72</v>
      </c>
      <c r="CZ5" s="31">
        <f t="shared" ref="CZ5:CZ11" ca="1" si="16">ROUND(AF5*CN5,2)</f>
        <v>0</v>
      </c>
      <c r="DA5" s="31">
        <f t="shared" ref="DA5:DA11" ca="1" si="17">ROUND(AG5*CO5,2)</f>
        <v>351.93</v>
      </c>
      <c r="DB5" s="31">
        <f t="shared" ref="DB5:DB11" ca="1" si="18">ROUND(AH5*CP5,2)</f>
        <v>0</v>
      </c>
      <c r="DC5" s="31">
        <f t="shared" ref="DC5:DC11" ca="1" si="19">ROUND(AI5*CQ5,2)</f>
        <v>0</v>
      </c>
      <c r="DD5" s="31">
        <f t="shared" ref="DD5:DD11" ca="1" si="20">ROUND(AJ5*CR5,2)</f>
        <v>0</v>
      </c>
      <c r="DE5" s="31">
        <f t="shared" ref="DE5:DE11" ca="1" si="21">ROUND(AK5*CS5,2)</f>
        <v>0</v>
      </c>
      <c r="DF5" s="31">
        <f t="shared" ref="DF5:DF11" ca="1" si="22">ROUND(AL5*CT5,2)</f>
        <v>997.71</v>
      </c>
      <c r="DG5" s="31">
        <f t="shared" ref="DG5:DG11" ca="1" si="23">ROUND(AM5*CU5,2)</f>
        <v>0</v>
      </c>
      <c r="DH5" s="31">
        <f t="shared" ref="DH5:DH11" ca="1" si="24">ROUND(AN5*CV5,2)</f>
        <v>0</v>
      </c>
      <c r="DI5" s="32">
        <f t="shared" ref="DI5:DI11" ca="1" si="25">MAX(Q5+CW5,BM5)</f>
        <v>3482.49</v>
      </c>
      <c r="DJ5" s="32">
        <f t="shared" ref="DJ5:DJ11" ca="1" si="26">MAX(R5+CX5,BN5)</f>
        <v>2582.38</v>
      </c>
      <c r="DK5" s="32">
        <f t="shared" ref="DK5:DK11" ca="1" si="27">MAX(S5+CY5,BO5)</f>
        <v>6253.93</v>
      </c>
      <c r="DL5" s="32">
        <f t="shared" ref="DL5:DL11" ca="1" si="28">MAX(T5+CZ5,BP5)</f>
        <v>4534.92</v>
      </c>
      <c r="DM5" s="32">
        <f t="shared" ref="DM5:DM11" ca="1" si="29">MAX(U5+DA5,BQ5)</f>
        <v>1070.74</v>
      </c>
      <c r="DN5" s="32">
        <f ca="1">MAX(V5+DB5,BR5)</f>
        <v>0</v>
      </c>
      <c r="DO5" s="32">
        <f t="shared" ref="DO5:DO11" ca="1" si="30">MAX(W5+DC5,BS5)</f>
        <v>0</v>
      </c>
      <c r="DP5" s="32">
        <f t="shared" ref="DP5:DP11" ca="1" si="31">MAX(X5+DD5,BT5)</f>
        <v>0</v>
      </c>
      <c r="DQ5" s="32">
        <f t="shared" ref="DQ5:DQ11" ca="1" si="32">MAX(Y5+DE5,BU5)</f>
        <v>0</v>
      </c>
      <c r="DR5" s="32">
        <f t="shared" ref="DR5:DR11" ca="1" si="33">MAX(Z5+DF5,BV5)</f>
        <v>10707.84</v>
      </c>
      <c r="DS5" s="32">
        <f t="shared" ref="DS5:DS11" ca="1" si="34">MAX(AA5+DG5,BW5)</f>
        <v>0</v>
      </c>
      <c r="DT5" s="32">
        <f t="shared" ref="DT5:DT11" ca="1" si="35">MAX(AB5+DH5,BX5)</f>
        <v>0</v>
      </c>
      <c r="DU5" s="31">
        <f ca="1">DI5-BY5</f>
        <v>1466.9699999999998</v>
      </c>
      <c r="DV5" s="31">
        <f t="shared" ref="DV5:DV11" ca="1" si="36">DJ5-BZ5</f>
        <v>0</v>
      </c>
      <c r="DW5" s="31">
        <f t="shared" ref="DW5:DW11" ca="1" si="37">DK5-CA5</f>
        <v>1719.0100000000002</v>
      </c>
      <c r="DX5" s="31">
        <f t="shared" ref="DX5:DX11" ca="1" si="38">DL5-CB5</f>
        <v>0</v>
      </c>
      <c r="DY5" s="31">
        <f t="shared" ref="DY5:DY11" ca="1" si="39">DM5-CC5</f>
        <v>0</v>
      </c>
      <c r="DZ5" s="31">
        <f t="shared" ref="DZ5:DZ11" ca="1" si="40">DN5-CD5</f>
        <v>0</v>
      </c>
      <c r="EA5" s="31">
        <f t="shared" ref="EA5:EA11" ca="1" si="41">DO5-CE5</f>
        <v>0</v>
      </c>
      <c r="EB5" s="31">
        <f t="shared" ref="EB5:EB11" ca="1" si="42">DP5-CF5</f>
        <v>0</v>
      </c>
      <c r="EC5" s="31">
        <f t="shared" ref="EC5:EC11" ca="1" si="43">DQ5-CG5</f>
        <v>0</v>
      </c>
      <c r="ED5" s="31">
        <f t="shared" ref="ED5:ED11" ca="1" si="44">DR5-CH5</f>
        <v>0</v>
      </c>
      <c r="EE5" s="31">
        <f t="shared" ref="EE5:EE11" ca="1" si="45">DS5-CI5</f>
        <v>0</v>
      </c>
      <c r="EF5" s="31">
        <f t="shared" ref="EF5:EF11" ca="1" si="46">DT5-CJ5</f>
        <v>0</v>
      </c>
      <c r="EG5" s="32">
        <f ca="1">DU5+BA5</f>
        <v>2161.4499999999998</v>
      </c>
      <c r="EH5" s="32">
        <f t="shared" ref="EH5:EH11" ca="1" si="47">DV5+BB5</f>
        <v>0</v>
      </c>
      <c r="EI5" s="32">
        <f t="shared" ref="EI5:EI11" ca="1" si="48">DW5+BC5</f>
        <v>2693.7000000000003</v>
      </c>
      <c r="EJ5" s="32">
        <f t="shared" ref="EJ5:EJ11" ca="1" si="49">DX5+BD5</f>
        <v>0</v>
      </c>
      <c r="EK5" s="32">
        <f t="shared" ref="EK5:EK11" ca="1" si="50">DY5+BE5</f>
        <v>107.33</v>
      </c>
      <c r="EL5" s="32">
        <f t="shared" ref="EL5:EL11" ca="1" si="51">DZ5+BF5</f>
        <v>0</v>
      </c>
      <c r="EM5" s="32">
        <f t="shared" ref="EM5:EM11" ca="1" si="52">EA5+BG5</f>
        <v>0</v>
      </c>
      <c r="EN5" s="32">
        <f t="shared" ref="EN5:EN11" ca="1" si="53">EB5+BH5</f>
        <v>0</v>
      </c>
      <c r="EO5" s="32">
        <f t="shared" ref="EO5:EO11" ca="1" si="54">EC5+BI5</f>
        <v>0</v>
      </c>
      <c r="EP5" s="32">
        <f t="shared" ref="EP5:EP11" ca="1" si="55">ED5+BJ5</f>
        <v>304.31</v>
      </c>
      <c r="EQ5" s="32">
        <f t="shared" ref="EQ5:EQ11" ca="1" si="56">EE5+BK5</f>
        <v>0</v>
      </c>
      <c r="ER5" s="32">
        <f t="shared" ref="ER5:ER11" ca="1" si="57">EF5+BL5</f>
        <v>0</v>
      </c>
    </row>
    <row r="6" spans="1:148">
      <c r="A6" t="s">
        <v>433</v>
      </c>
      <c r="B6" s="1" t="s">
        <v>192</v>
      </c>
      <c r="C6" t="s">
        <v>489</v>
      </c>
      <c r="D6" t="str">
        <f t="shared" ca="1" si="0"/>
        <v>FortisAlberta DOS - Cochrane EV Partnership (793S)</v>
      </c>
      <c r="E6" s="51">
        <v>683.44770000000005</v>
      </c>
      <c r="G6" s="51">
        <v>1725.5653</v>
      </c>
      <c r="H6" s="51">
        <v>1132.3574000000001</v>
      </c>
      <c r="Q6" s="32">
        <v>2207.54</v>
      </c>
      <c r="R6" s="32"/>
      <c r="S6" s="32">
        <v>5573.58</v>
      </c>
      <c r="T6" s="32">
        <v>3657.51</v>
      </c>
      <c r="U6" s="32"/>
      <c r="V6" s="32"/>
      <c r="W6" s="32"/>
      <c r="X6" s="32"/>
      <c r="Y6" s="32"/>
      <c r="Z6" s="32"/>
      <c r="AA6" s="32"/>
      <c r="AB6" s="32"/>
      <c r="AC6" s="31">
        <v>50760.25</v>
      </c>
      <c r="AD6" s="31"/>
      <c r="AE6" s="31">
        <v>47013.54</v>
      </c>
      <c r="AF6" s="31">
        <v>25705.47</v>
      </c>
      <c r="AG6" s="31"/>
      <c r="AH6" s="31"/>
      <c r="AI6" s="31"/>
      <c r="AJ6" s="31"/>
      <c r="AK6" s="31"/>
      <c r="AL6" s="31"/>
      <c r="AM6" s="31"/>
      <c r="AN6" s="31"/>
      <c r="AO6" s="42">
        <v>3.66</v>
      </c>
      <c r="AP6" s="42">
        <v>3.66</v>
      </c>
      <c r="AQ6" s="42">
        <v>3.66</v>
      </c>
      <c r="AR6" s="42">
        <v>3.66</v>
      </c>
      <c r="AS6" s="42">
        <v>3.66</v>
      </c>
      <c r="AT6" s="42">
        <v>3.66</v>
      </c>
      <c r="AU6" s="42">
        <v>3.66</v>
      </c>
      <c r="AV6" s="42">
        <v>3.66</v>
      </c>
      <c r="AW6" s="42">
        <v>3.66</v>
      </c>
      <c r="AX6" s="42">
        <v>3.66</v>
      </c>
      <c r="AY6" s="42">
        <v>3.66</v>
      </c>
      <c r="AZ6" s="42">
        <v>3.66</v>
      </c>
      <c r="BA6" s="31">
        <v>1857.82</v>
      </c>
      <c r="BB6" s="31"/>
      <c r="BC6" s="31">
        <v>1720.7</v>
      </c>
      <c r="BD6" s="31">
        <v>940.82</v>
      </c>
      <c r="BE6" s="31"/>
      <c r="BF6" s="31"/>
      <c r="BG6" s="31"/>
      <c r="BH6" s="31"/>
      <c r="BI6" s="31"/>
      <c r="BJ6" s="31"/>
      <c r="BK6" s="31"/>
      <c r="BL6" s="31"/>
      <c r="BM6" s="32">
        <v>5983.58</v>
      </c>
      <c r="BN6" s="32"/>
      <c r="BO6" s="32">
        <v>6046.56</v>
      </c>
      <c r="BP6" s="32">
        <v>6487.46</v>
      </c>
      <c r="BQ6" s="32"/>
      <c r="BR6" s="32"/>
      <c r="BS6" s="32"/>
      <c r="BT6" s="32"/>
      <c r="BU6" s="32"/>
      <c r="BV6" s="32"/>
      <c r="BW6" s="32"/>
      <c r="BX6" s="32"/>
      <c r="BY6" s="31">
        <f t="shared" si="1"/>
        <v>5983.58</v>
      </c>
      <c r="BZ6" s="31">
        <f t="shared" si="2"/>
        <v>0</v>
      </c>
      <c r="CA6" s="31">
        <f t="shared" si="3"/>
        <v>7294.28</v>
      </c>
      <c r="CB6" s="31">
        <f t="shared" si="4"/>
        <v>6487.46</v>
      </c>
      <c r="CC6" s="31">
        <f t="shared" si="5"/>
        <v>0</v>
      </c>
      <c r="CD6" s="31">
        <f t="shared" ref="CD6:CD11" si="58">MAX(V6+BF6,BR6)</f>
        <v>0</v>
      </c>
      <c r="CE6" s="31">
        <f t="shared" si="6"/>
        <v>0</v>
      </c>
      <c r="CF6" s="31">
        <f t="shared" si="7"/>
        <v>0</v>
      </c>
      <c r="CG6" s="31">
        <f t="shared" si="8"/>
        <v>0</v>
      </c>
      <c r="CH6" s="31">
        <f t="shared" si="9"/>
        <v>0</v>
      </c>
      <c r="CI6" s="31">
        <f t="shared" si="10"/>
        <v>0</v>
      </c>
      <c r="CJ6" s="31">
        <f t="shared" si="11"/>
        <v>0</v>
      </c>
      <c r="CK6" s="6">
        <f t="shared" ca="1" si="12"/>
        <v>0.12</v>
      </c>
      <c r="CL6" s="6">
        <f t="shared" ca="1" si="12"/>
        <v>0.12</v>
      </c>
      <c r="CM6" s="6">
        <f t="shared" ca="1" si="12"/>
        <v>0.12</v>
      </c>
      <c r="CN6" s="6">
        <f t="shared" ca="1" si="12"/>
        <v>0.12</v>
      </c>
      <c r="CO6" s="6">
        <f t="shared" ca="1" si="12"/>
        <v>0.12</v>
      </c>
      <c r="CP6" s="6">
        <f t="shared" ca="1" si="12"/>
        <v>0.12</v>
      </c>
      <c r="CQ6" s="6">
        <f t="shared" ca="1" si="12"/>
        <v>0.12</v>
      </c>
      <c r="CR6" s="6">
        <f t="shared" ca="1" si="12"/>
        <v>0.12</v>
      </c>
      <c r="CS6" s="6">
        <f t="shared" ca="1" si="12"/>
        <v>0.12</v>
      </c>
      <c r="CT6" s="6">
        <f t="shared" ca="1" si="12"/>
        <v>0.12</v>
      </c>
      <c r="CU6" s="6">
        <f t="shared" ca="1" si="12"/>
        <v>0.12</v>
      </c>
      <c r="CV6" s="6">
        <f t="shared" ca="1" si="12"/>
        <v>0.12</v>
      </c>
      <c r="CW6" s="31">
        <f t="shared" ca="1" si="13"/>
        <v>6091.23</v>
      </c>
      <c r="CX6" s="31">
        <f t="shared" ca="1" si="14"/>
        <v>0</v>
      </c>
      <c r="CY6" s="31">
        <f t="shared" ca="1" si="15"/>
        <v>5641.62</v>
      </c>
      <c r="CZ6" s="31">
        <f t="shared" ca="1" si="16"/>
        <v>3084.66</v>
      </c>
      <c r="DA6" s="31">
        <f t="shared" ca="1" si="17"/>
        <v>0</v>
      </c>
      <c r="DB6" s="31">
        <f t="shared" ca="1" si="18"/>
        <v>0</v>
      </c>
      <c r="DC6" s="31">
        <f t="shared" ca="1" si="19"/>
        <v>0</v>
      </c>
      <c r="DD6" s="31">
        <f t="shared" ca="1" si="20"/>
        <v>0</v>
      </c>
      <c r="DE6" s="31">
        <f t="shared" ca="1" si="21"/>
        <v>0</v>
      </c>
      <c r="DF6" s="31">
        <f t="shared" ca="1" si="22"/>
        <v>0</v>
      </c>
      <c r="DG6" s="31">
        <f t="shared" ca="1" si="23"/>
        <v>0</v>
      </c>
      <c r="DH6" s="31">
        <f t="shared" ca="1" si="24"/>
        <v>0</v>
      </c>
      <c r="DI6" s="32">
        <f t="shared" ca="1" si="25"/>
        <v>8298.77</v>
      </c>
      <c r="DJ6" s="32">
        <f t="shared" ca="1" si="26"/>
        <v>0</v>
      </c>
      <c r="DK6" s="32">
        <f t="shared" ca="1" si="27"/>
        <v>11215.2</v>
      </c>
      <c r="DL6" s="32">
        <f t="shared" ca="1" si="28"/>
        <v>6742.17</v>
      </c>
      <c r="DM6" s="32">
        <f t="shared" ca="1" si="29"/>
        <v>0</v>
      </c>
      <c r="DN6" s="32">
        <f t="shared" ref="DN6:DN11" ca="1" si="59">MAX(V6+DB6,BR6)</f>
        <v>0</v>
      </c>
      <c r="DO6" s="32">
        <f t="shared" ca="1" si="30"/>
        <v>0</v>
      </c>
      <c r="DP6" s="32">
        <f t="shared" ca="1" si="31"/>
        <v>0</v>
      </c>
      <c r="DQ6" s="32">
        <f t="shared" ca="1" si="32"/>
        <v>0</v>
      </c>
      <c r="DR6" s="32">
        <f t="shared" ca="1" si="33"/>
        <v>0</v>
      </c>
      <c r="DS6" s="32">
        <f t="shared" ca="1" si="34"/>
        <v>0</v>
      </c>
      <c r="DT6" s="32">
        <f t="shared" ca="1" si="35"/>
        <v>0</v>
      </c>
      <c r="DU6" s="31">
        <f t="shared" ref="DU6:DU11" ca="1" si="60">DI6-BY6</f>
        <v>2315.1900000000005</v>
      </c>
      <c r="DV6" s="31">
        <f t="shared" ca="1" si="36"/>
        <v>0</v>
      </c>
      <c r="DW6" s="31">
        <f t="shared" ca="1" si="37"/>
        <v>3920.920000000001</v>
      </c>
      <c r="DX6" s="31">
        <f t="shared" ca="1" si="38"/>
        <v>254.71000000000004</v>
      </c>
      <c r="DY6" s="31">
        <f t="shared" ca="1" si="39"/>
        <v>0</v>
      </c>
      <c r="DZ6" s="31">
        <f t="shared" ca="1" si="40"/>
        <v>0</v>
      </c>
      <c r="EA6" s="31">
        <f t="shared" ca="1" si="41"/>
        <v>0</v>
      </c>
      <c r="EB6" s="31">
        <f t="shared" ca="1" si="42"/>
        <v>0</v>
      </c>
      <c r="EC6" s="31">
        <f t="shared" ca="1" si="43"/>
        <v>0</v>
      </c>
      <c r="ED6" s="31">
        <f t="shared" ca="1" si="44"/>
        <v>0</v>
      </c>
      <c r="EE6" s="31">
        <f t="shared" ca="1" si="45"/>
        <v>0</v>
      </c>
      <c r="EF6" s="31">
        <f t="shared" ca="1" si="46"/>
        <v>0</v>
      </c>
      <c r="EG6" s="32">
        <f t="shared" ref="EG6:EG11" ca="1" si="61">DU6+BA6</f>
        <v>4173.01</v>
      </c>
      <c r="EH6" s="32">
        <f t="shared" ca="1" si="47"/>
        <v>0</v>
      </c>
      <c r="EI6" s="32">
        <f t="shared" ca="1" si="48"/>
        <v>5641.6200000000008</v>
      </c>
      <c r="EJ6" s="32">
        <f t="shared" ca="1" si="49"/>
        <v>1195.5300000000002</v>
      </c>
      <c r="EK6" s="32">
        <f t="shared" ca="1" si="50"/>
        <v>0</v>
      </c>
      <c r="EL6" s="32">
        <f t="shared" ca="1" si="51"/>
        <v>0</v>
      </c>
      <c r="EM6" s="32">
        <f t="shared" ca="1" si="52"/>
        <v>0</v>
      </c>
      <c r="EN6" s="32">
        <f t="shared" ca="1" si="53"/>
        <v>0</v>
      </c>
      <c r="EO6" s="32">
        <f t="shared" ca="1" si="54"/>
        <v>0</v>
      </c>
      <c r="EP6" s="32">
        <f t="shared" ca="1" si="55"/>
        <v>0</v>
      </c>
      <c r="EQ6" s="32">
        <f t="shared" ca="1" si="56"/>
        <v>0</v>
      </c>
      <c r="ER6" s="32">
        <f t="shared" ca="1" si="57"/>
        <v>0</v>
      </c>
    </row>
    <row r="7" spans="1:148">
      <c r="A7" t="s">
        <v>433</v>
      </c>
      <c r="B7" s="1" t="s">
        <v>192</v>
      </c>
      <c r="C7" t="s">
        <v>506</v>
      </c>
      <c r="D7" t="str">
        <f t="shared" ca="1" si="0"/>
        <v>FortisAlberta DOS - Cochrane EV Partnership (793S)</v>
      </c>
      <c r="E7" s="51">
        <v>0</v>
      </c>
      <c r="G7" s="51">
        <v>1228.4817399999999</v>
      </c>
      <c r="H7" s="51">
        <v>1095.9613999999999</v>
      </c>
      <c r="Q7" s="32">
        <v>0</v>
      </c>
      <c r="R7" s="32"/>
      <c r="S7" s="32">
        <v>3968</v>
      </c>
      <c r="T7" s="32">
        <v>3539.96</v>
      </c>
      <c r="U7" s="32"/>
      <c r="V7" s="32"/>
      <c r="W7" s="32"/>
      <c r="X7" s="32"/>
      <c r="Y7" s="32"/>
      <c r="Z7" s="32"/>
      <c r="AA7" s="32"/>
      <c r="AB7" s="32"/>
      <c r="AC7" s="31">
        <v>0</v>
      </c>
      <c r="AD7" s="31"/>
      <c r="AE7" s="31">
        <v>42769.16</v>
      </c>
      <c r="AF7" s="31">
        <v>37498.239999999998</v>
      </c>
      <c r="AG7" s="31"/>
      <c r="AH7" s="31"/>
      <c r="AI7" s="31"/>
      <c r="AJ7" s="31"/>
      <c r="AK7" s="31"/>
      <c r="AL7" s="31"/>
      <c r="AM7" s="31"/>
      <c r="AN7" s="31"/>
      <c r="AO7" s="42">
        <v>3.66</v>
      </c>
      <c r="AP7" s="42">
        <v>3.66</v>
      </c>
      <c r="AQ7" s="42">
        <v>3.66</v>
      </c>
      <c r="AR7" s="42">
        <v>3.66</v>
      </c>
      <c r="AS7" s="42">
        <v>3.66</v>
      </c>
      <c r="AT7" s="42">
        <v>3.66</v>
      </c>
      <c r="AU7" s="42">
        <v>3.66</v>
      </c>
      <c r="AV7" s="42">
        <v>3.66</v>
      </c>
      <c r="AW7" s="42">
        <v>3.66</v>
      </c>
      <c r="AX7" s="42">
        <v>3.66</v>
      </c>
      <c r="AY7" s="42">
        <v>3.66</v>
      </c>
      <c r="AZ7" s="42">
        <v>3.66</v>
      </c>
      <c r="BA7" s="31">
        <v>0</v>
      </c>
      <c r="BB7" s="31"/>
      <c r="BC7" s="31">
        <v>1565.35</v>
      </c>
      <c r="BD7" s="31">
        <v>1372.44</v>
      </c>
      <c r="BE7" s="31"/>
      <c r="BF7" s="31"/>
      <c r="BG7" s="31"/>
      <c r="BH7" s="31"/>
      <c r="BI7" s="31"/>
      <c r="BJ7" s="31"/>
      <c r="BK7" s="31"/>
      <c r="BL7" s="31"/>
      <c r="BM7" s="32">
        <v>2267.46</v>
      </c>
      <c r="BN7" s="32"/>
      <c r="BO7" s="32">
        <v>4534.92</v>
      </c>
      <c r="BP7" s="32">
        <v>6046.56</v>
      </c>
      <c r="BQ7" s="32"/>
      <c r="BR7" s="32"/>
      <c r="BS7" s="32"/>
      <c r="BT7" s="32"/>
      <c r="BU7" s="32"/>
      <c r="BV7" s="32"/>
      <c r="BW7" s="32"/>
      <c r="BX7" s="32"/>
      <c r="BY7" s="31">
        <f t="shared" si="1"/>
        <v>2267.46</v>
      </c>
      <c r="BZ7" s="31">
        <f t="shared" si="2"/>
        <v>0</v>
      </c>
      <c r="CA7" s="31">
        <f t="shared" si="3"/>
        <v>5533.35</v>
      </c>
      <c r="CB7" s="31">
        <f t="shared" si="4"/>
        <v>6046.56</v>
      </c>
      <c r="CC7" s="31">
        <f t="shared" si="5"/>
        <v>0</v>
      </c>
      <c r="CD7" s="31">
        <f t="shared" si="58"/>
        <v>0</v>
      </c>
      <c r="CE7" s="31">
        <f t="shared" si="6"/>
        <v>0</v>
      </c>
      <c r="CF7" s="31">
        <f t="shared" si="7"/>
        <v>0</v>
      </c>
      <c r="CG7" s="31">
        <f t="shared" si="8"/>
        <v>0</v>
      </c>
      <c r="CH7" s="31">
        <f t="shared" si="9"/>
        <v>0</v>
      </c>
      <c r="CI7" s="31">
        <f t="shared" si="10"/>
        <v>0</v>
      </c>
      <c r="CJ7" s="31">
        <f t="shared" si="11"/>
        <v>0</v>
      </c>
      <c r="CK7" s="6">
        <f t="shared" ca="1" si="12"/>
        <v>0.12</v>
      </c>
      <c r="CL7" s="6">
        <f t="shared" ca="1" si="12"/>
        <v>0.12</v>
      </c>
      <c r="CM7" s="6">
        <f t="shared" ca="1" si="12"/>
        <v>0.12</v>
      </c>
      <c r="CN7" s="6">
        <f t="shared" ca="1" si="12"/>
        <v>0.12</v>
      </c>
      <c r="CO7" s="6">
        <f t="shared" ca="1" si="12"/>
        <v>0.12</v>
      </c>
      <c r="CP7" s="6">
        <f t="shared" ca="1" si="12"/>
        <v>0.12</v>
      </c>
      <c r="CQ7" s="6">
        <f t="shared" ca="1" si="12"/>
        <v>0.12</v>
      </c>
      <c r="CR7" s="6">
        <f t="shared" ca="1" si="12"/>
        <v>0.12</v>
      </c>
      <c r="CS7" s="6">
        <f t="shared" ca="1" si="12"/>
        <v>0.12</v>
      </c>
      <c r="CT7" s="6">
        <f t="shared" ca="1" si="12"/>
        <v>0.12</v>
      </c>
      <c r="CU7" s="6">
        <f t="shared" ca="1" si="12"/>
        <v>0.12</v>
      </c>
      <c r="CV7" s="6">
        <f t="shared" ca="1" si="12"/>
        <v>0.12</v>
      </c>
      <c r="CW7" s="31">
        <f t="shared" ca="1" si="13"/>
        <v>0</v>
      </c>
      <c r="CX7" s="31">
        <f t="shared" ca="1" si="14"/>
        <v>0</v>
      </c>
      <c r="CY7" s="31">
        <f t="shared" ca="1" si="15"/>
        <v>5132.3</v>
      </c>
      <c r="CZ7" s="31">
        <f t="shared" ca="1" si="16"/>
        <v>4499.79</v>
      </c>
      <c r="DA7" s="31">
        <f t="shared" ca="1" si="17"/>
        <v>0</v>
      </c>
      <c r="DB7" s="31">
        <f t="shared" ca="1" si="18"/>
        <v>0</v>
      </c>
      <c r="DC7" s="31">
        <f t="shared" ca="1" si="19"/>
        <v>0</v>
      </c>
      <c r="DD7" s="31">
        <f t="shared" ca="1" si="20"/>
        <v>0</v>
      </c>
      <c r="DE7" s="31">
        <f t="shared" ca="1" si="21"/>
        <v>0</v>
      </c>
      <c r="DF7" s="31">
        <f t="shared" ca="1" si="22"/>
        <v>0</v>
      </c>
      <c r="DG7" s="31">
        <f t="shared" ca="1" si="23"/>
        <v>0</v>
      </c>
      <c r="DH7" s="31">
        <f t="shared" ca="1" si="24"/>
        <v>0</v>
      </c>
      <c r="DI7" s="32">
        <f t="shared" ca="1" si="25"/>
        <v>2267.46</v>
      </c>
      <c r="DJ7" s="32">
        <f t="shared" ca="1" si="26"/>
        <v>0</v>
      </c>
      <c r="DK7" s="32">
        <f t="shared" ca="1" si="27"/>
        <v>9100.2999999999993</v>
      </c>
      <c r="DL7" s="32">
        <f t="shared" ca="1" si="28"/>
        <v>8039.75</v>
      </c>
      <c r="DM7" s="32">
        <f t="shared" ca="1" si="29"/>
        <v>0</v>
      </c>
      <c r="DN7" s="32">
        <f t="shared" ca="1" si="59"/>
        <v>0</v>
      </c>
      <c r="DO7" s="32">
        <f t="shared" ca="1" si="30"/>
        <v>0</v>
      </c>
      <c r="DP7" s="32">
        <f t="shared" ca="1" si="31"/>
        <v>0</v>
      </c>
      <c r="DQ7" s="32">
        <f t="shared" ca="1" si="32"/>
        <v>0</v>
      </c>
      <c r="DR7" s="32">
        <f t="shared" ca="1" si="33"/>
        <v>0</v>
      </c>
      <c r="DS7" s="32">
        <f t="shared" ca="1" si="34"/>
        <v>0</v>
      </c>
      <c r="DT7" s="32">
        <f t="shared" ca="1" si="35"/>
        <v>0</v>
      </c>
      <c r="DU7" s="31">
        <f t="shared" ca="1" si="60"/>
        <v>0</v>
      </c>
      <c r="DV7" s="31">
        <f t="shared" ca="1" si="36"/>
        <v>0</v>
      </c>
      <c r="DW7" s="31">
        <f t="shared" ca="1" si="37"/>
        <v>3566.9499999999989</v>
      </c>
      <c r="DX7" s="31">
        <f t="shared" ca="1" si="38"/>
        <v>1993.1899999999996</v>
      </c>
      <c r="DY7" s="31">
        <f t="shared" ca="1" si="39"/>
        <v>0</v>
      </c>
      <c r="DZ7" s="31">
        <f t="shared" ca="1" si="40"/>
        <v>0</v>
      </c>
      <c r="EA7" s="31">
        <f t="shared" ca="1" si="41"/>
        <v>0</v>
      </c>
      <c r="EB7" s="31">
        <f t="shared" ca="1" si="42"/>
        <v>0</v>
      </c>
      <c r="EC7" s="31">
        <f t="shared" ca="1" si="43"/>
        <v>0</v>
      </c>
      <c r="ED7" s="31">
        <f t="shared" ca="1" si="44"/>
        <v>0</v>
      </c>
      <c r="EE7" s="31">
        <f t="shared" ca="1" si="45"/>
        <v>0</v>
      </c>
      <c r="EF7" s="31">
        <f t="shared" ca="1" si="46"/>
        <v>0</v>
      </c>
      <c r="EG7" s="32">
        <f t="shared" ca="1" si="61"/>
        <v>0</v>
      </c>
      <c r="EH7" s="32">
        <f t="shared" ca="1" si="47"/>
        <v>0</v>
      </c>
      <c r="EI7" s="32">
        <f t="shared" ca="1" si="48"/>
        <v>5132.2999999999993</v>
      </c>
      <c r="EJ7" s="32">
        <f t="shared" ca="1" si="49"/>
        <v>3365.6299999999997</v>
      </c>
      <c r="EK7" s="32">
        <f t="shared" ca="1" si="50"/>
        <v>0</v>
      </c>
      <c r="EL7" s="32">
        <f t="shared" ca="1" si="51"/>
        <v>0</v>
      </c>
      <c r="EM7" s="32">
        <f t="shared" ca="1" si="52"/>
        <v>0</v>
      </c>
      <c r="EN7" s="32">
        <f t="shared" ca="1" si="53"/>
        <v>0</v>
      </c>
      <c r="EO7" s="32">
        <f t="shared" ca="1" si="54"/>
        <v>0</v>
      </c>
      <c r="EP7" s="32">
        <f t="shared" ca="1" si="55"/>
        <v>0</v>
      </c>
      <c r="EQ7" s="32">
        <f t="shared" ca="1" si="56"/>
        <v>0</v>
      </c>
      <c r="ER7" s="32">
        <f t="shared" ca="1" si="57"/>
        <v>0</v>
      </c>
    </row>
    <row r="8" spans="1:148">
      <c r="A8" t="s">
        <v>433</v>
      </c>
      <c r="B8" s="1" t="s">
        <v>192</v>
      </c>
      <c r="C8" t="s">
        <v>507</v>
      </c>
      <c r="D8" t="str">
        <f t="shared" ca="1" si="0"/>
        <v>FortisAlberta DOS - Cochrane EV Partnership (793S)</v>
      </c>
      <c r="G8" s="51">
        <v>1021.4791</v>
      </c>
      <c r="H8" s="51">
        <v>1113.1025</v>
      </c>
      <c r="Q8" s="32"/>
      <c r="R8" s="32"/>
      <c r="S8" s="32">
        <v>3299.38</v>
      </c>
      <c r="T8" s="32">
        <v>3595.32</v>
      </c>
      <c r="U8" s="32"/>
      <c r="V8" s="32"/>
      <c r="W8" s="32"/>
      <c r="X8" s="32"/>
      <c r="Y8" s="32"/>
      <c r="Z8" s="32"/>
      <c r="AA8" s="32"/>
      <c r="AB8" s="32"/>
      <c r="AC8" s="31"/>
      <c r="AD8" s="31"/>
      <c r="AE8" s="31">
        <v>46300.29</v>
      </c>
      <c r="AF8" s="31">
        <v>37107.29</v>
      </c>
      <c r="AG8" s="31"/>
      <c r="AH8" s="31"/>
      <c r="AI8" s="31"/>
      <c r="AJ8" s="31"/>
      <c r="AK8" s="31"/>
      <c r="AL8" s="31"/>
      <c r="AM8" s="31"/>
      <c r="AN8" s="31"/>
      <c r="AO8" s="42">
        <v>3.66</v>
      </c>
      <c r="AP8" s="42">
        <v>3.66</v>
      </c>
      <c r="AQ8" s="42">
        <v>3.66</v>
      </c>
      <c r="AR8" s="42">
        <v>3.66</v>
      </c>
      <c r="AS8" s="42">
        <v>3.66</v>
      </c>
      <c r="AT8" s="42">
        <v>3.66</v>
      </c>
      <c r="AU8" s="42">
        <v>3.66</v>
      </c>
      <c r="AV8" s="42">
        <v>3.66</v>
      </c>
      <c r="AW8" s="42">
        <v>3.66</v>
      </c>
      <c r="AX8" s="42">
        <v>3.66</v>
      </c>
      <c r="AY8" s="42">
        <v>3.66</v>
      </c>
      <c r="AZ8" s="42">
        <v>3.66</v>
      </c>
      <c r="BA8" s="31"/>
      <c r="BB8" s="31"/>
      <c r="BC8" s="31">
        <v>1694.59</v>
      </c>
      <c r="BD8" s="31">
        <v>1358.13</v>
      </c>
      <c r="BE8" s="31"/>
      <c r="BF8" s="31"/>
      <c r="BG8" s="31"/>
      <c r="BH8" s="31"/>
      <c r="BI8" s="31"/>
      <c r="BJ8" s="31"/>
      <c r="BK8" s="31"/>
      <c r="BL8" s="31"/>
      <c r="BM8" s="32"/>
      <c r="BN8" s="32"/>
      <c r="BO8" s="32">
        <v>4534.92</v>
      </c>
      <c r="BP8" s="32">
        <v>6046.56</v>
      </c>
      <c r="BQ8" s="32"/>
      <c r="BR8" s="32"/>
      <c r="BS8" s="32"/>
      <c r="BT8" s="32"/>
      <c r="BU8" s="32"/>
      <c r="BV8" s="32"/>
      <c r="BW8" s="32"/>
      <c r="BX8" s="32"/>
      <c r="BY8" s="31">
        <f t="shared" si="1"/>
        <v>0</v>
      </c>
      <c r="BZ8" s="31">
        <f t="shared" si="2"/>
        <v>0</v>
      </c>
      <c r="CA8" s="31">
        <f t="shared" si="3"/>
        <v>4993.97</v>
      </c>
      <c r="CB8" s="31">
        <f t="shared" si="4"/>
        <v>6046.56</v>
      </c>
      <c r="CC8" s="31">
        <f t="shared" si="5"/>
        <v>0</v>
      </c>
      <c r="CD8" s="31">
        <f t="shared" si="58"/>
        <v>0</v>
      </c>
      <c r="CE8" s="31">
        <f t="shared" si="6"/>
        <v>0</v>
      </c>
      <c r="CF8" s="31">
        <f t="shared" si="7"/>
        <v>0</v>
      </c>
      <c r="CG8" s="31">
        <f t="shared" si="8"/>
        <v>0</v>
      </c>
      <c r="CH8" s="31">
        <f t="shared" si="9"/>
        <v>0</v>
      </c>
      <c r="CI8" s="31">
        <f t="shared" si="10"/>
        <v>0</v>
      </c>
      <c r="CJ8" s="31">
        <f t="shared" si="11"/>
        <v>0</v>
      </c>
      <c r="CK8" s="6">
        <f t="shared" ca="1" si="12"/>
        <v>0.12</v>
      </c>
      <c r="CL8" s="6">
        <f t="shared" ca="1" si="12"/>
        <v>0.12</v>
      </c>
      <c r="CM8" s="6">
        <f t="shared" ca="1" si="12"/>
        <v>0.12</v>
      </c>
      <c r="CN8" s="6">
        <f t="shared" ca="1" si="12"/>
        <v>0.12</v>
      </c>
      <c r="CO8" s="6">
        <f t="shared" ca="1" si="12"/>
        <v>0.12</v>
      </c>
      <c r="CP8" s="6">
        <f t="shared" ca="1" si="12"/>
        <v>0.12</v>
      </c>
      <c r="CQ8" s="6">
        <f t="shared" ca="1" si="12"/>
        <v>0.12</v>
      </c>
      <c r="CR8" s="6">
        <f t="shared" ca="1" si="12"/>
        <v>0.12</v>
      </c>
      <c r="CS8" s="6">
        <f t="shared" ca="1" si="12"/>
        <v>0.12</v>
      </c>
      <c r="CT8" s="6">
        <f t="shared" ca="1" si="12"/>
        <v>0.12</v>
      </c>
      <c r="CU8" s="6">
        <f t="shared" ca="1" si="12"/>
        <v>0.12</v>
      </c>
      <c r="CV8" s="6">
        <f t="shared" ca="1" si="12"/>
        <v>0.12</v>
      </c>
      <c r="CW8" s="31">
        <f t="shared" ca="1" si="13"/>
        <v>0</v>
      </c>
      <c r="CX8" s="31">
        <f t="shared" ca="1" si="14"/>
        <v>0</v>
      </c>
      <c r="CY8" s="31">
        <f t="shared" ca="1" si="15"/>
        <v>5556.03</v>
      </c>
      <c r="CZ8" s="31">
        <f t="shared" ca="1" si="16"/>
        <v>4452.87</v>
      </c>
      <c r="DA8" s="31">
        <f t="shared" ca="1" si="17"/>
        <v>0</v>
      </c>
      <c r="DB8" s="31">
        <f t="shared" ca="1" si="18"/>
        <v>0</v>
      </c>
      <c r="DC8" s="31">
        <f t="shared" ca="1" si="19"/>
        <v>0</v>
      </c>
      <c r="DD8" s="31">
        <f t="shared" ca="1" si="20"/>
        <v>0</v>
      </c>
      <c r="DE8" s="31">
        <f t="shared" ca="1" si="21"/>
        <v>0</v>
      </c>
      <c r="DF8" s="31">
        <f t="shared" ca="1" si="22"/>
        <v>0</v>
      </c>
      <c r="DG8" s="31">
        <f t="shared" ca="1" si="23"/>
        <v>0</v>
      </c>
      <c r="DH8" s="31">
        <f t="shared" ca="1" si="24"/>
        <v>0</v>
      </c>
      <c r="DI8" s="32">
        <f t="shared" ca="1" si="25"/>
        <v>0</v>
      </c>
      <c r="DJ8" s="32">
        <f t="shared" ca="1" si="26"/>
        <v>0</v>
      </c>
      <c r="DK8" s="32">
        <f t="shared" ca="1" si="27"/>
        <v>8855.41</v>
      </c>
      <c r="DL8" s="32">
        <f t="shared" ca="1" si="28"/>
        <v>8048.1900000000005</v>
      </c>
      <c r="DM8" s="32">
        <f t="shared" ca="1" si="29"/>
        <v>0</v>
      </c>
      <c r="DN8" s="32">
        <f t="shared" ca="1" si="59"/>
        <v>0</v>
      </c>
      <c r="DO8" s="32">
        <f t="shared" ca="1" si="30"/>
        <v>0</v>
      </c>
      <c r="DP8" s="32">
        <f t="shared" ca="1" si="31"/>
        <v>0</v>
      </c>
      <c r="DQ8" s="32">
        <f t="shared" ca="1" si="32"/>
        <v>0</v>
      </c>
      <c r="DR8" s="32">
        <f t="shared" ca="1" si="33"/>
        <v>0</v>
      </c>
      <c r="DS8" s="32">
        <f t="shared" ca="1" si="34"/>
        <v>0</v>
      </c>
      <c r="DT8" s="32">
        <f t="shared" ca="1" si="35"/>
        <v>0</v>
      </c>
      <c r="DU8" s="31">
        <f t="shared" ca="1" si="60"/>
        <v>0</v>
      </c>
      <c r="DV8" s="31">
        <f t="shared" ca="1" si="36"/>
        <v>0</v>
      </c>
      <c r="DW8" s="31">
        <f t="shared" ca="1" si="37"/>
        <v>3861.4399999999996</v>
      </c>
      <c r="DX8" s="31">
        <f t="shared" ca="1" si="38"/>
        <v>2001.63</v>
      </c>
      <c r="DY8" s="31">
        <f t="shared" ca="1" si="39"/>
        <v>0</v>
      </c>
      <c r="DZ8" s="31">
        <f t="shared" ca="1" si="40"/>
        <v>0</v>
      </c>
      <c r="EA8" s="31">
        <f t="shared" ca="1" si="41"/>
        <v>0</v>
      </c>
      <c r="EB8" s="31">
        <f t="shared" ca="1" si="42"/>
        <v>0</v>
      </c>
      <c r="EC8" s="31">
        <f t="shared" ca="1" si="43"/>
        <v>0</v>
      </c>
      <c r="ED8" s="31">
        <f t="shared" ca="1" si="44"/>
        <v>0</v>
      </c>
      <c r="EE8" s="31">
        <f t="shared" ca="1" si="45"/>
        <v>0</v>
      </c>
      <c r="EF8" s="31">
        <f t="shared" ca="1" si="46"/>
        <v>0</v>
      </c>
      <c r="EG8" s="32">
        <f t="shared" ca="1" si="61"/>
        <v>0</v>
      </c>
      <c r="EH8" s="32">
        <f t="shared" ca="1" si="47"/>
        <v>0</v>
      </c>
      <c r="EI8" s="32">
        <f t="shared" ca="1" si="48"/>
        <v>5556.03</v>
      </c>
      <c r="EJ8" s="32">
        <f t="shared" ca="1" si="49"/>
        <v>3359.76</v>
      </c>
      <c r="EK8" s="32">
        <f t="shared" ca="1" si="50"/>
        <v>0</v>
      </c>
      <c r="EL8" s="32">
        <f t="shared" ca="1" si="51"/>
        <v>0</v>
      </c>
      <c r="EM8" s="32">
        <f t="shared" ca="1" si="52"/>
        <v>0</v>
      </c>
      <c r="EN8" s="32">
        <f t="shared" ca="1" si="53"/>
        <v>0</v>
      </c>
      <c r="EO8" s="32">
        <f t="shared" ca="1" si="54"/>
        <v>0</v>
      </c>
      <c r="EP8" s="32">
        <f t="shared" ca="1" si="55"/>
        <v>0</v>
      </c>
      <c r="EQ8" s="32">
        <f t="shared" ca="1" si="56"/>
        <v>0</v>
      </c>
      <c r="ER8" s="32">
        <f t="shared" ca="1" si="57"/>
        <v>0</v>
      </c>
    </row>
    <row r="9" spans="1:148">
      <c r="A9" t="s">
        <v>433</v>
      </c>
      <c r="B9" s="1" t="s">
        <v>192</v>
      </c>
      <c r="C9" t="s">
        <v>508</v>
      </c>
      <c r="D9" t="str">
        <f t="shared" ca="1" si="0"/>
        <v>FortisAlberta DOS - Cochrane EV Partnership (793S)</v>
      </c>
      <c r="G9" s="51">
        <v>1544.3268399999999</v>
      </c>
      <c r="H9" s="51">
        <v>788.57640000000004</v>
      </c>
      <c r="Q9" s="32"/>
      <c r="R9" s="32"/>
      <c r="S9" s="32">
        <v>4988.18</v>
      </c>
      <c r="T9" s="32">
        <v>2547.1</v>
      </c>
      <c r="U9" s="32"/>
      <c r="V9" s="32"/>
      <c r="W9" s="32"/>
      <c r="X9" s="32"/>
      <c r="Y9" s="32"/>
      <c r="Z9" s="32"/>
      <c r="AA9" s="32"/>
      <c r="AB9" s="32"/>
      <c r="AC9" s="31"/>
      <c r="AD9" s="31"/>
      <c r="AE9" s="31">
        <v>63034.04</v>
      </c>
      <c r="AF9" s="31">
        <v>20146.52</v>
      </c>
      <c r="AG9" s="31"/>
      <c r="AH9" s="31"/>
      <c r="AI9" s="31"/>
      <c r="AJ9" s="31"/>
      <c r="AK9" s="31"/>
      <c r="AL9" s="31"/>
      <c r="AM9" s="31"/>
      <c r="AN9" s="31"/>
      <c r="AO9" s="42">
        <v>3.66</v>
      </c>
      <c r="AP9" s="42">
        <v>3.66</v>
      </c>
      <c r="AQ9" s="42">
        <v>3.66</v>
      </c>
      <c r="AR9" s="42">
        <v>3.66</v>
      </c>
      <c r="AS9" s="42">
        <v>3.66</v>
      </c>
      <c r="AT9" s="42">
        <v>3.66</v>
      </c>
      <c r="AU9" s="42">
        <v>3.66</v>
      </c>
      <c r="AV9" s="42">
        <v>3.66</v>
      </c>
      <c r="AW9" s="42">
        <v>3.66</v>
      </c>
      <c r="AX9" s="42">
        <v>3.66</v>
      </c>
      <c r="AY9" s="42">
        <v>3.66</v>
      </c>
      <c r="AZ9" s="42">
        <v>3.66</v>
      </c>
      <c r="BA9" s="31"/>
      <c r="BB9" s="31"/>
      <c r="BC9" s="31">
        <v>2307.04</v>
      </c>
      <c r="BD9" s="31">
        <v>737.37</v>
      </c>
      <c r="BE9" s="31"/>
      <c r="BF9" s="31"/>
      <c r="BG9" s="31"/>
      <c r="BH9" s="31"/>
      <c r="BI9" s="31"/>
      <c r="BJ9" s="31"/>
      <c r="BK9" s="31"/>
      <c r="BL9" s="31"/>
      <c r="BM9" s="32"/>
      <c r="BN9" s="32"/>
      <c r="BO9" s="32">
        <v>6046.56</v>
      </c>
      <c r="BP9" s="32">
        <v>4534.92</v>
      </c>
      <c r="BQ9" s="32"/>
      <c r="BR9" s="32"/>
      <c r="BS9" s="32"/>
      <c r="BT9" s="32"/>
      <c r="BU9" s="32"/>
      <c r="BV9" s="32"/>
      <c r="BW9" s="32"/>
      <c r="BX9" s="32"/>
      <c r="BY9" s="31">
        <f t="shared" ref="BY9" si="62">MAX(Q9+BA9,BM9)</f>
        <v>0</v>
      </c>
      <c r="BZ9" s="31">
        <f t="shared" ref="BZ9" si="63">MAX(R9+BB9,BN9)</f>
        <v>0</v>
      </c>
      <c r="CA9" s="31">
        <f t="shared" ref="CA9" si="64">MAX(S9+BC9,BO9)</f>
        <v>7295.22</v>
      </c>
      <c r="CB9" s="31">
        <f t="shared" ref="CB9" si="65">MAX(T9+BD9,BP9)</f>
        <v>4534.92</v>
      </c>
      <c r="CC9" s="31">
        <f t="shared" ref="CC9" si="66">MAX(U9+BE9,BQ9)</f>
        <v>0</v>
      </c>
      <c r="CD9" s="31">
        <f t="shared" ref="CD9" si="67">MAX(V9+BF9,BR9)</f>
        <v>0</v>
      </c>
      <c r="CE9" s="31">
        <f t="shared" ref="CE9" si="68">MAX(W9+BG9,BS9)</f>
        <v>0</v>
      </c>
      <c r="CF9" s="31">
        <f t="shared" ref="CF9" si="69">MAX(X9+BH9,BT9)</f>
        <v>0</v>
      </c>
      <c r="CG9" s="31">
        <f t="shared" ref="CG9" si="70">MAX(Y9+BI9,BU9)</f>
        <v>0</v>
      </c>
      <c r="CH9" s="31">
        <f t="shared" ref="CH9" si="71">MAX(Z9+BJ9,BV9)</f>
        <v>0</v>
      </c>
      <c r="CI9" s="31">
        <f t="shared" ref="CI9" si="72">MAX(AA9+BK9,BW9)</f>
        <v>0</v>
      </c>
      <c r="CJ9" s="31">
        <f t="shared" ref="CJ9" si="73">MAX(AB9+BL9,BX9)</f>
        <v>0</v>
      </c>
      <c r="CK9" s="6">
        <f t="shared" ca="1" si="12"/>
        <v>0.12</v>
      </c>
      <c r="CL9" s="6">
        <f t="shared" ca="1" si="12"/>
        <v>0.12</v>
      </c>
      <c r="CM9" s="6">
        <f t="shared" ca="1" si="12"/>
        <v>0.12</v>
      </c>
      <c r="CN9" s="6">
        <f t="shared" ca="1" si="12"/>
        <v>0.12</v>
      </c>
      <c r="CO9" s="6">
        <f t="shared" ca="1" si="12"/>
        <v>0.12</v>
      </c>
      <c r="CP9" s="6">
        <f t="shared" ca="1" si="12"/>
        <v>0.12</v>
      </c>
      <c r="CQ9" s="6">
        <f t="shared" ca="1" si="12"/>
        <v>0.12</v>
      </c>
      <c r="CR9" s="6">
        <f t="shared" ca="1" si="12"/>
        <v>0.12</v>
      </c>
      <c r="CS9" s="6">
        <f t="shared" ca="1" si="12"/>
        <v>0.12</v>
      </c>
      <c r="CT9" s="6">
        <f t="shared" ca="1" si="12"/>
        <v>0.12</v>
      </c>
      <c r="CU9" s="6">
        <f t="shared" ca="1" si="12"/>
        <v>0.12</v>
      </c>
      <c r="CV9" s="6">
        <f t="shared" ca="1" si="12"/>
        <v>0.12</v>
      </c>
      <c r="CW9" s="31">
        <f t="shared" ref="CW9" ca="1" si="74">ROUND(AC9*CK9,2)</f>
        <v>0</v>
      </c>
      <c r="CX9" s="31">
        <f t="shared" ref="CX9" ca="1" si="75">ROUND(AD9*CL9,2)</f>
        <v>0</v>
      </c>
      <c r="CY9" s="31">
        <f t="shared" ref="CY9" ca="1" si="76">ROUND(AE9*CM9,2)</f>
        <v>7564.08</v>
      </c>
      <c r="CZ9" s="31">
        <f t="shared" ref="CZ9" ca="1" si="77">ROUND(AF9*CN9,2)</f>
        <v>2417.58</v>
      </c>
      <c r="DA9" s="31">
        <f t="shared" ref="DA9" ca="1" si="78">ROUND(AG9*CO9,2)</f>
        <v>0</v>
      </c>
      <c r="DB9" s="31">
        <f t="shared" ref="DB9" ca="1" si="79">ROUND(AH9*CP9,2)</f>
        <v>0</v>
      </c>
      <c r="DC9" s="31">
        <f t="shared" ref="DC9" ca="1" si="80">ROUND(AI9*CQ9,2)</f>
        <v>0</v>
      </c>
      <c r="DD9" s="31">
        <f t="shared" ref="DD9" ca="1" si="81">ROUND(AJ9*CR9,2)</f>
        <v>0</v>
      </c>
      <c r="DE9" s="31">
        <f t="shared" ref="DE9" ca="1" si="82">ROUND(AK9*CS9,2)</f>
        <v>0</v>
      </c>
      <c r="DF9" s="31">
        <f t="shared" ref="DF9" ca="1" si="83">ROUND(AL9*CT9,2)</f>
        <v>0</v>
      </c>
      <c r="DG9" s="31">
        <f t="shared" ref="DG9" ca="1" si="84">ROUND(AM9*CU9,2)</f>
        <v>0</v>
      </c>
      <c r="DH9" s="31">
        <f t="shared" ref="DH9" ca="1" si="85">ROUND(AN9*CV9,2)</f>
        <v>0</v>
      </c>
      <c r="DI9" s="32">
        <f t="shared" ref="DI9" ca="1" si="86">MAX(Q9+CW9,BM9)</f>
        <v>0</v>
      </c>
      <c r="DJ9" s="32">
        <f t="shared" ref="DJ9" ca="1" si="87">MAX(R9+CX9,BN9)</f>
        <v>0</v>
      </c>
      <c r="DK9" s="32">
        <f t="shared" ref="DK9" ca="1" si="88">MAX(S9+CY9,BO9)</f>
        <v>12552.26</v>
      </c>
      <c r="DL9" s="32">
        <f t="shared" ref="DL9" ca="1" si="89">MAX(T9+CZ9,BP9)</f>
        <v>4964.68</v>
      </c>
      <c r="DM9" s="32">
        <f t="shared" ref="DM9" ca="1" si="90">MAX(U9+DA9,BQ9)</f>
        <v>0</v>
      </c>
      <c r="DN9" s="32">
        <f t="shared" ref="DN9" ca="1" si="91">MAX(V9+DB9,BR9)</f>
        <v>0</v>
      </c>
      <c r="DO9" s="32">
        <f t="shared" ref="DO9" ca="1" si="92">MAX(W9+DC9,BS9)</f>
        <v>0</v>
      </c>
      <c r="DP9" s="32">
        <f t="shared" ref="DP9" ca="1" si="93">MAX(X9+DD9,BT9)</f>
        <v>0</v>
      </c>
      <c r="DQ9" s="32">
        <f t="shared" ref="DQ9" ca="1" si="94">MAX(Y9+DE9,BU9)</f>
        <v>0</v>
      </c>
      <c r="DR9" s="32">
        <f t="shared" ref="DR9" ca="1" si="95">MAX(Z9+DF9,BV9)</f>
        <v>0</v>
      </c>
      <c r="DS9" s="32">
        <f t="shared" ref="DS9" ca="1" si="96">MAX(AA9+DG9,BW9)</f>
        <v>0</v>
      </c>
      <c r="DT9" s="32">
        <f t="shared" ref="DT9" ca="1" si="97">MAX(AB9+DH9,BX9)</f>
        <v>0</v>
      </c>
      <c r="DU9" s="31">
        <f t="shared" ca="1" si="60"/>
        <v>0</v>
      </c>
      <c r="DV9" s="31">
        <f t="shared" ca="1" si="36"/>
        <v>0</v>
      </c>
      <c r="DW9" s="31">
        <f t="shared" ca="1" si="37"/>
        <v>5257.04</v>
      </c>
      <c r="DX9" s="31">
        <f t="shared" ca="1" si="38"/>
        <v>429.76000000000022</v>
      </c>
      <c r="DY9" s="31">
        <f t="shared" ca="1" si="39"/>
        <v>0</v>
      </c>
      <c r="DZ9" s="31">
        <f t="shared" ca="1" si="40"/>
        <v>0</v>
      </c>
      <c r="EA9" s="31">
        <f t="shared" ca="1" si="41"/>
        <v>0</v>
      </c>
      <c r="EB9" s="31">
        <f t="shared" ca="1" si="42"/>
        <v>0</v>
      </c>
      <c r="EC9" s="31">
        <f t="shared" ca="1" si="43"/>
        <v>0</v>
      </c>
      <c r="ED9" s="31">
        <f t="shared" ca="1" si="44"/>
        <v>0</v>
      </c>
      <c r="EE9" s="31">
        <f t="shared" ca="1" si="45"/>
        <v>0</v>
      </c>
      <c r="EF9" s="31">
        <f t="shared" ca="1" si="46"/>
        <v>0</v>
      </c>
      <c r="EG9" s="32">
        <f t="shared" ref="EG9" ca="1" si="98">DU9+BA9</f>
        <v>0</v>
      </c>
      <c r="EH9" s="32">
        <f t="shared" ref="EH9" ca="1" si="99">DV9+BB9</f>
        <v>0</v>
      </c>
      <c r="EI9" s="32">
        <f t="shared" ref="EI9" ca="1" si="100">DW9+BC9</f>
        <v>7564.08</v>
      </c>
      <c r="EJ9" s="32">
        <f t="shared" ref="EJ9" ca="1" si="101">DX9+BD9</f>
        <v>1167.1300000000001</v>
      </c>
      <c r="EK9" s="32">
        <f t="shared" ref="EK9" ca="1" si="102">DY9+BE9</f>
        <v>0</v>
      </c>
      <c r="EL9" s="32">
        <f t="shared" ref="EL9" ca="1" si="103">DZ9+BF9</f>
        <v>0</v>
      </c>
      <c r="EM9" s="32">
        <f t="shared" ref="EM9" ca="1" si="104">EA9+BG9</f>
        <v>0</v>
      </c>
      <c r="EN9" s="32">
        <f t="shared" ref="EN9" ca="1" si="105">EB9+BH9</f>
        <v>0</v>
      </c>
      <c r="EO9" s="32">
        <f t="shared" ref="EO9" ca="1" si="106">EC9+BI9</f>
        <v>0</v>
      </c>
      <c r="EP9" s="32">
        <f t="shared" ref="EP9" ca="1" si="107">ED9+BJ9</f>
        <v>0</v>
      </c>
      <c r="EQ9" s="32">
        <f t="shared" ref="EQ9" ca="1" si="108">EE9+BK9</f>
        <v>0</v>
      </c>
      <c r="ER9" s="32">
        <f t="shared" ref="ER9" ca="1" si="109">EF9+BL9</f>
        <v>0</v>
      </c>
    </row>
    <row r="10" spans="1:148">
      <c r="A10" t="s">
        <v>433</v>
      </c>
      <c r="B10" s="1" t="s">
        <v>192</v>
      </c>
      <c r="C10" t="s">
        <v>533</v>
      </c>
      <c r="D10" t="str">
        <f t="shared" ca="1" si="0"/>
        <v>FortisAlberta DOS - Cochrane EV Partnership (793S)</v>
      </c>
      <c r="G10" s="51">
        <v>250.47499999999999</v>
      </c>
      <c r="H10" s="51">
        <v>789.31479999999999</v>
      </c>
      <c r="Q10" s="32"/>
      <c r="R10" s="32"/>
      <c r="S10" s="32">
        <v>809.03</v>
      </c>
      <c r="T10" s="32">
        <v>2549.4899999999998</v>
      </c>
      <c r="U10" s="32"/>
      <c r="V10" s="32"/>
      <c r="W10" s="32"/>
      <c r="X10" s="32"/>
      <c r="Y10" s="32"/>
      <c r="Z10" s="32"/>
      <c r="AA10" s="32"/>
      <c r="AB10" s="32"/>
      <c r="AC10" s="31"/>
      <c r="AD10" s="31"/>
      <c r="AE10" s="31">
        <v>35476.300000000003</v>
      </c>
      <c r="AF10" s="31">
        <v>18621.439999999999</v>
      </c>
      <c r="AG10" s="31"/>
      <c r="AH10" s="31"/>
      <c r="AI10" s="31"/>
      <c r="AJ10" s="31"/>
      <c r="AK10" s="31"/>
      <c r="AL10" s="31"/>
      <c r="AM10" s="31"/>
      <c r="AN10" s="31"/>
      <c r="AO10" s="42">
        <v>3.66</v>
      </c>
      <c r="AP10" s="42">
        <v>3.66</v>
      </c>
      <c r="AQ10" s="42">
        <v>3.66</v>
      </c>
      <c r="AR10" s="42">
        <v>3.66</v>
      </c>
      <c r="AS10" s="42">
        <v>3.66</v>
      </c>
      <c r="AT10" s="42">
        <v>3.66</v>
      </c>
      <c r="AU10" s="42">
        <v>3.66</v>
      </c>
      <c r="AV10" s="42">
        <v>3.66</v>
      </c>
      <c r="AW10" s="42">
        <v>3.66</v>
      </c>
      <c r="AX10" s="42">
        <v>3.66</v>
      </c>
      <c r="AY10" s="42">
        <v>3.66</v>
      </c>
      <c r="AZ10" s="42">
        <v>3.66</v>
      </c>
      <c r="BA10" s="31"/>
      <c r="BB10" s="31"/>
      <c r="BC10" s="31">
        <v>1298.43</v>
      </c>
      <c r="BD10" s="31">
        <v>681.54</v>
      </c>
      <c r="BE10" s="31"/>
      <c r="BF10" s="31"/>
      <c r="BG10" s="31"/>
      <c r="BH10" s="31"/>
      <c r="BI10" s="31"/>
      <c r="BJ10" s="31"/>
      <c r="BK10" s="31"/>
      <c r="BL10" s="31"/>
      <c r="BM10" s="32"/>
      <c r="BN10" s="32"/>
      <c r="BO10" s="32">
        <v>1952.54</v>
      </c>
      <c r="BP10" s="32">
        <v>4534.92</v>
      </c>
      <c r="BQ10" s="32"/>
      <c r="BR10" s="32"/>
      <c r="BS10" s="32"/>
      <c r="BT10" s="32"/>
      <c r="BU10" s="32"/>
      <c r="BV10" s="32"/>
      <c r="BW10" s="32"/>
      <c r="BX10" s="32"/>
      <c r="BY10" s="31">
        <f t="shared" si="1"/>
        <v>0</v>
      </c>
      <c r="BZ10" s="31">
        <f t="shared" si="2"/>
        <v>0</v>
      </c>
      <c r="CA10" s="31">
        <f t="shared" si="3"/>
        <v>2107.46</v>
      </c>
      <c r="CB10" s="31">
        <f t="shared" si="4"/>
        <v>4534.92</v>
      </c>
      <c r="CC10" s="31">
        <f t="shared" si="5"/>
        <v>0</v>
      </c>
      <c r="CD10" s="31">
        <f t="shared" si="58"/>
        <v>0</v>
      </c>
      <c r="CE10" s="31">
        <f t="shared" si="6"/>
        <v>0</v>
      </c>
      <c r="CF10" s="31">
        <f t="shared" si="7"/>
        <v>0</v>
      </c>
      <c r="CG10" s="31">
        <f t="shared" si="8"/>
        <v>0</v>
      </c>
      <c r="CH10" s="31">
        <f t="shared" si="9"/>
        <v>0</v>
      </c>
      <c r="CI10" s="31">
        <f t="shared" si="10"/>
        <v>0</v>
      </c>
      <c r="CJ10" s="31">
        <f t="shared" si="11"/>
        <v>0</v>
      </c>
      <c r="CK10" s="6">
        <f t="shared" ca="1" si="12"/>
        <v>0.12</v>
      </c>
      <c r="CL10" s="6">
        <f t="shared" ca="1" si="12"/>
        <v>0.12</v>
      </c>
      <c r="CM10" s="6">
        <f t="shared" ca="1" si="12"/>
        <v>0.12</v>
      </c>
      <c r="CN10" s="6">
        <f t="shared" ca="1" si="12"/>
        <v>0.12</v>
      </c>
      <c r="CO10" s="6">
        <f t="shared" ca="1" si="12"/>
        <v>0.12</v>
      </c>
      <c r="CP10" s="6">
        <f t="shared" ca="1" si="12"/>
        <v>0.12</v>
      </c>
      <c r="CQ10" s="6">
        <f t="shared" ca="1" si="12"/>
        <v>0.12</v>
      </c>
      <c r="CR10" s="6">
        <f t="shared" ca="1" si="12"/>
        <v>0.12</v>
      </c>
      <c r="CS10" s="6">
        <f t="shared" ca="1" si="12"/>
        <v>0.12</v>
      </c>
      <c r="CT10" s="6">
        <f t="shared" ca="1" si="12"/>
        <v>0.12</v>
      </c>
      <c r="CU10" s="6">
        <f t="shared" ca="1" si="12"/>
        <v>0.12</v>
      </c>
      <c r="CV10" s="6">
        <f t="shared" ca="1" si="12"/>
        <v>0.12</v>
      </c>
      <c r="CW10" s="31">
        <f t="shared" ca="1" si="13"/>
        <v>0</v>
      </c>
      <c r="CX10" s="31">
        <f t="shared" ca="1" si="14"/>
        <v>0</v>
      </c>
      <c r="CY10" s="31">
        <f t="shared" ca="1" si="15"/>
        <v>4257.16</v>
      </c>
      <c r="CZ10" s="31">
        <f t="shared" ca="1" si="16"/>
        <v>2234.5700000000002</v>
      </c>
      <c r="DA10" s="31">
        <f t="shared" ca="1" si="17"/>
        <v>0</v>
      </c>
      <c r="DB10" s="31">
        <f t="shared" ca="1" si="18"/>
        <v>0</v>
      </c>
      <c r="DC10" s="31">
        <f t="shared" ca="1" si="19"/>
        <v>0</v>
      </c>
      <c r="DD10" s="31">
        <f t="shared" ca="1" si="20"/>
        <v>0</v>
      </c>
      <c r="DE10" s="31">
        <f t="shared" ca="1" si="21"/>
        <v>0</v>
      </c>
      <c r="DF10" s="31">
        <f t="shared" ca="1" si="22"/>
        <v>0</v>
      </c>
      <c r="DG10" s="31">
        <f t="shared" ca="1" si="23"/>
        <v>0</v>
      </c>
      <c r="DH10" s="31">
        <f t="shared" ca="1" si="24"/>
        <v>0</v>
      </c>
      <c r="DI10" s="32">
        <f t="shared" ca="1" si="25"/>
        <v>0</v>
      </c>
      <c r="DJ10" s="32">
        <f t="shared" ca="1" si="26"/>
        <v>0</v>
      </c>
      <c r="DK10" s="32">
        <f t="shared" ca="1" si="27"/>
        <v>5066.1899999999996</v>
      </c>
      <c r="DL10" s="32">
        <f t="shared" ca="1" si="28"/>
        <v>4784.0599999999995</v>
      </c>
      <c r="DM10" s="32">
        <f t="shared" ca="1" si="29"/>
        <v>0</v>
      </c>
      <c r="DN10" s="32">
        <f t="shared" ca="1" si="59"/>
        <v>0</v>
      </c>
      <c r="DO10" s="32">
        <f t="shared" ca="1" si="30"/>
        <v>0</v>
      </c>
      <c r="DP10" s="32">
        <f t="shared" ca="1" si="31"/>
        <v>0</v>
      </c>
      <c r="DQ10" s="32">
        <f t="shared" ca="1" si="32"/>
        <v>0</v>
      </c>
      <c r="DR10" s="32">
        <f t="shared" ca="1" si="33"/>
        <v>0</v>
      </c>
      <c r="DS10" s="32">
        <f t="shared" ca="1" si="34"/>
        <v>0</v>
      </c>
      <c r="DT10" s="32">
        <f t="shared" ca="1" si="35"/>
        <v>0</v>
      </c>
      <c r="DU10" s="31">
        <f t="shared" ca="1" si="60"/>
        <v>0</v>
      </c>
      <c r="DV10" s="31">
        <f t="shared" ca="1" si="36"/>
        <v>0</v>
      </c>
      <c r="DW10" s="31">
        <f t="shared" ca="1" si="37"/>
        <v>2958.7299999999996</v>
      </c>
      <c r="DX10" s="31">
        <f t="shared" ca="1" si="38"/>
        <v>249.13999999999942</v>
      </c>
      <c r="DY10" s="31">
        <f t="shared" ca="1" si="39"/>
        <v>0</v>
      </c>
      <c r="DZ10" s="31">
        <f t="shared" ca="1" si="40"/>
        <v>0</v>
      </c>
      <c r="EA10" s="31">
        <f t="shared" ca="1" si="41"/>
        <v>0</v>
      </c>
      <c r="EB10" s="31">
        <f t="shared" ca="1" si="42"/>
        <v>0</v>
      </c>
      <c r="EC10" s="31">
        <f t="shared" ca="1" si="43"/>
        <v>0</v>
      </c>
      <c r="ED10" s="31">
        <f t="shared" ca="1" si="44"/>
        <v>0</v>
      </c>
      <c r="EE10" s="31">
        <f t="shared" ca="1" si="45"/>
        <v>0</v>
      </c>
      <c r="EF10" s="31">
        <f t="shared" ca="1" si="46"/>
        <v>0</v>
      </c>
      <c r="EG10" s="32">
        <f t="shared" ca="1" si="61"/>
        <v>0</v>
      </c>
      <c r="EH10" s="32">
        <f t="shared" ca="1" si="47"/>
        <v>0</v>
      </c>
      <c r="EI10" s="32">
        <f t="shared" ca="1" si="48"/>
        <v>4257.16</v>
      </c>
      <c r="EJ10" s="32">
        <f t="shared" ca="1" si="49"/>
        <v>930.67999999999938</v>
      </c>
      <c r="EK10" s="32">
        <f t="shared" ca="1" si="50"/>
        <v>0</v>
      </c>
      <c r="EL10" s="32">
        <f t="shared" ca="1" si="51"/>
        <v>0</v>
      </c>
      <c r="EM10" s="32">
        <f t="shared" ca="1" si="52"/>
        <v>0</v>
      </c>
      <c r="EN10" s="32">
        <f t="shared" ca="1" si="53"/>
        <v>0</v>
      </c>
      <c r="EO10" s="32">
        <f t="shared" ca="1" si="54"/>
        <v>0</v>
      </c>
      <c r="EP10" s="32">
        <f t="shared" ca="1" si="55"/>
        <v>0</v>
      </c>
      <c r="EQ10" s="32">
        <f t="shared" ca="1" si="56"/>
        <v>0</v>
      </c>
      <c r="ER10" s="32">
        <f t="shared" ca="1" si="57"/>
        <v>0</v>
      </c>
    </row>
    <row r="11" spans="1:148">
      <c r="A11" t="s">
        <v>433</v>
      </c>
      <c r="B11" s="1" t="s">
        <v>192</v>
      </c>
      <c r="C11" t="s">
        <v>543</v>
      </c>
      <c r="D11" t="str">
        <f t="shared" ca="1" si="0"/>
        <v>FortisAlberta DOS - Cochrane EV Partnership (793S)</v>
      </c>
      <c r="H11" s="51">
        <v>933.32330000000002</v>
      </c>
      <c r="Q11" s="32"/>
      <c r="R11" s="32"/>
      <c r="S11" s="32"/>
      <c r="T11" s="32">
        <v>3014.63</v>
      </c>
      <c r="U11" s="32"/>
      <c r="V11" s="32"/>
      <c r="W11" s="32"/>
      <c r="X11" s="32"/>
      <c r="Y11" s="32"/>
      <c r="Z11" s="32"/>
      <c r="AA11" s="32"/>
      <c r="AB11" s="32"/>
      <c r="AC11" s="31"/>
      <c r="AD11" s="31"/>
      <c r="AE11" s="31"/>
      <c r="AF11" s="31">
        <v>24786.38</v>
      </c>
      <c r="AG11" s="31"/>
      <c r="AH11" s="31"/>
      <c r="AI11" s="31"/>
      <c r="AJ11" s="31"/>
      <c r="AK11" s="31"/>
      <c r="AL11" s="31"/>
      <c r="AM11" s="31"/>
      <c r="AN11" s="31"/>
      <c r="AO11" s="42">
        <v>3.66</v>
      </c>
      <c r="AP11" s="42">
        <v>3.66</v>
      </c>
      <c r="AQ11" s="42">
        <v>3.66</v>
      </c>
      <c r="AR11" s="42">
        <v>3.66</v>
      </c>
      <c r="AS11" s="42">
        <v>3.66</v>
      </c>
      <c r="AT11" s="42">
        <v>3.66</v>
      </c>
      <c r="AU11" s="42">
        <v>3.66</v>
      </c>
      <c r="AV11" s="42">
        <v>3.66</v>
      </c>
      <c r="AW11" s="42">
        <v>3.66</v>
      </c>
      <c r="AX11" s="42">
        <v>3.66</v>
      </c>
      <c r="AY11" s="42">
        <v>3.66</v>
      </c>
      <c r="AZ11" s="42">
        <v>3.66</v>
      </c>
      <c r="BA11" s="31"/>
      <c r="BB11" s="31"/>
      <c r="BC11" s="31"/>
      <c r="BD11" s="31">
        <v>907.18</v>
      </c>
      <c r="BE11" s="31"/>
      <c r="BF11" s="31"/>
      <c r="BG11" s="31"/>
      <c r="BH11" s="31"/>
      <c r="BI11" s="31"/>
      <c r="BJ11" s="31"/>
      <c r="BK11" s="31"/>
      <c r="BL11" s="31"/>
      <c r="BM11" s="32"/>
      <c r="BN11" s="32"/>
      <c r="BO11" s="32"/>
      <c r="BP11" s="32">
        <v>4975.82</v>
      </c>
      <c r="BQ11" s="32"/>
      <c r="BR11" s="32"/>
      <c r="BS11" s="32"/>
      <c r="BT11" s="32"/>
      <c r="BU11" s="32"/>
      <c r="BV11" s="32"/>
      <c r="BW11" s="32"/>
      <c r="BX11" s="32"/>
      <c r="BY11" s="31">
        <f t="shared" si="1"/>
        <v>0</v>
      </c>
      <c r="BZ11" s="31">
        <f t="shared" si="2"/>
        <v>0</v>
      </c>
      <c r="CA11" s="31">
        <f t="shared" si="3"/>
        <v>0</v>
      </c>
      <c r="CB11" s="31">
        <f t="shared" si="4"/>
        <v>4975.82</v>
      </c>
      <c r="CC11" s="31">
        <f t="shared" si="5"/>
        <v>0</v>
      </c>
      <c r="CD11" s="31">
        <f t="shared" si="58"/>
        <v>0</v>
      </c>
      <c r="CE11" s="31">
        <f t="shared" si="6"/>
        <v>0</v>
      </c>
      <c r="CF11" s="31">
        <f t="shared" si="7"/>
        <v>0</v>
      </c>
      <c r="CG11" s="31">
        <f t="shared" si="8"/>
        <v>0</v>
      </c>
      <c r="CH11" s="31">
        <f t="shared" si="9"/>
        <v>0</v>
      </c>
      <c r="CI11" s="31">
        <f t="shared" si="10"/>
        <v>0</v>
      </c>
      <c r="CJ11" s="31">
        <f t="shared" si="11"/>
        <v>0</v>
      </c>
      <c r="CK11" s="6">
        <f t="shared" ca="1" si="12"/>
        <v>0.12</v>
      </c>
      <c r="CL11" s="6">
        <f t="shared" ca="1" si="12"/>
        <v>0.12</v>
      </c>
      <c r="CM11" s="6">
        <f t="shared" ca="1" si="12"/>
        <v>0.12</v>
      </c>
      <c r="CN11" s="6">
        <f t="shared" ca="1" si="12"/>
        <v>0.12</v>
      </c>
      <c r="CO11" s="6">
        <f t="shared" ca="1" si="12"/>
        <v>0.12</v>
      </c>
      <c r="CP11" s="6">
        <f t="shared" ca="1" si="12"/>
        <v>0.12</v>
      </c>
      <c r="CQ11" s="6">
        <f t="shared" ca="1" si="12"/>
        <v>0.12</v>
      </c>
      <c r="CR11" s="6">
        <f t="shared" ca="1" si="12"/>
        <v>0.12</v>
      </c>
      <c r="CS11" s="6">
        <f t="shared" ca="1" si="12"/>
        <v>0.12</v>
      </c>
      <c r="CT11" s="6">
        <f t="shared" ca="1" si="12"/>
        <v>0.12</v>
      </c>
      <c r="CU11" s="6">
        <f t="shared" ca="1" si="12"/>
        <v>0.12</v>
      </c>
      <c r="CV11" s="6">
        <f t="shared" ca="1" si="12"/>
        <v>0.12</v>
      </c>
      <c r="CW11" s="31">
        <f t="shared" ca="1" si="13"/>
        <v>0</v>
      </c>
      <c r="CX11" s="31">
        <f t="shared" ca="1" si="14"/>
        <v>0</v>
      </c>
      <c r="CY11" s="31">
        <f t="shared" ca="1" si="15"/>
        <v>0</v>
      </c>
      <c r="CZ11" s="31">
        <f t="shared" ca="1" si="16"/>
        <v>2974.37</v>
      </c>
      <c r="DA11" s="31">
        <f t="shared" ca="1" si="17"/>
        <v>0</v>
      </c>
      <c r="DB11" s="31">
        <f t="shared" ca="1" si="18"/>
        <v>0</v>
      </c>
      <c r="DC11" s="31">
        <f t="shared" ca="1" si="19"/>
        <v>0</v>
      </c>
      <c r="DD11" s="31">
        <f t="shared" ca="1" si="20"/>
        <v>0</v>
      </c>
      <c r="DE11" s="31">
        <f t="shared" ca="1" si="21"/>
        <v>0</v>
      </c>
      <c r="DF11" s="31">
        <f t="shared" ca="1" si="22"/>
        <v>0</v>
      </c>
      <c r="DG11" s="31">
        <f t="shared" ca="1" si="23"/>
        <v>0</v>
      </c>
      <c r="DH11" s="31">
        <f t="shared" ca="1" si="24"/>
        <v>0</v>
      </c>
      <c r="DI11" s="32">
        <f t="shared" ca="1" si="25"/>
        <v>0</v>
      </c>
      <c r="DJ11" s="32">
        <f t="shared" ca="1" si="26"/>
        <v>0</v>
      </c>
      <c r="DK11" s="32">
        <f t="shared" ca="1" si="27"/>
        <v>0</v>
      </c>
      <c r="DL11" s="32">
        <f t="shared" ca="1" si="28"/>
        <v>5989</v>
      </c>
      <c r="DM11" s="32">
        <f t="shared" ca="1" si="29"/>
        <v>0</v>
      </c>
      <c r="DN11" s="32">
        <f t="shared" ca="1" si="59"/>
        <v>0</v>
      </c>
      <c r="DO11" s="32">
        <f t="shared" ca="1" si="30"/>
        <v>0</v>
      </c>
      <c r="DP11" s="32">
        <f t="shared" ca="1" si="31"/>
        <v>0</v>
      </c>
      <c r="DQ11" s="32">
        <f t="shared" ca="1" si="32"/>
        <v>0</v>
      </c>
      <c r="DR11" s="32">
        <f t="shared" ca="1" si="33"/>
        <v>0</v>
      </c>
      <c r="DS11" s="32">
        <f t="shared" ca="1" si="34"/>
        <v>0</v>
      </c>
      <c r="DT11" s="32">
        <f t="shared" ca="1" si="35"/>
        <v>0</v>
      </c>
      <c r="DU11" s="31">
        <f t="shared" ca="1" si="60"/>
        <v>0</v>
      </c>
      <c r="DV11" s="31">
        <f t="shared" ca="1" si="36"/>
        <v>0</v>
      </c>
      <c r="DW11" s="31">
        <f t="shared" ca="1" si="37"/>
        <v>0</v>
      </c>
      <c r="DX11" s="31">
        <f t="shared" ca="1" si="38"/>
        <v>1013.1800000000003</v>
      </c>
      <c r="DY11" s="31">
        <f t="shared" ca="1" si="39"/>
        <v>0</v>
      </c>
      <c r="DZ11" s="31">
        <f t="shared" ca="1" si="40"/>
        <v>0</v>
      </c>
      <c r="EA11" s="31">
        <f t="shared" ca="1" si="41"/>
        <v>0</v>
      </c>
      <c r="EB11" s="31">
        <f t="shared" ca="1" si="42"/>
        <v>0</v>
      </c>
      <c r="EC11" s="31">
        <f t="shared" ca="1" si="43"/>
        <v>0</v>
      </c>
      <c r="ED11" s="31">
        <f t="shared" ca="1" si="44"/>
        <v>0</v>
      </c>
      <c r="EE11" s="31">
        <f t="shared" ca="1" si="45"/>
        <v>0</v>
      </c>
      <c r="EF11" s="31">
        <f t="shared" ca="1" si="46"/>
        <v>0</v>
      </c>
      <c r="EG11" s="32">
        <f t="shared" ca="1" si="61"/>
        <v>0</v>
      </c>
      <c r="EH11" s="32">
        <f t="shared" ca="1" si="47"/>
        <v>0</v>
      </c>
      <c r="EI11" s="32">
        <f t="shared" ca="1" si="48"/>
        <v>0</v>
      </c>
      <c r="EJ11" s="32">
        <f t="shared" ca="1" si="49"/>
        <v>1920.3600000000001</v>
      </c>
      <c r="EK11" s="32">
        <f t="shared" ca="1" si="50"/>
        <v>0</v>
      </c>
      <c r="EL11" s="32">
        <f t="shared" ca="1" si="51"/>
        <v>0</v>
      </c>
      <c r="EM11" s="32">
        <f t="shared" ca="1" si="52"/>
        <v>0</v>
      </c>
      <c r="EN11" s="32">
        <f t="shared" ca="1" si="53"/>
        <v>0</v>
      </c>
      <c r="EO11" s="32">
        <f t="shared" ca="1" si="54"/>
        <v>0</v>
      </c>
      <c r="EP11" s="32">
        <f t="shared" ca="1" si="55"/>
        <v>0</v>
      </c>
      <c r="EQ11" s="32">
        <f t="shared" ca="1" si="56"/>
        <v>0</v>
      </c>
      <c r="ER11" s="32">
        <f t="shared" ca="1" si="57"/>
        <v>0</v>
      </c>
    </row>
    <row r="12" spans="1:148">
      <c r="A12" t="s">
        <v>433</v>
      </c>
      <c r="B12" s="1" t="s">
        <v>192</v>
      </c>
      <c r="C12" t="str">
        <f t="shared" ref="C12" ca="1" si="110">VLOOKUP($B12,LocationLookup,2,FALSE)</f>
        <v>0000079301</v>
      </c>
      <c r="D12" t="str">
        <f t="shared" ref="D12" ca="1" si="111">VLOOKUP($C12,LossFactorLookup,2,FALSE)</f>
        <v>FortisAlberta DOS - Cochrane EV Partnership (793S)</v>
      </c>
      <c r="E12" s="65">
        <f>SUM(E5:E11)</f>
        <v>1056.6699000000001</v>
      </c>
      <c r="F12" s="65">
        <f t="shared" ref="F12:P12" si="112">SUM(F5:F11)</f>
        <v>0</v>
      </c>
      <c r="G12" s="65">
        <f t="shared" si="112"/>
        <v>6717.1428200000009</v>
      </c>
      <c r="H12" s="65">
        <f t="shared" si="112"/>
        <v>5852.6358</v>
      </c>
      <c r="I12" s="65">
        <f t="shared" si="112"/>
        <v>135.5735</v>
      </c>
      <c r="J12" s="65">
        <f t="shared" si="112"/>
        <v>0</v>
      </c>
      <c r="K12" s="65">
        <f t="shared" si="112"/>
        <v>0</v>
      </c>
      <c r="L12" s="65">
        <f t="shared" si="112"/>
        <v>0</v>
      </c>
      <c r="M12" s="65">
        <f t="shared" si="112"/>
        <v>0</v>
      </c>
      <c r="N12" s="65">
        <f t="shared" si="112"/>
        <v>374.047282</v>
      </c>
      <c r="O12" s="65">
        <f t="shared" si="112"/>
        <v>0</v>
      </c>
      <c r="P12" s="65">
        <f t="shared" si="112"/>
        <v>0</v>
      </c>
      <c r="Q12" s="32"/>
      <c r="R12" s="32"/>
      <c r="S12" s="32"/>
      <c r="T12" s="32"/>
      <c r="U12" s="32"/>
      <c r="V12" s="32"/>
      <c r="W12" s="32"/>
      <c r="X12" s="32"/>
      <c r="Y12" s="32"/>
      <c r="Z12" s="32"/>
      <c r="AA12" s="32"/>
      <c r="AB12" s="32"/>
      <c r="AC12" s="67">
        <f t="shared" ref="AC12:AG12" si="113">SUM(AC5:AC11)</f>
        <v>69735.06</v>
      </c>
      <c r="AD12" s="67">
        <f t="shared" si="113"/>
        <v>0</v>
      </c>
      <c r="AE12" s="67">
        <f t="shared" si="113"/>
        <v>261224.29000000004</v>
      </c>
      <c r="AF12" s="67">
        <f t="shared" si="113"/>
        <v>163865.34</v>
      </c>
      <c r="AG12" s="67">
        <f t="shared" si="113"/>
        <v>2932.74</v>
      </c>
      <c r="AH12" s="67">
        <f>SUM(AH5:AH11)</f>
        <v>0</v>
      </c>
      <c r="AI12" s="67">
        <f t="shared" ref="AI12:AN12" si="114">SUM(AI5:AI11)</f>
        <v>0</v>
      </c>
      <c r="AJ12" s="67">
        <f t="shared" si="114"/>
        <v>0</v>
      </c>
      <c r="AK12" s="67">
        <f t="shared" si="114"/>
        <v>0</v>
      </c>
      <c r="AL12" s="67">
        <f t="shared" si="114"/>
        <v>8314.26</v>
      </c>
      <c r="AM12" s="67">
        <f t="shared" si="114"/>
        <v>0</v>
      </c>
      <c r="AN12" s="67">
        <f t="shared" si="114"/>
        <v>0</v>
      </c>
      <c r="AO12" s="43">
        <f>AVERAGE(AO5:AO11)</f>
        <v>3.66</v>
      </c>
      <c r="AP12" s="43">
        <f t="shared" ref="AP12:AZ12" si="115">AVERAGE(AP5:AP11)</f>
        <v>3.66</v>
      </c>
      <c r="AQ12" s="43">
        <f t="shared" si="115"/>
        <v>3.66</v>
      </c>
      <c r="AR12" s="43">
        <f t="shared" si="115"/>
        <v>3.66</v>
      </c>
      <c r="AS12" s="43">
        <f t="shared" si="115"/>
        <v>3.66</v>
      </c>
      <c r="AT12" s="43">
        <f t="shared" si="115"/>
        <v>3.66</v>
      </c>
      <c r="AU12" s="43">
        <f t="shared" si="115"/>
        <v>3.66</v>
      </c>
      <c r="AV12" s="43">
        <f t="shared" si="115"/>
        <v>3.66</v>
      </c>
      <c r="AW12" s="43">
        <f t="shared" si="115"/>
        <v>3.66</v>
      </c>
      <c r="AX12" s="43">
        <f t="shared" si="115"/>
        <v>3.66</v>
      </c>
      <c r="AY12" s="43">
        <f t="shared" si="115"/>
        <v>3.66</v>
      </c>
      <c r="AZ12" s="43">
        <f t="shared" si="115"/>
        <v>3.66</v>
      </c>
      <c r="BA12" s="67">
        <f t="shared" ref="BA12:BE12" si="116">SUM(BA5:BA11)</f>
        <v>2552.3000000000002</v>
      </c>
      <c r="BB12" s="67">
        <f t="shared" si="116"/>
        <v>0</v>
      </c>
      <c r="BC12" s="67">
        <f t="shared" si="116"/>
        <v>9560.7999999999993</v>
      </c>
      <c r="BD12" s="67">
        <f t="shared" si="116"/>
        <v>5997.4800000000005</v>
      </c>
      <c r="BE12" s="67">
        <f t="shared" si="116"/>
        <v>107.33</v>
      </c>
      <c r="BF12" s="67">
        <f>SUM(BF5:BF11)</f>
        <v>0</v>
      </c>
      <c r="BG12" s="67">
        <f t="shared" ref="BG12:BL12" si="117">SUM(BG5:BG11)</f>
        <v>0</v>
      </c>
      <c r="BH12" s="67">
        <f t="shared" si="117"/>
        <v>0</v>
      </c>
      <c r="BI12" s="67">
        <f t="shared" si="117"/>
        <v>0</v>
      </c>
      <c r="BJ12" s="67">
        <f t="shared" si="117"/>
        <v>304.31</v>
      </c>
      <c r="BK12" s="67">
        <f t="shared" si="117"/>
        <v>0</v>
      </c>
      <c r="BL12" s="67">
        <f t="shared" si="117"/>
        <v>0</v>
      </c>
      <c r="BM12" s="32"/>
      <c r="BN12" s="32"/>
      <c r="BO12" s="32"/>
      <c r="BP12" s="32"/>
      <c r="BQ12" s="32"/>
      <c r="BR12" s="32"/>
      <c r="BS12" s="32"/>
      <c r="BT12" s="32"/>
      <c r="BU12" s="32"/>
      <c r="BV12" s="32"/>
      <c r="BW12" s="32"/>
      <c r="BX12" s="32"/>
      <c r="BY12" s="67">
        <f t="shared" ref="BY12:CC12" si="118">SUM(BY5:BY11)</f>
        <v>10266.560000000001</v>
      </c>
      <c r="BZ12" s="67">
        <f t="shared" si="118"/>
        <v>2582.38</v>
      </c>
      <c r="CA12" s="67">
        <f t="shared" si="118"/>
        <v>31759.200000000004</v>
      </c>
      <c r="CB12" s="67">
        <f t="shared" si="118"/>
        <v>37161.160000000003</v>
      </c>
      <c r="CC12" s="67">
        <f t="shared" si="118"/>
        <v>1070.74</v>
      </c>
      <c r="CD12" s="67">
        <f>SUM(CD5:CD11)</f>
        <v>0</v>
      </c>
      <c r="CE12" s="67">
        <f t="shared" ref="CE12:CJ12" si="119">SUM(CE5:CE11)</f>
        <v>0</v>
      </c>
      <c r="CF12" s="67">
        <f t="shared" si="119"/>
        <v>0</v>
      </c>
      <c r="CG12" s="67">
        <f t="shared" si="119"/>
        <v>0</v>
      </c>
      <c r="CH12" s="67">
        <f t="shared" si="119"/>
        <v>10707.84</v>
      </c>
      <c r="CI12" s="67">
        <f t="shared" si="119"/>
        <v>0</v>
      </c>
      <c r="CJ12" s="67">
        <f t="shared" si="119"/>
        <v>0</v>
      </c>
      <c r="CK12" s="70">
        <f t="shared" ca="1" si="12"/>
        <v>0.12</v>
      </c>
      <c r="CL12" s="70">
        <f t="shared" ca="1" si="12"/>
        <v>0.12</v>
      </c>
      <c r="CM12" s="70">
        <f t="shared" ca="1" si="12"/>
        <v>0.12</v>
      </c>
      <c r="CN12" s="70">
        <f t="shared" ca="1" si="12"/>
        <v>0.12</v>
      </c>
      <c r="CO12" s="70">
        <f t="shared" ca="1" si="12"/>
        <v>0.12</v>
      </c>
      <c r="CP12" s="70">
        <f t="shared" ca="1" si="12"/>
        <v>0.12</v>
      </c>
      <c r="CQ12" s="70">
        <f t="shared" ca="1" si="12"/>
        <v>0.12</v>
      </c>
      <c r="CR12" s="70">
        <f t="shared" ca="1" si="12"/>
        <v>0.12</v>
      </c>
      <c r="CS12" s="70">
        <f t="shared" ca="1" si="12"/>
        <v>0.12</v>
      </c>
      <c r="CT12" s="70">
        <f t="shared" ca="1" si="12"/>
        <v>0.12</v>
      </c>
      <c r="CU12" s="70">
        <f t="shared" ca="1" si="12"/>
        <v>0.12</v>
      </c>
      <c r="CV12" s="70">
        <f t="shared" ca="1" si="12"/>
        <v>0.12</v>
      </c>
      <c r="CW12" s="67">
        <f t="shared" ref="CW12:DA12" ca="1" si="120">SUM(CW5:CW11)</f>
        <v>8368.2099999999991</v>
      </c>
      <c r="CX12" s="67">
        <f t="shared" ca="1" si="120"/>
        <v>0</v>
      </c>
      <c r="CY12" s="67">
        <f t="shared" ca="1" si="120"/>
        <v>31346.91</v>
      </c>
      <c r="CZ12" s="67">
        <f t="shared" ca="1" si="120"/>
        <v>19663.84</v>
      </c>
      <c r="DA12" s="67">
        <f t="shared" ca="1" si="120"/>
        <v>351.93</v>
      </c>
      <c r="DB12" s="67">
        <f ca="1">SUM(DB5:DB11)</f>
        <v>0</v>
      </c>
      <c r="DC12" s="67">
        <f t="shared" ref="DC12:DM12" ca="1" si="121">SUM(DC5:DC11)</f>
        <v>0</v>
      </c>
      <c r="DD12" s="67">
        <f t="shared" ca="1" si="121"/>
        <v>0</v>
      </c>
      <c r="DE12" s="67">
        <f t="shared" ca="1" si="121"/>
        <v>0</v>
      </c>
      <c r="DF12" s="67">
        <f t="shared" ca="1" si="121"/>
        <v>997.71</v>
      </c>
      <c r="DG12" s="67">
        <f t="shared" ca="1" si="121"/>
        <v>0</v>
      </c>
      <c r="DH12" s="67">
        <f t="shared" ca="1" si="121"/>
        <v>0</v>
      </c>
      <c r="DI12" s="69">
        <f t="shared" ca="1" si="121"/>
        <v>14048.720000000001</v>
      </c>
      <c r="DJ12" s="69">
        <f t="shared" ca="1" si="121"/>
        <v>2582.38</v>
      </c>
      <c r="DK12" s="69">
        <f t="shared" ca="1" si="121"/>
        <v>53043.29</v>
      </c>
      <c r="DL12" s="69">
        <f t="shared" ca="1" si="121"/>
        <v>43102.77</v>
      </c>
      <c r="DM12" s="69">
        <f t="shared" ca="1" si="121"/>
        <v>1070.74</v>
      </c>
      <c r="DN12" s="69">
        <f ca="1">SUM(DN5:DN11)</f>
        <v>0</v>
      </c>
      <c r="DO12" s="69">
        <f t="shared" ref="DO12:DY12" ca="1" si="122">SUM(DO5:DO11)</f>
        <v>0</v>
      </c>
      <c r="DP12" s="69">
        <f t="shared" ca="1" si="122"/>
        <v>0</v>
      </c>
      <c r="DQ12" s="69">
        <f t="shared" ca="1" si="122"/>
        <v>0</v>
      </c>
      <c r="DR12" s="69">
        <f t="shared" ca="1" si="122"/>
        <v>10707.84</v>
      </c>
      <c r="DS12" s="69">
        <f t="shared" ca="1" si="122"/>
        <v>0</v>
      </c>
      <c r="DT12" s="69">
        <f t="shared" ca="1" si="122"/>
        <v>0</v>
      </c>
      <c r="DU12" s="67">
        <f t="shared" ca="1" si="122"/>
        <v>3782.1600000000003</v>
      </c>
      <c r="DV12" s="67">
        <f t="shared" ca="1" si="122"/>
        <v>0</v>
      </c>
      <c r="DW12" s="67">
        <f t="shared" ca="1" si="122"/>
        <v>21284.09</v>
      </c>
      <c r="DX12" s="67">
        <f t="shared" ca="1" si="122"/>
        <v>5941.61</v>
      </c>
      <c r="DY12" s="67">
        <f t="shared" ca="1" si="122"/>
        <v>0</v>
      </c>
      <c r="DZ12" s="67">
        <f ca="1">SUM(DZ5:DZ11)</f>
        <v>0</v>
      </c>
      <c r="EA12" s="67">
        <f t="shared" ref="EA12:EK12" ca="1" si="123">SUM(EA5:EA11)</f>
        <v>0</v>
      </c>
      <c r="EB12" s="67">
        <f t="shared" ca="1" si="123"/>
        <v>0</v>
      </c>
      <c r="EC12" s="67">
        <f t="shared" ca="1" si="123"/>
        <v>0</v>
      </c>
      <c r="ED12" s="67">
        <f t="shared" ca="1" si="123"/>
        <v>0</v>
      </c>
      <c r="EE12" s="67">
        <f t="shared" ca="1" si="123"/>
        <v>0</v>
      </c>
      <c r="EF12" s="67">
        <f t="shared" ca="1" si="123"/>
        <v>0</v>
      </c>
      <c r="EG12" s="69">
        <f t="shared" ca="1" si="123"/>
        <v>6334.46</v>
      </c>
      <c r="EH12" s="69">
        <f t="shared" ca="1" si="123"/>
        <v>0</v>
      </c>
      <c r="EI12" s="69">
        <f t="shared" ca="1" si="123"/>
        <v>30844.890000000003</v>
      </c>
      <c r="EJ12" s="69">
        <f t="shared" ca="1" si="123"/>
        <v>11939.09</v>
      </c>
      <c r="EK12" s="69">
        <f t="shared" ca="1" si="123"/>
        <v>107.33</v>
      </c>
      <c r="EL12" s="69">
        <f ca="1">SUM(EL5:EL11)</f>
        <v>0</v>
      </c>
      <c r="EM12" s="69">
        <f t="shared" ref="EM12:ER12" ca="1" si="124">SUM(EM5:EM11)</f>
        <v>0</v>
      </c>
      <c r="EN12" s="69">
        <f t="shared" ca="1" si="124"/>
        <v>0</v>
      </c>
      <c r="EO12" s="69">
        <f t="shared" ca="1" si="124"/>
        <v>0</v>
      </c>
      <c r="EP12" s="69">
        <f t="shared" ca="1" si="124"/>
        <v>304.31</v>
      </c>
      <c r="EQ12" s="69">
        <f t="shared" ca="1" si="124"/>
        <v>0</v>
      </c>
      <c r="ER12" s="69">
        <f t="shared" ca="1" si="124"/>
        <v>0</v>
      </c>
    </row>
    <row r="13" spans="1:148">
      <c r="A13" t="s">
        <v>465</v>
      </c>
      <c r="B13" s="1" t="s">
        <v>530</v>
      </c>
      <c r="C13" t="s">
        <v>488</v>
      </c>
      <c r="D13" t="str">
        <f t="shared" ref="D13:D18" ca="1" si="125">VLOOKUP($B13,LossFactorLookup,2,FALSE)</f>
        <v>Syncrude Industrial System DOS</v>
      </c>
      <c r="E13" s="51">
        <v>120.342</v>
      </c>
      <c r="F13" s="51">
        <v>0</v>
      </c>
      <c r="G13" s="51">
        <v>1361.8240000000001</v>
      </c>
      <c r="H13" s="51">
        <v>0</v>
      </c>
      <c r="I13" s="51">
        <v>78.111999999999995</v>
      </c>
      <c r="J13" s="51">
        <v>0</v>
      </c>
      <c r="K13" s="51">
        <v>0</v>
      </c>
      <c r="L13" s="51">
        <v>822.01300000000003</v>
      </c>
      <c r="M13" s="51">
        <v>33.4527</v>
      </c>
      <c r="N13" s="51">
        <v>0</v>
      </c>
      <c r="O13" s="51">
        <v>0</v>
      </c>
      <c r="P13" s="51">
        <v>0</v>
      </c>
      <c r="Q13" s="32">
        <v>388.7</v>
      </c>
      <c r="R13" s="32">
        <v>0</v>
      </c>
      <c r="S13" s="32">
        <v>4398.6899999999996</v>
      </c>
      <c r="T13" s="32">
        <v>0</v>
      </c>
      <c r="U13" s="32">
        <v>252.3</v>
      </c>
      <c r="V13" s="32">
        <v>0</v>
      </c>
      <c r="W13" s="32">
        <v>0</v>
      </c>
      <c r="X13" s="32">
        <v>2655.1</v>
      </c>
      <c r="Y13" s="32">
        <v>108.05</v>
      </c>
      <c r="Z13" s="32">
        <v>0</v>
      </c>
      <c r="AA13" s="32">
        <v>0</v>
      </c>
      <c r="AB13" s="32">
        <v>0</v>
      </c>
      <c r="AC13" s="31">
        <v>6000.95</v>
      </c>
      <c r="AD13" s="31">
        <v>0</v>
      </c>
      <c r="AE13" s="31">
        <v>69662</v>
      </c>
      <c r="AF13" s="31">
        <v>0</v>
      </c>
      <c r="AG13" s="31">
        <v>2482.79</v>
      </c>
      <c r="AH13" s="31">
        <v>0</v>
      </c>
      <c r="AI13" s="31">
        <v>0</v>
      </c>
      <c r="AJ13" s="31">
        <v>21881.69</v>
      </c>
      <c r="AK13" s="31">
        <v>924.2</v>
      </c>
      <c r="AL13" s="31">
        <v>0</v>
      </c>
      <c r="AM13" s="31">
        <v>0</v>
      </c>
      <c r="AN13" s="31">
        <v>0</v>
      </c>
      <c r="AO13" s="42">
        <v>-4.4800000000000004</v>
      </c>
      <c r="AP13" s="42">
        <v>-4.4800000000000004</v>
      </c>
      <c r="AQ13" s="42">
        <v>-4.4800000000000004</v>
      </c>
      <c r="AR13" s="42">
        <v>-4.4800000000000004</v>
      </c>
      <c r="AS13" s="42">
        <v>-4.4800000000000004</v>
      </c>
      <c r="AT13" s="42">
        <v>-4.4800000000000004</v>
      </c>
      <c r="AU13" s="42">
        <v>-4.4800000000000004</v>
      </c>
      <c r="AV13" s="42">
        <v>-4.4800000000000004</v>
      </c>
      <c r="AW13" s="42">
        <v>-4.4800000000000004</v>
      </c>
      <c r="AX13" s="42">
        <v>-4.4800000000000004</v>
      </c>
      <c r="AY13" s="42">
        <v>-4.4800000000000004</v>
      </c>
      <c r="AZ13" s="42">
        <v>-4.4800000000000004</v>
      </c>
      <c r="BA13" s="31">
        <v>-268.83999999999997</v>
      </c>
      <c r="BB13" s="31">
        <v>0</v>
      </c>
      <c r="BC13" s="31">
        <v>-3120.86</v>
      </c>
      <c r="BD13" s="31">
        <v>0</v>
      </c>
      <c r="BE13" s="31">
        <v>-111.23</v>
      </c>
      <c r="BF13" s="31">
        <v>0</v>
      </c>
      <c r="BG13" s="31">
        <v>0</v>
      </c>
      <c r="BH13" s="31">
        <v>-980.3</v>
      </c>
      <c r="BI13" s="31">
        <v>-41.4</v>
      </c>
      <c r="BJ13" s="31">
        <v>0</v>
      </c>
      <c r="BK13" s="31">
        <v>0</v>
      </c>
      <c r="BL13" s="31">
        <v>0</v>
      </c>
      <c r="BM13" s="32">
        <v>20349</v>
      </c>
      <c r="BN13" s="32">
        <v>8139.6</v>
      </c>
      <c r="BO13" s="32">
        <v>36458.620000000003</v>
      </c>
      <c r="BP13" s="32">
        <v>24418.799999999999</v>
      </c>
      <c r="BQ13" s="32">
        <v>16279.2</v>
      </c>
      <c r="BR13" s="32">
        <v>4069.8</v>
      </c>
      <c r="BS13" s="32">
        <v>24418.799999999999</v>
      </c>
      <c r="BT13" s="32">
        <v>40698</v>
      </c>
      <c r="BU13" s="32">
        <v>28488.6</v>
      </c>
      <c r="BV13" s="32">
        <v>33264</v>
      </c>
      <c r="BW13" s="32">
        <v>13582.8</v>
      </c>
      <c r="BX13" s="32">
        <v>46569.599999999999</v>
      </c>
      <c r="BY13" s="31">
        <f t="shared" ref="BY13" si="126">MAX(Q13+BA13,BM13)</f>
        <v>20349</v>
      </c>
      <c r="BZ13" s="31">
        <f t="shared" ref="BZ13" si="127">MAX(R13+BB13,BN13)</f>
        <v>8139.6</v>
      </c>
      <c r="CA13" s="31">
        <f t="shared" ref="CA13" si="128">MAX(S13+BC13,BO13)</f>
        <v>36458.620000000003</v>
      </c>
      <c r="CB13" s="31">
        <f t="shared" ref="CB13" si="129">MAX(T13+BD13,BP13)</f>
        <v>24418.799999999999</v>
      </c>
      <c r="CC13" s="31">
        <f t="shared" ref="CC13" si="130">MAX(U13+BE13,BQ13)</f>
        <v>16279.2</v>
      </c>
      <c r="CD13" s="31">
        <f>MAX(V13+BF13,BR13)</f>
        <v>4069.8</v>
      </c>
      <c r="CE13" s="31">
        <f t="shared" ref="CE13" si="131">MAX(W13+BG13,BS13)</f>
        <v>24418.799999999999</v>
      </c>
      <c r="CF13" s="31">
        <f t="shared" ref="CF13" si="132">MAX(X13+BH13,BT13)</f>
        <v>40698</v>
      </c>
      <c r="CG13" s="31">
        <f t="shared" ref="CG13" si="133">MAX(Y13+BI13,BU13)</f>
        <v>28488.6</v>
      </c>
      <c r="CH13" s="31">
        <f t="shared" ref="CH13" si="134">MAX(Z13+BJ13,BV13)</f>
        <v>33264</v>
      </c>
      <c r="CI13" s="31">
        <f t="shared" ref="CI13" si="135">MAX(AA13+BK13,BW13)</f>
        <v>13582.8</v>
      </c>
      <c r="CJ13" s="31">
        <f t="shared" ref="CJ13" si="136">MAX(AB13+BL13,BX13)</f>
        <v>46569.599999999999</v>
      </c>
      <c r="CK13" s="6">
        <f t="shared" ca="1" si="12"/>
        <v>-1.3100000000000001E-2</v>
      </c>
      <c r="CL13" s="6">
        <f t="shared" ca="1" si="12"/>
        <v>-1.3100000000000001E-2</v>
      </c>
      <c r="CM13" s="6">
        <f t="shared" ca="1" si="12"/>
        <v>-1.3100000000000001E-2</v>
      </c>
      <c r="CN13" s="6">
        <f t="shared" ca="1" si="12"/>
        <v>-1.3100000000000001E-2</v>
      </c>
      <c r="CO13" s="6">
        <f t="shared" ca="1" si="12"/>
        <v>-1.3100000000000001E-2</v>
      </c>
      <c r="CP13" s="6">
        <f t="shared" ca="1" si="12"/>
        <v>-1.3100000000000001E-2</v>
      </c>
      <c r="CQ13" s="6">
        <f t="shared" ca="1" si="12"/>
        <v>-1.3100000000000001E-2</v>
      </c>
      <c r="CR13" s="6">
        <f t="shared" ca="1" si="12"/>
        <v>-1.3100000000000001E-2</v>
      </c>
      <c r="CS13" s="6">
        <f t="shared" ca="1" si="12"/>
        <v>-1.3100000000000001E-2</v>
      </c>
      <c r="CT13" s="6">
        <f t="shared" ca="1" si="12"/>
        <v>-1.3100000000000001E-2</v>
      </c>
      <c r="CU13" s="6">
        <f t="shared" ca="1" si="12"/>
        <v>-1.3100000000000001E-2</v>
      </c>
      <c r="CV13" s="6">
        <f t="shared" ca="1" si="12"/>
        <v>-1.3100000000000001E-2</v>
      </c>
      <c r="CW13" s="31">
        <f t="shared" ref="CW13:DH13" ca="1" si="137">ROUND(AC13*CK13,2)</f>
        <v>-78.61</v>
      </c>
      <c r="CX13" s="31">
        <f t="shared" ca="1" si="137"/>
        <v>0</v>
      </c>
      <c r="CY13" s="31">
        <f t="shared" ca="1" si="137"/>
        <v>-912.57</v>
      </c>
      <c r="CZ13" s="31">
        <f t="shared" ca="1" si="137"/>
        <v>0</v>
      </c>
      <c r="DA13" s="31">
        <f t="shared" ca="1" si="137"/>
        <v>-32.520000000000003</v>
      </c>
      <c r="DB13" s="31">
        <f t="shared" ca="1" si="137"/>
        <v>0</v>
      </c>
      <c r="DC13" s="31">
        <f t="shared" ca="1" si="137"/>
        <v>0</v>
      </c>
      <c r="DD13" s="31">
        <f t="shared" ca="1" si="137"/>
        <v>-286.64999999999998</v>
      </c>
      <c r="DE13" s="31">
        <f t="shared" ca="1" si="137"/>
        <v>-12.11</v>
      </c>
      <c r="DF13" s="31">
        <f t="shared" ca="1" si="137"/>
        <v>0</v>
      </c>
      <c r="DG13" s="31">
        <f t="shared" ca="1" si="137"/>
        <v>0</v>
      </c>
      <c r="DH13" s="31">
        <f t="shared" ca="1" si="137"/>
        <v>0</v>
      </c>
      <c r="DI13" s="32">
        <f t="shared" ref="DI13:DM13" ca="1" si="138">MAX(Q13+CW13,BM13)</f>
        <v>20349</v>
      </c>
      <c r="DJ13" s="32">
        <f t="shared" ca="1" si="138"/>
        <v>8139.6</v>
      </c>
      <c r="DK13" s="32">
        <f t="shared" ca="1" si="138"/>
        <v>36458.620000000003</v>
      </c>
      <c r="DL13" s="32">
        <f t="shared" ca="1" si="138"/>
        <v>24418.799999999999</v>
      </c>
      <c r="DM13" s="32">
        <f t="shared" ca="1" si="138"/>
        <v>16279.2</v>
      </c>
      <c r="DN13" s="32">
        <f ca="1">MAX(V13+DB13,BR13)</f>
        <v>4069.8</v>
      </c>
      <c r="DO13" s="32">
        <f t="shared" ref="DO13:DT13" ca="1" si="139">MAX(W13+DC13,BS13)</f>
        <v>24418.799999999999</v>
      </c>
      <c r="DP13" s="32">
        <f t="shared" ca="1" si="139"/>
        <v>40698</v>
      </c>
      <c r="DQ13" s="32">
        <f t="shared" ca="1" si="139"/>
        <v>28488.6</v>
      </c>
      <c r="DR13" s="32">
        <f t="shared" ca="1" si="139"/>
        <v>33264</v>
      </c>
      <c r="DS13" s="32">
        <f t="shared" ca="1" si="139"/>
        <v>13582.8</v>
      </c>
      <c r="DT13" s="32">
        <f t="shared" ca="1" si="139"/>
        <v>46569.599999999999</v>
      </c>
      <c r="DU13" s="31">
        <f ca="1">DI13-BY13</f>
        <v>0</v>
      </c>
      <c r="DV13" s="31">
        <f t="shared" ref="DV13:DV18" ca="1" si="140">DJ13-BZ13</f>
        <v>0</v>
      </c>
      <c r="DW13" s="31">
        <f t="shared" ref="DW13:DW18" ca="1" si="141">DK13-CA13</f>
        <v>0</v>
      </c>
      <c r="DX13" s="31">
        <f t="shared" ref="DX13:DX18" ca="1" si="142">DL13-CB13</f>
        <v>0</v>
      </c>
      <c r="DY13" s="31">
        <f t="shared" ref="DY13:DY18" ca="1" si="143">DM13-CC13</f>
        <v>0</v>
      </c>
      <c r="DZ13" s="31">
        <f t="shared" ref="DZ13:DZ18" ca="1" si="144">DN13-CD13</f>
        <v>0</v>
      </c>
      <c r="EA13" s="31">
        <f t="shared" ref="EA13:EA18" ca="1" si="145">DO13-CE13</f>
        <v>0</v>
      </c>
      <c r="EB13" s="31">
        <f t="shared" ref="EB13:EB18" ca="1" si="146">DP13-CF13</f>
        <v>0</v>
      </c>
      <c r="EC13" s="31">
        <f t="shared" ref="EC13:EC18" ca="1" si="147">DQ13-CG13</f>
        <v>0</v>
      </c>
      <c r="ED13" s="31">
        <f t="shared" ref="ED13:ED18" ca="1" si="148">DR13-CH13</f>
        <v>0</v>
      </c>
      <c r="EE13" s="31">
        <f t="shared" ref="EE13:EE18" ca="1" si="149">DS13-CI13</f>
        <v>0</v>
      </c>
      <c r="EF13" s="31">
        <f t="shared" ref="EF13:EF18" ca="1" si="150">DT13-CJ13</f>
        <v>0</v>
      </c>
      <c r="EG13" s="32">
        <f ca="1">DU13+BA13</f>
        <v>-268.83999999999997</v>
      </c>
      <c r="EH13" s="32">
        <f t="shared" ref="EH13" ca="1" si="151">DV13+BB13</f>
        <v>0</v>
      </c>
      <c r="EI13" s="32">
        <f t="shared" ref="EI13" ca="1" si="152">DW13+BC13</f>
        <v>-3120.86</v>
      </c>
      <c r="EJ13" s="32">
        <f t="shared" ref="EJ13" ca="1" si="153">DX13+BD13</f>
        <v>0</v>
      </c>
      <c r="EK13" s="32">
        <f t="shared" ref="EK13" ca="1" si="154">DY13+BE13</f>
        <v>-111.23</v>
      </c>
      <c r="EL13" s="32">
        <f t="shared" ref="EL13" ca="1" si="155">DZ13+BF13</f>
        <v>0</v>
      </c>
      <c r="EM13" s="32">
        <f t="shared" ref="EM13" ca="1" si="156">EA13+BG13</f>
        <v>0</v>
      </c>
      <c r="EN13" s="32">
        <f t="shared" ref="EN13" ca="1" si="157">EB13+BH13</f>
        <v>-980.3</v>
      </c>
      <c r="EO13" s="32">
        <f t="shared" ref="EO13" ca="1" si="158">EC13+BI13</f>
        <v>-41.4</v>
      </c>
      <c r="EP13" s="32">
        <f t="shared" ref="EP13" ca="1" si="159">ED13+BJ13</f>
        <v>0</v>
      </c>
      <c r="EQ13" s="32">
        <f t="shared" ref="EQ13" ca="1" si="160">EE13+BK13</f>
        <v>0</v>
      </c>
      <c r="ER13" s="32">
        <f t="shared" ref="ER13" ca="1" si="161">EF13+BL13</f>
        <v>0</v>
      </c>
    </row>
    <row r="14" spans="1:148">
      <c r="A14" t="s">
        <v>465</v>
      </c>
      <c r="B14" s="1" t="s">
        <v>530</v>
      </c>
      <c r="C14" t="s">
        <v>489</v>
      </c>
      <c r="D14" t="str">
        <f t="shared" ca="1" si="125"/>
        <v>Syncrude Industrial System DOS</v>
      </c>
      <c r="E14" s="51">
        <v>0</v>
      </c>
      <c r="F14" s="51">
        <v>0</v>
      </c>
      <c r="G14" s="51">
        <v>3243.0259999999998</v>
      </c>
      <c r="H14" s="51">
        <v>0</v>
      </c>
      <c r="I14" s="51">
        <v>27.94</v>
      </c>
      <c r="J14" s="51">
        <v>39.048000000000002</v>
      </c>
      <c r="K14" s="51">
        <v>38.543500000000002</v>
      </c>
      <c r="L14" s="51">
        <v>96.89</v>
      </c>
      <c r="M14" s="51">
        <v>0</v>
      </c>
      <c r="N14" s="51">
        <v>0</v>
      </c>
      <c r="O14" s="51">
        <v>0</v>
      </c>
      <c r="P14" s="51">
        <v>0</v>
      </c>
      <c r="Q14" s="32">
        <v>0</v>
      </c>
      <c r="R14" s="32">
        <v>0</v>
      </c>
      <c r="S14" s="32">
        <v>10474.969999999999</v>
      </c>
      <c r="T14" s="32">
        <v>0</v>
      </c>
      <c r="U14" s="32">
        <v>90.25</v>
      </c>
      <c r="V14" s="32">
        <v>126.13</v>
      </c>
      <c r="W14" s="32">
        <v>124.5</v>
      </c>
      <c r="X14" s="32">
        <v>312.95</v>
      </c>
      <c r="Y14" s="32">
        <v>0</v>
      </c>
      <c r="Z14" s="32">
        <v>0</v>
      </c>
      <c r="AA14" s="32">
        <v>0</v>
      </c>
      <c r="AB14" s="32">
        <v>0</v>
      </c>
      <c r="AC14" s="31">
        <v>0</v>
      </c>
      <c r="AD14" s="31">
        <v>0</v>
      </c>
      <c r="AE14" s="31">
        <v>178785.51</v>
      </c>
      <c r="AF14" s="31">
        <v>0</v>
      </c>
      <c r="AG14" s="31">
        <v>732.07</v>
      </c>
      <c r="AH14" s="31">
        <v>507.62</v>
      </c>
      <c r="AI14" s="31">
        <v>2517.4499999999998</v>
      </c>
      <c r="AJ14" s="31">
        <v>2279.31</v>
      </c>
      <c r="AK14" s="31">
        <v>0</v>
      </c>
      <c r="AL14" s="31">
        <v>0</v>
      </c>
      <c r="AM14" s="31">
        <v>0</v>
      </c>
      <c r="AN14" s="31">
        <v>0</v>
      </c>
      <c r="AO14" s="42">
        <v>-4.4800000000000004</v>
      </c>
      <c r="AP14" s="42">
        <v>-4.4800000000000004</v>
      </c>
      <c r="AQ14" s="42">
        <v>-4.4800000000000004</v>
      </c>
      <c r="AR14" s="42">
        <v>-4.4800000000000004</v>
      </c>
      <c r="AS14" s="42">
        <v>-4.4800000000000004</v>
      </c>
      <c r="AT14" s="42">
        <v>-4.4800000000000004</v>
      </c>
      <c r="AU14" s="42">
        <v>-4.4800000000000004</v>
      </c>
      <c r="AV14" s="42">
        <v>-4.4800000000000004</v>
      </c>
      <c r="AW14" s="42">
        <v>-4.4800000000000004</v>
      </c>
      <c r="AX14" s="42">
        <v>-4.4800000000000004</v>
      </c>
      <c r="AY14" s="42">
        <v>-4.4800000000000004</v>
      </c>
      <c r="AZ14" s="42">
        <v>-4.4800000000000004</v>
      </c>
      <c r="BA14" s="31">
        <v>0</v>
      </c>
      <c r="BB14" s="31">
        <v>0</v>
      </c>
      <c r="BC14" s="31">
        <v>-8009.59</v>
      </c>
      <c r="BD14" s="31">
        <v>0</v>
      </c>
      <c r="BE14" s="31">
        <v>-32.799999999999997</v>
      </c>
      <c r="BF14" s="31">
        <v>-22.74</v>
      </c>
      <c r="BG14" s="31">
        <v>-112.78</v>
      </c>
      <c r="BH14" s="31">
        <v>-102.11</v>
      </c>
      <c r="BI14" s="31">
        <v>0</v>
      </c>
      <c r="BJ14" s="31">
        <v>0</v>
      </c>
      <c r="BK14" s="31">
        <v>0</v>
      </c>
      <c r="BL14" s="31">
        <v>0</v>
      </c>
      <c r="BM14" s="32">
        <v>28488.6</v>
      </c>
      <c r="BN14" s="32">
        <v>28488.6</v>
      </c>
      <c r="BO14" s="32">
        <v>28488.6</v>
      </c>
      <c r="BP14" s="32">
        <v>28488.6</v>
      </c>
      <c r="BQ14" s="32">
        <v>28488.6</v>
      </c>
      <c r="BR14" s="32">
        <v>28488.6</v>
      </c>
      <c r="BS14" s="32">
        <v>28488.6</v>
      </c>
      <c r="BT14" s="32">
        <v>28488.6</v>
      </c>
      <c r="BU14" s="32">
        <v>28488.6</v>
      </c>
      <c r="BV14" s="32">
        <v>46569.599999999999</v>
      </c>
      <c r="BW14" s="32">
        <v>46569.599999999999</v>
      </c>
      <c r="BX14" s="32">
        <v>46569.599999999999</v>
      </c>
      <c r="BY14" s="31">
        <f t="shared" ref="BY14:BY15" si="162">MAX(Q14+BA14,BM14)</f>
        <v>28488.6</v>
      </c>
      <c r="BZ14" s="31">
        <f t="shared" ref="BZ14:BZ18" si="163">MAX(R14+BB14,BN14)</f>
        <v>28488.6</v>
      </c>
      <c r="CA14" s="31">
        <f t="shared" ref="CA14:CA18" si="164">MAX(S14+BC14,BO14)</f>
        <v>28488.6</v>
      </c>
      <c r="CB14" s="31">
        <f t="shared" ref="CB14:CB18" si="165">MAX(T14+BD14,BP14)</f>
        <v>28488.6</v>
      </c>
      <c r="CC14" s="31">
        <f t="shared" ref="CC14:CC18" si="166">MAX(U14+BE14,BQ14)</f>
        <v>28488.6</v>
      </c>
      <c r="CD14" s="31">
        <f t="shared" ref="CD14:CD18" si="167">MAX(V14+BF14,BR14)</f>
        <v>28488.6</v>
      </c>
      <c r="CE14" s="31">
        <f t="shared" ref="CE14:CE18" si="168">MAX(W14+BG14,BS14)</f>
        <v>28488.6</v>
      </c>
      <c r="CF14" s="31">
        <f t="shared" ref="CF14:CF18" si="169">MAX(X14+BH14,BT14)</f>
        <v>28488.6</v>
      </c>
      <c r="CG14" s="31">
        <f t="shared" ref="CG14:CG18" si="170">MAX(Y14+BI14,BU14)</f>
        <v>28488.6</v>
      </c>
      <c r="CH14" s="31">
        <f t="shared" ref="CH14:CH18" si="171">MAX(Z14+BJ14,BV14)</f>
        <v>46569.599999999999</v>
      </c>
      <c r="CI14" s="31">
        <f t="shared" ref="CI14:CI18" si="172">MAX(AA14+BK14,BW14)</f>
        <v>46569.599999999999</v>
      </c>
      <c r="CJ14" s="31">
        <f t="shared" ref="CJ14:CJ18" si="173">MAX(AB14+BL14,BX14)</f>
        <v>46569.599999999999</v>
      </c>
      <c r="CK14" s="6">
        <f t="shared" ca="1" si="12"/>
        <v>-1.3100000000000001E-2</v>
      </c>
      <c r="CL14" s="6">
        <f t="shared" ca="1" si="12"/>
        <v>-1.3100000000000001E-2</v>
      </c>
      <c r="CM14" s="6">
        <f t="shared" ca="1" si="12"/>
        <v>-1.3100000000000001E-2</v>
      </c>
      <c r="CN14" s="6">
        <f t="shared" ca="1" si="12"/>
        <v>-1.3100000000000001E-2</v>
      </c>
      <c r="CO14" s="6">
        <f t="shared" ca="1" si="12"/>
        <v>-1.3100000000000001E-2</v>
      </c>
      <c r="CP14" s="6">
        <f t="shared" ca="1" si="12"/>
        <v>-1.3100000000000001E-2</v>
      </c>
      <c r="CQ14" s="6">
        <f t="shared" ca="1" si="12"/>
        <v>-1.3100000000000001E-2</v>
      </c>
      <c r="CR14" s="6">
        <f t="shared" ca="1" si="12"/>
        <v>-1.3100000000000001E-2</v>
      </c>
      <c r="CS14" s="6">
        <f t="shared" ca="1" si="12"/>
        <v>-1.3100000000000001E-2</v>
      </c>
      <c r="CT14" s="6">
        <f t="shared" ca="1" si="12"/>
        <v>-1.3100000000000001E-2</v>
      </c>
      <c r="CU14" s="6">
        <f t="shared" ca="1" si="12"/>
        <v>-1.3100000000000001E-2</v>
      </c>
      <c r="CV14" s="6">
        <f t="shared" ca="1" si="12"/>
        <v>-1.3100000000000001E-2</v>
      </c>
      <c r="CW14" s="31">
        <f t="shared" ref="CW14:CW16" ca="1" si="174">ROUND(AC14*CK14,2)</f>
        <v>0</v>
      </c>
      <c r="CX14" s="31">
        <f t="shared" ref="CX14:CX18" ca="1" si="175">ROUND(AD14*CL14,2)</f>
        <v>0</v>
      </c>
      <c r="CY14" s="31">
        <f t="shared" ref="CY14:CY18" ca="1" si="176">ROUND(AE14*CM14,2)</f>
        <v>-2342.09</v>
      </c>
      <c r="CZ14" s="31">
        <f t="shared" ref="CZ14:CZ18" ca="1" si="177">ROUND(AF14*CN14,2)</f>
        <v>0</v>
      </c>
      <c r="DA14" s="31">
        <f t="shared" ref="DA14:DA18" ca="1" si="178">ROUND(AG14*CO14,2)</f>
        <v>-9.59</v>
      </c>
      <c r="DB14" s="31">
        <f t="shared" ref="DB14:DB18" ca="1" si="179">ROUND(AH14*CP14,2)</f>
        <v>-6.65</v>
      </c>
      <c r="DC14" s="31">
        <f t="shared" ref="DC14:DC18" ca="1" si="180">ROUND(AI14*CQ14,2)</f>
        <v>-32.979999999999997</v>
      </c>
      <c r="DD14" s="31">
        <f t="shared" ref="DD14:DD18" ca="1" si="181">ROUND(AJ14*CR14,2)</f>
        <v>-29.86</v>
      </c>
      <c r="DE14" s="31">
        <f t="shared" ref="DE14:DE18" ca="1" si="182">ROUND(AK14*CS14,2)</f>
        <v>0</v>
      </c>
      <c r="DF14" s="31">
        <f t="shared" ref="DF14:DF18" ca="1" si="183">ROUND(AL14*CT14,2)</f>
        <v>0</v>
      </c>
      <c r="DG14" s="31">
        <f t="shared" ref="DG14:DG18" ca="1" si="184">ROUND(AM14*CU14,2)</f>
        <v>0</v>
      </c>
      <c r="DH14" s="31">
        <f t="shared" ref="DH14:DH18" ca="1" si="185">ROUND(AN14*CV14,2)</f>
        <v>0</v>
      </c>
      <c r="DI14" s="32">
        <f t="shared" ref="DI14:DI16" ca="1" si="186">MAX(Q14+CW14,BM14)</f>
        <v>28488.6</v>
      </c>
      <c r="DJ14" s="32">
        <f t="shared" ref="DJ14:DJ18" ca="1" si="187">MAX(R14+CX14,BN14)</f>
        <v>28488.6</v>
      </c>
      <c r="DK14" s="32">
        <f t="shared" ref="DK14:DK18" ca="1" si="188">MAX(S14+CY14,BO14)</f>
        <v>28488.6</v>
      </c>
      <c r="DL14" s="32">
        <f t="shared" ref="DL14:DL18" ca="1" si="189">MAX(T14+CZ14,BP14)</f>
        <v>28488.6</v>
      </c>
      <c r="DM14" s="32">
        <f t="shared" ref="DM14:DM18" ca="1" si="190">MAX(U14+DA14,BQ14)</f>
        <v>28488.6</v>
      </c>
      <c r="DN14" s="32">
        <f t="shared" ref="DN14:DN18" ca="1" si="191">MAX(V14+DB14,BR14)</f>
        <v>28488.6</v>
      </c>
      <c r="DO14" s="32">
        <f t="shared" ref="DO14:DO18" ca="1" si="192">MAX(W14+DC14,BS14)</f>
        <v>28488.6</v>
      </c>
      <c r="DP14" s="32">
        <f t="shared" ref="DP14:DP18" ca="1" si="193">MAX(X14+DD14,BT14)</f>
        <v>28488.6</v>
      </c>
      <c r="DQ14" s="32">
        <f t="shared" ref="DQ14:DQ18" ca="1" si="194">MAX(Y14+DE14,BU14)</f>
        <v>28488.6</v>
      </c>
      <c r="DR14" s="32">
        <f t="shared" ref="DR14:DR18" ca="1" si="195">MAX(Z14+DF14,BV14)</f>
        <v>46569.599999999999</v>
      </c>
      <c r="DS14" s="32">
        <f t="shared" ref="DS14:DS18" ca="1" si="196">MAX(AA14+DG14,BW14)</f>
        <v>46569.599999999999</v>
      </c>
      <c r="DT14" s="32">
        <f t="shared" ref="DT14:DT18" ca="1" si="197">MAX(AB14+DH14,BX14)</f>
        <v>46569.599999999999</v>
      </c>
      <c r="DU14" s="31">
        <f t="shared" ref="DU14:DU18" ca="1" si="198">DI14-BY14</f>
        <v>0</v>
      </c>
      <c r="DV14" s="31">
        <f t="shared" ca="1" si="140"/>
        <v>0</v>
      </c>
      <c r="DW14" s="31">
        <f t="shared" ca="1" si="141"/>
        <v>0</v>
      </c>
      <c r="DX14" s="31">
        <f t="shared" ca="1" si="142"/>
        <v>0</v>
      </c>
      <c r="DY14" s="31">
        <f t="shared" ca="1" si="143"/>
        <v>0</v>
      </c>
      <c r="DZ14" s="31">
        <f t="shared" ca="1" si="144"/>
        <v>0</v>
      </c>
      <c r="EA14" s="31">
        <f t="shared" ca="1" si="145"/>
        <v>0</v>
      </c>
      <c r="EB14" s="31">
        <f t="shared" ca="1" si="146"/>
        <v>0</v>
      </c>
      <c r="EC14" s="31">
        <f t="shared" ca="1" si="147"/>
        <v>0</v>
      </c>
      <c r="ED14" s="31">
        <f t="shared" ca="1" si="148"/>
        <v>0</v>
      </c>
      <c r="EE14" s="31">
        <f t="shared" ca="1" si="149"/>
        <v>0</v>
      </c>
      <c r="EF14" s="31">
        <f t="shared" ca="1" si="150"/>
        <v>0</v>
      </c>
      <c r="EG14" s="32">
        <f t="shared" ref="EG14:EG16" ca="1" si="199">DU14+BA14</f>
        <v>0</v>
      </c>
      <c r="EH14" s="32">
        <f t="shared" ref="EH14:EH18" ca="1" si="200">DV14+BB14</f>
        <v>0</v>
      </c>
      <c r="EI14" s="32">
        <f t="shared" ref="EI14:EI18" ca="1" si="201">DW14+BC14</f>
        <v>-8009.59</v>
      </c>
      <c r="EJ14" s="32">
        <f t="shared" ref="EJ14:EJ18" ca="1" si="202">DX14+BD14</f>
        <v>0</v>
      </c>
      <c r="EK14" s="32">
        <f t="shared" ref="EK14:EK18" ca="1" si="203">DY14+BE14</f>
        <v>-32.799999999999997</v>
      </c>
      <c r="EL14" s="32">
        <f t="shared" ref="EL14:EL18" ca="1" si="204">DZ14+BF14</f>
        <v>-22.74</v>
      </c>
      <c r="EM14" s="32">
        <f t="shared" ref="EM14:EM18" ca="1" si="205">EA14+BG14</f>
        <v>-112.78</v>
      </c>
      <c r="EN14" s="32">
        <f t="shared" ref="EN14:EN18" ca="1" si="206">EB14+BH14</f>
        <v>-102.11</v>
      </c>
      <c r="EO14" s="32">
        <f t="shared" ref="EO14:EO18" ca="1" si="207">EC14+BI14</f>
        <v>0</v>
      </c>
      <c r="EP14" s="32">
        <f t="shared" ref="EP14:EP18" ca="1" si="208">ED14+BJ14</f>
        <v>0</v>
      </c>
      <c r="EQ14" s="32">
        <f t="shared" ref="EQ14:EQ18" ca="1" si="209">EE14+BK14</f>
        <v>0</v>
      </c>
      <c r="ER14" s="32">
        <f t="shared" ref="ER14:ER18" ca="1" si="210">EF14+BL14</f>
        <v>0</v>
      </c>
    </row>
    <row r="15" spans="1:148">
      <c r="A15" t="s">
        <v>465</v>
      </c>
      <c r="B15" s="1" t="s">
        <v>530</v>
      </c>
      <c r="C15" t="s">
        <v>506</v>
      </c>
      <c r="D15" t="str">
        <f t="shared" ca="1" si="125"/>
        <v>Syncrude Industrial System DOS</v>
      </c>
      <c r="E15" s="51">
        <v>0</v>
      </c>
      <c r="F15" s="51">
        <v>0</v>
      </c>
      <c r="G15" s="51">
        <v>0</v>
      </c>
      <c r="H15" s="51">
        <v>0</v>
      </c>
      <c r="I15" s="51">
        <v>146.232</v>
      </c>
      <c r="J15" s="51">
        <v>7252.14</v>
      </c>
      <c r="K15" s="51">
        <v>244.018</v>
      </c>
      <c r="L15" s="51">
        <v>135.214</v>
      </c>
      <c r="M15" s="51">
        <v>24.011500000000002</v>
      </c>
      <c r="N15" s="51">
        <v>0</v>
      </c>
      <c r="O15" s="51">
        <v>12.5</v>
      </c>
      <c r="P15" s="51">
        <v>0</v>
      </c>
      <c r="Q15" s="32">
        <v>0</v>
      </c>
      <c r="R15" s="32">
        <v>0</v>
      </c>
      <c r="S15" s="32">
        <v>0</v>
      </c>
      <c r="T15" s="32">
        <v>0</v>
      </c>
      <c r="U15" s="32">
        <v>472.33</v>
      </c>
      <c r="V15" s="32">
        <v>23424.41</v>
      </c>
      <c r="W15" s="32">
        <v>788.18</v>
      </c>
      <c r="X15" s="32">
        <v>436.74</v>
      </c>
      <c r="Y15" s="32">
        <v>77.56</v>
      </c>
      <c r="Z15" s="32">
        <v>0</v>
      </c>
      <c r="AA15" s="32">
        <v>66</v>
      </c>
      <c r="AB15" s="32">
        <v>0</v>
      </c>
      <c r="AC15" s="31">
        <v>0</v>
      </c>
      <c r="AD15" s="31">
        <v>0</v>
      </c>
      <c r="AE15" s="31">
        <v>0</v>
      </c>
      <c r="AF15" s="31">
        <v>0</v>
      </c>
      <c r="AG15" s="31">
        <v>4894.05</v>
      </c>
      <c r="AH15" s="31">
        <v>409812.5</v>
      </c>
      <c r="AI15" s="31">
        <v>23791.89</v>
      </c>
      <c r="AJ15" s="31">
        <v>1818.15</v>
      </c>
      <c r="AK15" s="31">
        <v>2458.48</v>
      </c>
      <c r="AL15" s="31">
        <v>0</v>
      </c>
      <c r="AM15" s="31">
        <v>408.39</v>
      </c>
      <c r="AN15" s="31">
        <v>0</v>
      </c>
      <c r="AO15" s="42">
        <v>-4.4800000000000004</v>
      </c>
      <c r="AP15" s="42">
        <v>-4.4800000000000004</v>
      </c>
      <c r="AQ15" s="42">
        <v>-4.4800000000000004</v>
      </c>
      <c r="AR15" s="42">
        <v>-4.4800000000000004</v>
      </c>
      <c r="AS15" s="42">
        <v>-4.4800000000000004</v>
      </c>
      <c r="AT15" s="42">
        <v>-4.4800000000000004</v>
      </c>
      <c r="AU15" s="42">
        <v>-4.4800000000000004</v>
      </c>
      <c r="AV15" s="42">
        <v>-4.4800000000000004</v>
      </c>
      <c r="AW15" s="42">
        <v>-4.4800000000000004</v>
      </c>
      <c r="AX15" s="42">
        <v>-4.4800000000000004</v>
      </c>
      <c r="AY15" s="42">
        <v>-4.4800000000000004</v>
      </c>
      <c r="AZ15" s="42">
        <v>-4.4800000000000004</v>
      </c>
      <c r="BA15" s="31">
        <v>0</v>
      </c>
      <c r="BB15" s="31">
        <v>0</v>
      </c>
      <c r="BC15" s="31">
        <v>0</v>
      </c>
      <c r="BD15" s="31">
        <v>0</v>
      </c>
      <c r="BE15" s="31">
        <v>-219.26</v>
      </c>
      <c r="BF15" s="31">
        <v>-18359.599999999999</v>
      </c>
      <c r="BG15" s="31">
        <v>-1065.8800000000001</v>
      </c>
      <c r="BH15" s="31">
        <v>-81.45</v>
      </c>
      <c r="BI15" s="31">
        <v>-110.14</v>
      </c>
      <c r="BJ15" s="31">
        <v>0</v>
      </c>
      <c r="BK15" s="31">
        <v>-18.3</v>
      </c>
      <c r="BL15" s="31">
        <v>0</v>
      </c>
      <c r="BM15" s="32">
        <v>28488.6</v>
      </c>
      <c r="BN15" s="32">
        <v>28488.6</v>
      </c>
      <c r="BO15" s="32">
        <v>28488.6</v>
      </c>
      <c r="BP15" s="32">
        <v>28488.6</v>
      </c>
      <c r="BQ15" s="32">
        <v>28488.6</v>
      </c>
      <c r="BR15" s="32">
        <v>28488.6</v>
      </c>
      <c r="BS15" s="32">
        <v>28488.6</v>
      </c>
      <c r="BT15" s="32">
        <v>28488.6</v>
      </c>
      <c r="BU15" s="32">
        <v>28488.6</v>
      </c>
      <c r="BV15" s="32">
        <v>46569.599999999999</v>
      </c>
      <c r="BW15" s="32">
        <v>46569.599999999999</v>
      </c>
      <c r="BX15" s="32">
        <v>46569.599999999999</v>
      </c>
      <c r="BY15" s="31">
        <f t="shared" si="162"/>
        <v>28488.6</v>
      </c>
      <c r="BZ15" s="31">
        <f t="shared" si="163"/>
        <v>28488.6</v>
      </c>
      <c r="CA15" s="31">
        <f t="shared" si="164"/>
        <v>28488.6</v>
      </c>
      <c r="CB15" s="31">
        <f t="shared" si="165"/>
        <v>28488.6</v>
      </c>
      <c r="CC15" s="31">
        <f t="shared" si="166"/>
        <v>28488.6</v>
      </c>
      <c r="CD15" s="31">
        <f t="shared" si="167"/>
        <v>28488.6</v>
      </c>
      <c r="CE15" s="31">
        <f t="shared" si="168"/>
        <v>28488.6</v>
      </c>
      <c r="CF15" s="31">
        <f t="shared" si="169"/>
        <v>28488.6</v>
      </c>
      <c r="CG15" s="31">
        <f t="shared" si="170"/>
        <v>28488.6</v>
      </c>
      <c r="CH15" s="31">
        <f t="shared" si="171"/>
        <v>46569.599999999999</v>
      </c>
      <c r="CI15" s="31">
        <f t="shared" si="172"/>
        <v>46569.599999999999</v>
      </c>
      <c r="CJ15" s="31">
        <f t="shared" si="173"/>
        <v>46569.599999999999</v>
      </c>
      <c r="CK15" s="6">
        <f t="shared" ca="1" si="12"/>
        <v>-1.3100000000000001E-2</v>
      </c>
      <c r="CL15" s="6">
        <f t="shared" ca="1" si="12"/>
        <v>-1.3100000000000001E-2</v>
      </c>
      <c r="CM15" s="6">
        <f t="shared" ca="1" si="12"/>
        <v>-1.3100000000000001E-2</v>
      </c>
      <c r="CN15" s="6">
        <f t="shared" ca="1" si="12"/>
        <v>-1.3100000000000001E-2</v>
      </c>
      <c r="CO15" s="6">
        <f t="shared" ca="1" si="12"/>
        <v>-1.3100000000000001E-2</v>
      </c>
      <c r="CP15" s="6">
        <f t="shared" ca="1" si="12"/>
        <v>-1.3100000000000001E-2</v>
      </c>
      <c r="CQ15" s="6">
        <f t="shared" ca="1" si="12"/>
        <v>-1.3100000000000001E-2</v>
      </c>
      <c r="CR15" s="6">
        <f t="shared" ca="1" si="12"/>
        <v>-1.3100000000000001E-2</v>
      </c>
      <c r="CS15" s="6">
        <f t="shared" ca="1" si="12"/>
        <v>-1.3100000000000001E-2</v>
      </c>
      <c r="CT15" s="6">
        <f t="shared" ca="1" si="12"/>
        <v>-1.3100000000000001E-2</v>
      </c>
      <c r="CU15" s="6">
        <f t="shared" ca="1" si="12"/>
        <v>-1.3100000000000001E-2</v>
      </c>
      <c r="CV15" s="6">
        <f t="shared" ca="1" si="12"/>
        <v>-1.3100000000000001E-2</v>
      </c>
      <c r="CW15" s="31">
        <f t="shared" ca="1" si="174"/>
        <v>0</v>
      </c>
      <c r="CX15" s="31">
        <f t="shared" ca="1" si="175"/>
        <v>0</v>
      </c>
      <c r="CY15" s="31">
        <f t="shared" ca="1" si="176"/>
        <v>0</v>
      </c>
      <c r="CZ15" s="31">
        <f t="shared" ca="1" si="177"/>
        <v>0</v>
      </c>
      <c r="DA15" s="31">
        <f t="shared" ca="1" si="178"/>
        <v>-64.11</v>
      </c>
      <c r="DB15" s="31">
        <f t="shared" ca="1" si="179"/>
        <v>-5368.54</v>
      </c>
      <c r="DC15" s="31">
        <f t="shared" ca="1" si="180"/>
        <v>-311.67</v>
      </c>
      <c r="DD15" s="31">
        <f t="shared" ca="1" si="181"/>
        <v>-23.82</v>
      </c>
      <c r="DE15" s="31">
        <f t="shared" ca="1" si="182"/>
        <v>-32.21</v>
      </c>
      <c r="DF15" s="31">
        <f t="shared" ca="1" si="183"/>
        <v>0</v>
      </c>
      <c r="DG15" s="31">
        <f t="shared" ca="1" si="184"/>
        <v>-5.35</v>
      </c>
      <c r="DH15" s="31">
        <f t="shared" ca="1" si="185"/>
        <v>0</v>
      </c>
      <c r="DI15" s="32">
        <f t="shared" ca="1" si="186"/>
        <v>28488.6</v>
      </c>
      <c r="DJ15" s="32">
        <f t="shared" ca="1" si="187"/>
        <v>28488.6</v>
      </c>
      <c r="DK15" s="32">
        <f t="shared" ca="1" si="188"/>
        <v>28488.6</v>
      </c>
      <c r="DL15" s="32">
        <f t="shared" ca="1" si="189"/>
        <v>28488.6</v>
      </c>
      <c r="DM15" s="32">
        <f t="shared" ca="1" si="190"/>
        <v>28488.6</v>
      </c>
      <c r="DN15" s="32">
        <f t="shared" ca="1" si="191"/>
        <v>28488.6</v>
      </c>
      <c r="DO15" s="32">
        <f t="shared" ca="1" si="192"/>
        <v>28488.6</v>
      </c>
      <c r="DP15" s="32">
        <f t="shared" ca="1" si="193"/>
        <v>28488.6</v>
      </c>
      <c r="DQ15" s="32">
        <f t="shared" ca="1" si="194"/>
        <v>28488.6</v>
      </c>
      <c r="DR15" s="32">
        <f t="shared" ca="1" si="195"/>
        <v>46569.599999999999</v>
      </c>
      <c r="DS15" s="32">
        <f t="shared" ca="1" si="196"/>
        <v>46569.599999999999</v>
      </c>
      <c r="DT15" s="32">
        <f t="shared" ca="1" si="197"/>
        <v>46569.599999999999</v>
      </c>
      <c r="DU15" s="31">
        <f t="shared" ca="1" si="198"/>
        <v>0</v>
      </c>
      <c r="DV15" s="31">
        <f t="shared" ca="1" si="140"/>
        <v>0</v>
      </c>
      <c r="DW15" s="31">
        <f t="shared" ca="1" si="141"/>
        <v>0</v>
      </c>
      <c r="DX15" s="31">
        <f t="shared" ca="1" si="142"/>
        <v>0</v>
      </c>
      <c r="DY15" s="31">
        <f t="shared" ca="1" si="143"/>
        <v>0</v>
      </c>
      <c r="DZ15" s="31">
        <f t="shared" ca="1" si="144"/>
        <v>0</v>
      </c>
      <c r="EA15" s="31">
        <f t="shared" ca="1" si="145"/>
        <v>0</v>
      </c>
      <c r="EB15" s="31">
        <f t="shared" ca="1" si="146"/>
        <v>0</v>
      </c>
      <c r="EC15" s="31">
        <f t="shared" ca="1" si="147"/>
        <v>0</v>
      </c>
      <c r="ED15" s="31">
        <f t="shared" ca="1" si="148"/>
        <v>0</v>
      </c>
      <c r="EE15" s="31">
        <f t="shared" ca="1" si="149"/>
        <v>0</v>
      </c>
      <c r="EF15" s="31">
        <f t="shared" ca="1" si="150"/>
        <v>0</v>
      </c>
      <c r="EG15" s="32">
        <f t="shared" ca="1" si="199"/>
        <v>0</v>
      </c>
      <c r="EH15" s="32">
        <f t="shared" ca="1" si="200"/>
        <v>0</v>
      </c>
      <c r="EI15" s="32">
        <f t="shared" ca="1" si="201"/>
        <v>0</v>
      </c>
      <c r="EJ15" s="32">
        <f t="shared" ca="1" si="202"/>
        <v>0</v>
      </c>
      <c r="EK15" s="32">
        <f t="shared" ca="1" si="203"/>
        <v>-219.26</v>
      </c>
      <c r="EL15" s="32">
        <f t="shared" ca="1" si="204"/>
        <v>-18359.599999999999</v>
      </c>
      <c r="EM15" s="32">
        <f t="shared" ca="1" si="205"/>
        <v>-1065.8800000000001</v>
      </c>
      <c r="EN15" s="32">
        <f t="shared" ca="1" si="206"/>
        <v>-81.45</v>
      </c>
      <c r="EO15" s="32">
        <f t="shared" ca="1" si="207"/>
        <v>-110.14</v>
      </c>
      <c r="EP15" s="32">
        <f t="shared" ca="1" si="208"/>
        <v>0</v>
      </c>
      <c r="EQ15" s="32">
        <f t="shared" ca="1" si="209"/>
        <v>-18.3</v>
      </c>
      <c r="ER15" s="32">
        <f t="shared" ca="1" si="210"/>
        <v>0</v>
      </c>
    </row>
    <row r="16" spans="1:148">
      <c r="A16" t="s">
        <v>465</v>
      </c>
      <c r="B16" s="1" t="s">
        <v>530</v>
      </c>
      <c r="C16" t="s">
        <v>507</v>
      </c>
      <c r="D16" t="str">
        <f t="shared" ca="1" si="125"/>
        <v>Syncrude Industrial System DOS</v>
      </c>
      <c r="E16" s="51">
        <v>0</v>
      </c>
      <c r="F16" s="51">
        <v>0</v>
      </c>
      <c r="H16" s="51">
        <v>156.184</v>
      </c>
      <c r="I16" s="51">
        <v>0</v>
      </c>
      <c r="J16" s="51">
        <v>0</v>
      </c>
      <c r="K16" s="51">
        <v>107.548</v>
      </c>
      <c r="M16" s="51">
        <v>0</v>
      </c>
      <c r="N16" s="51">
        <v>0</v>
      </c>
      <c r="O16" s="51">
        <v>0</v>
      </c>
      <c r="P16" s="51">
        <v>0</v>
      </c>
      <c r="Q16" s="32">
        <v>0</v>
      </c>
      <c r="R16" s="32">
        <v>0</v>
      </c>
      <c r="S16" s="32"/>
      <c r="T16" s="32">
        <v>504.47</v>
      </c>
      <c r="U16" s="32">
        <v>0</v>
      </c>
      <c r="V16" s="32">
        <v>0</v>
      </c>
      <c r="W16" s="32">
        <v>347.38</v>
      </c>
      <c r="X16" s="32"/>
      <c r="Y16" s="32">
        <v>0</v>
      </c>
      <c r="Z16" s="32">
        <v>0</v>
      </c>
      <c r="AA16" s="32">
        <v>0</v>
      </c>
      <c r="AB16" s="32">
        <v>0</v>
      </c>
      <c r="AC16" s="31">
        <v>0</v>
      </c>
      <c r="AD16" s="31">
        <v>0</v>
      </c>
      <c r="AE16" s="31"/>
      <c r="AF16" s="31">
        <v>4527.3500000000004</v>
      </c>
      <c r="AG16" s="31">
        <v>0</v>
      </c>
      <c r="AH16" s="31">
        <v>0</v>
      </c>
      <c r="AI16" s="31">
        <v>4205.33</v>
      </c>
      <c r="AJ16" s="31"/>
      <c r="AK16" s="31">
        <v>0</v>
      </c>
      <c r="AL16" s="31">
        <v>0</v>
      </c>
      <c r="AM16" s="31">
        <v>0</v>
      </c>
      <c r="AN16" s="31">
        <v>0</v>
      </c>
      <c r="AO16" s="42">
        <v>-4.4800000000000004</v>
      </c>
      <c r="AP16" s="42">
        <v>-4.4800000000000004</v>
      </c>
      <c r="AQ16" s="42">
        <v>-4.4800000000000004</v>
      </c>
      <c r="AR16" s="42">
        <v>-4.4800000000000004</v>
      </c>
      <c r="AS16" s="42">
        <v>-4.4800000000000004</v>
      </c>
      <c r="AT16" s="42">
        <v>-4.4800000000000004</v>
      </c>
      <c r="AU16" s="42">
        <v>-4.4800000000000004</v>
      </c>
      <c r="AV16" s="42">
        <v>-4.4800000000000004</v>
      </c>
      <c r="AW16" s="42">
        <v>-4.4800000000000004</v>
      </c>
      <c r="AX16" s="42">
        <v>-4.4800000000000004</v>
      </c>
      <c r="AY16" s="42">
        <v>-4.4800000000000004</v>
      </c>
      <c r="AZ16" s="42">
        <v>-4.4800000000000004</v>
      </c>
      <c r="BA16" s="31">
        <v>0</v>
      </c>
      <c r="BB16" s="31">
        <v>0</v>
      </c>
      <c r="BC16" s="31"/>
      <c r="BD16" s="31">
        <v>-202.83</v>
      </c>
      <c r="BE16" s="31">
        <v>0</v>
      </c>
      <c r="BF16" s="31">
        <v>0</v>
      </c>
      <c r="BG16" s="31">
        <v>-188.4</v>
      </c>
      <c r="BH16" s="31"/>
      <c r="BI16" s="31">
        <v>0</v>
      </c>
      <c r="BJ16" s="31">
        <v>0</v>
      </c>
      <c r="BK16" s="31">
        <v>0</v>
      </c>
      <c r="BL16" s="31">
        <v>0</v>
      </c>
      <c r="BM16" s="32">
        <v>20349</v>
      </c>
      <c r="BN16" s="32">
        <v>20349</v>
      </c>
      <c r="BO16" s="32"/>
      <c r="BP16" s="32">
        <v>12209.4</v>
      </c>
      <c r="BQ16" s="32">
        <v>24418.799999999999</v>
      </c>
      <c r="BR16" s="32">
        <v>28488.6</v>
      </c>
      <c r="BS16" s="32">
        <v>16279.2</v>
      </c>
      <c r="BT16" s="32"/>
      <c r="BU16" s="32">
        <v>8139.6</v>
      </c>
      <c r="BV16" s="32">
        <v>33264</v>
      </c>
      <c r="BW16" s="32">
        <v>39916.800000000003</v>
      </c>
      <c r="BX16" s="32">
        <v>19958.400000000001</v>
      </c>
      <c r="BY16" s="31">
        <f t="shared" ref="BY16:BY18" si="211">MAX(Q16+BA16,BM16)</f>
        <v>20349</v>
      </c>
      <c r="BZ16" s="31">
        <f t="shared" si="163"/>
        <v>20349</v>
      </c>
      <c r="CA16" s="31">
        <f t="shared" si="164"/>
        <v>0</v>
      </c>
      <c r="CB16" s="31">
        <f t="shared" si="165"/>
        <v>12209.4</v>
      </c>
      <c r="CC16" s="31">
        <f t="shared" si="166"/>
        <v>24418.799999999999</v>
      </c>
      <c r="CD16" s="31">
        <f t="shared" si="167"/>
        <v>28488.6</v>
      </c>
      <c r="CE16" s="31">
        <f t="shared" si="168"/>
        <v>16279.2</v>
      </c>
      <c r="CF16" s="31">
        <f t="shared" si="169"/>
        <v>0</v>
      </c>
      <c r="CG16" s="31">
        <f t="shared" si="170"/>
        <v>8139.6</v>
      </c>
      <c r="CH16" s="31">
        <f t="shared" si="171"/>
        <v>33264</v>
      </c>
      <c r="CI16" s="31">
        <f t="shared" si="172"/>
        <v>39916.800000000003</v>
      </c>
      <c r="CJ16" s="31">
        <f t="shared" si="173"/>
        <v>19958.400000000001</v>
      </c>
      <c r="CK16" s="6">
        <f t="shared" ca="1" si="12"/>
        <v>-1.3100000000000001E-2</v>
      </c>
      <c r="CL16" s="6">
        <f t="shared" ca="1" si="12"/>
        <v>-1.3100000000000001E-2</v>
      </c>
      <c r="CM16" s="6">
        <f t="shared" ca="1" si="12"/>
        <v>-1.3100000000000001E-2</v>
      </c>
      <c r="CN16" s="6">
        <f t="shared" ca="1" si="12"/>
        <v>-1.3100000000000001E-2</v>
      </c>
      <c r="CO16" s="6">
        <f t="shared" ca="1" si="12"/>
        <v>-1.3100000000000001E-2</v>
      </c>
      <c r="CP16" s="6">
        <f t="shared" ca="1" si="12"/>
        <v>-1.3100000000000001E-2</v>
      </c>
      <c r="CQ16" s="6">
        <f t="shared" ca="1" si="12"/>
        <v>-1.3100000000000001E-2</v>
      </c>
      <c r="CR16" s="6">
        <f t="shared" ca="1" si="12"/>
        <v>-1.3100000000000001E-2</v>
      </c>
      <c r="CS16" s="6">
        <f t="shared" ca="1" si="12"/>
        <v>-1.3100000000000001E-2</v>
      </c>
      <c r="CT16" s="6">
        <f t="shared" ca="1" si="12"/>
        <v>-1.3100000000000001E-2</v>
      </c>
      <c r="CU16" s="6">
        <f t="shared" ca="1" si="12"/>
        <v>-1.3100000000000001E-2</v>
      </c>
      <c r="CV16" s="6">
        <f t="shared" ca="1" si="12"/>
        <v>-1.3100000000000001E-2</v>
      </c>
      <c r="CW16" s="31">
        <f t="shared" ca="1" si="174"/>
        <v>0</v>
      </c>
      <c r="CX16" s="31">
        <f t="shared" ca="1" si="175"/>
        <v>0</v>
      </c>
      <c r="CY16" s="31">
        <f t="shared" ca="1" si="176"/>
        <v>0</v>
      </c>
      <c r="CZ16" s="31">
        <f t="shared" ca="1" si="177"/>
        <v>-59.31</v>
      </c>
      <c r="DA16" s="31">
        <f t="shared" ca="1" si="178"/>
        <v>0</v>
      </c>
      <c r="DB16" s="31">
        <f t="shared" ca="1" si="179"/>
        <v>0</v>
      </c>
      <c r="DC16" s="31">
        <f t="shared" ca="1" si="180"/>
        <v>-55.09</v>
      </c>
      <c r="DD16" s="31">
        <f t="shared" ca="1" si="181"/>
        <v>0</v>
      </c>
      <c r="DE16" s="31">
        <f t="shared" ca="1" si="182"/>
        <v>0</v>
      </c>
      <c r="DF16" s="31">
        <f t="shared" ca="1" si="183"/>
        <v>0</v>
      </c>
      <c r="DG16" s="31">
        <f t="shared" ca="1" si="184"/>
        <v>0</v>
      </c>
      <c r="DH16" s="31">
        <f t="shared" ca="1" si="185"/>
        <v>0</v>
      </c>
      <c r="DI16" s="32">
        <f t="shared" ca="1" si="186"/>
        <v>20349</v>
      </c>
      <c r="DJ16" s="32">
        <f t="shared" ca="1" si="187"/>
        <v>20349</v>
      </c>
      <c r="DK16" s="32">
        <f t="shared" ca="1" si="188"/>
        <v>0</v>
      </c>
      <c r="DL16" s="32">
        <f t="shared" ca="1" si="189"/>
        <v>12209.4</v>
      </c>
      <c r="DM16" s="32">
        <f t="shared" ca="1" si="190"/>
        <v>24418.799999999999</v>
      </c>
      <c r="DN16" s="32">
        <f t="shared" ca="1" si="191"/>
        <v>28488.6</v>
      </c>
      <c r="DO16" s="32">
        <f t="shared" ca="1" si="192"/>
        <v>16279.2</v>
      </c>
      <c r="DP16" s="32">
        <f t="shared" ca="1" si="193"/>
        <v>0</v>
      </c>
      <c r="DQ16" s="32">
        <f t="shared" ca="1" si="194"/>
        <v>8139.6</v>
      </c>
      <c r="DR16" s="32">
        <f t="shared" ca="1" si="195"/>
        <v>33264</v>
      </c>
      <c r="DS16" s="32">
        <f t="shared" ca="1" si="196"/>
        <v>39916.800000000003</v>
      </c>
      <c r="DT16" s="32">
        <f t="shared" ca="1" si="197"/>
        <v>19958.400000000001</v>
      </c>
      <c r="DU16" s="31">
        <f t="shared" ca="1" si="198"/>
        <v>0</v>
      </c>
      <c r="DV16" s="31">
        <f t="shared" ca="1" si="140"/>
        <v>0</v>
      </c>
      <c r="DW16" s="31">
        <f t="shared" ca="1" si="141"/>
        <v>0</v>
      </c>
      <c r="DX16" s="31">
        <f t="shared" ca="1" si="142"/>
        <v>0</v>
      </c>
      <c r="DY16" s="31">
        <f t="shared" ca="1" si="143"/>
        <v>0</v>
      </c>
      <c r="DZ16" s="31">
        <f t="shared" ca="1" si="144"/>
        <v>0</v>
      </c>
      <c r="EA16" s="31">
        <f t="shared" ca="1" si="145"/>
        <v>0</v>
      </c>
      <c r="EB16" s="31">
        <f t="shared" ca="1" si="146"/>
        <v>0</v>
      </c>
      <c r="EC16" s="31">
        <f t="shared" ca="1" si="147"/>
        <v>0</v>
      </c>
      <c r="ED16" s="31">
        <f t="shared" ca="1" si="148"/>
        <v>0</v>
      </c>
      <c r="EE16" s="31">
        <f t="shared" ca="1" si="149"/>
        <v>0</v>
      </c>
      <c r="EF16" s="31">
        <f t="shared" ca="1" si="150"/>
        <v>0</v>
      </c>
      <c r="EG16" s="32">
        <f t="shared" ca="1" si="199"/>
        <v>0</v>
      </c>
      <c r="EH16" s="32">
        <f t="shared" ca="1" si="200"/>
        <v>0</v>
      </c>
      <c r="EI16" s="32">
        <f t="shared" ca="1" si="201"/>
        <v>0</v>
      </c>
      <c r="EJ16" s="32">
        <f t="shared" ca="1" si="202"/>
        <v>-202.83</v>
      </c>
      <c r="EK16" s="32">
        <f t="shared" ca="1" si="203"/>
        <v>0</v>
      </c>
      <c r="EL16" s="32">
        <f t="shared" ca="1" si="204"/>
        <v>0</v>
      </c>
      <c r="EM16" s="32">
        <f t="shared" ca="1" si="205"/>
        <v>-188.4</v>
      </c>
      <c r="EN16" s="32">
        <f t="shared" ca="1" si="206"/>
        <v>0</v>
      </c>
      <c r="EO16" s="32">
        <f t="shared" ca="1" si="207"/>
        <v>0</v>
      </c>
      <c r="EP16" s="32">
        <f t="shared" ca="1" si="208"/>
        <v>0</v>
      </c>
      <c r="EQ16" s="32">
        <f t="shared" ca="1" si="209"/>
        <v>0</v>
      </c>
      <c r="ER16" s="32">
        <f t="shared" ca="1" si="210"/>
        <v>0</v>
      </c>
    </row>
    <row r="17" spans="1:148">
      <c r="A17" t="s">
        <v>465</v>
      </c>
      <c r="B17" s="1" t="s">
        <v>530</v>
      </c>
      <c r="C17" t="s">
        <v>508</v>
      </c>
      <c r="D17" t="str">
        <f t="shared" ca="1" si="125"/>
        <v>Syncrude Industrial System DOS</v>
      </c>
      <c r="E17" s="51">
        <v>0</v>
      </c>
      <c r="F17" s="51">
        <v>0</v>
      </c>
      <c r="G17" s="51">
        <v>0</v>
      </c>
      <c r="H17" s="51">
        <v>0</v>
      </c>
      <c r="I17" s="51">
        <v>144.83199999999999</v>
      </c>
      <c r="J17" s="51">
        <v>2372.2240000000002</v>
      </c>
      <c r="K17" s="51">
        <v>9.2460000000000004</v>
      </c>
      <c r="L17" s="51">
        <v>0</v>
      </c>
      <c r="M17" s="51">
        <v>32.599499999999999</v>
      </c>
      <c r="N17" s="51">
        <v>0</v>
      </c>
      <c r="O17" s="51">
        <v>148.93600000000001</v>
      </c>
      <c r="P17" s="51">
        <v>0</v>
      </c>
      <c r="Q17" s="32">
        <v>0</v>
      </c>
      <c r="R17" s="32">
        <v>0</v>
      </c>
      <c r="S17" s="32">
        <v>0</v>
      </c>
      <c r="T17" s="32">
        <v>0</v>
      </c>
      <c r="U17" s="32">
        <v>467.81</v>
      </c>
      <c r="V17" s="32">
        <v>7662.28</v>
      </c>
      <c r="W17" s="32">
        <v>29.86</v>
      </c>
      <c r="X17" s="32">
        <v>0</v>
      </c>
      <c r="Y17" s="32">
        <v>105.3</v>
      </c>
      <c r="Z17" s="32">
        <v>0</v>
      </c>
      <c r="AA17" s="32">
        <v>786.38</v>
      </c>
      <c r="AB17" s="32">
        <v>0</v>
      </c>
      <c r="AC17" s="31">
        <v>0</v>
      </c>
      <c r="AD17" s="31">
        <v>0</v>
      </c>
      <c r="AE17" s="31">
        <v>0</v>
      </c>
      <c r="AF17" s="31">
        <v>0</v>
      </c>
      <c r="AG17" s="31">
        <v>3658.73</v>
      </c>
      <c r="AH17" s="31">
        <v>95984.99</v>
      </c>
      <c r="AI17" s="31">
        <v>439.19</v>
      </c>
      <c r="AJ17" s="31">
        <v>0</v>
      </c>
      <c r="AK17" s="31">
        <v>2079.61</v>
      </c>
      <c r="AL17" s="31">
        <v>0</v>
      </c>
      <c r="AM17" s="31">
        <v>7634.95</v>
      </c>
      <c r="AN17" s="31">
        <v>0</v>
      </c>
      <c r="AO17" s="42">
        <v>-4.4800000000000004</v>
      </c>
      <c r="AP17" s="42">
        <v>-4.4800000000000004</v>
      </c>
      <c r="AQ17" s="42">
        <v>-4.4800000000000004</v>
      </c>
      <c r="AR17" s="42">
        <v>-4.4800000000000004</v>
      </c>
      <c r="AS17" s="42">
        <v>-4.4800000000000004</v>
      </c>
      <c r="AT17" s="42">
        <v>-4.4800000000000004</v>
      </c>
      <c r="AU17" s="42">
        <v>-4.4800000000000004</v>
      </c>
      <c r="AV17" s="42">
        <v>-4.4800000000000004</v>
      </c>
      <c r="AW17" s="42">
        <v>-4.4800000000000004</v>
      </c>
      <c r="AX17" s="42">
        <v>-4.4800000000000004</v>
      </c>
      <c r="AY17" s="42">
        <v>-4.4800000000000004</v>
      </c>
      <c r="AZ17" s="42">
        <v>-4.4800000000000004</v>
      </c>
      <c r="BA17" s="31">
        <v>0</v>
      </c>
      <c r="BB17" s="31">
        <v>0</v>
      </c>
      <c r="BC17" s="31">
        <v>0</v>
      </c>
      <c r="BD17" s="31">
        <v>0</v>
      </c>
      <c r="BE17" s="31">
        <v>-163.91</v>
      </c>
      <c r="BF17" s="31">
        <v>-4300.12</v>
      </c>
      <c r="BG17" s="31">
        <v>-19.68</v>
      </c>
      <c r="BH17" s="31">
        <v>0</v>
      </c>
      <c r="BI17" s="31">
        <v>-93.17</v>
      </c>
      <c r="BJ17" s="31">
        <v>0</v>
      </c>
      <c r="BK17" s="31">
        <v>-342.05</v>
      </c>
      <c r="BL17" s="31">
        <v>0</v>
      </c>
      <c r="BM17" s="32">
        <v>28488.6</v>
      </c>
      <c r="BN17" s="32">
        <v>28488.6</v>
      </c>
      <c r="BO17" s="32">
        <v>31880.1</v>
      </c>
      <c r="BP17" s="32">
        <v>28488.6</v>
      </c>
      <c r="BQ17" s="32">
        <v>28488.6</v>
      </c>
      <c r="BR17" s="32">
        <v>28488.6</v>
      </c>
      <c r="BS17" s="32">
        <v>28488.6</v>
      </c>
      <c r="BT17" s="32">
        <v>28488.6</v>
      </c>
      <c r="BU17" s="32">
        <v>28488.6</v>
      </c>
      <c r="BV17" s="32">
        <v>46569.599999999999</v>
      </c>
      <c r="BW17" s="32">
        <v>46569.599999999999</v>
      </c>
      <c r="BX17" s="32">
        <v>46569.599999999999</v>
      </c>
      <c r="BY17" s="31">
        <f t="shared" si="211"/>
        <v>28488.6</v>
      </c>
      <c r="BZ17" s="31">
        <f t="shared" si="163"/>
        <v>28488.6</v>
      </c>
      <c r="CA17" s="31">
        <f t="shared" si="164"/>
        <v>31880.1</v>
      </c>
      <c r="CB17" s="31">
        <f t="shared" si="165"/>
        <v>28488.6</v>
      </c>
      <c r="CC17" s="31">
        <f t="shared" si="166"/>
        <v>28488.6</v>
      </c>
      <c r="CD17" s="31">
        <f t="shared" si="167"/>
        <v>28488.6</v>
      </c>
      <c r="CE17" s="31">
        <f t="shared" si="168"/>
        <v>28488.6</v>
      </c>
      <c r="CF17" s="31">
        <f t="shared" si="169"/>
        <v>28488.6</v>
      </c>
      <c r="CG17" s="31">
        <f t="shared" si="170"/>
        <v>28488.6</v>
      </c>
      <c r="CH17" s="31">
        <f t="shared" si="171"/>
        <v>46569.599999999999</v>
      </c>
      <c r="CI17" s="31">
        <f t="shared" si="172"/>
        <v>46569.599999999999</v>
      </c>
      <c r="CJ17" s="31">
        <f t="shared" si="173"/>
        <v>46569.599999999999</v>
      </c>
      <c r="CK17" s="6">
        <f t="shared" ca="1" si="12"/>
        <v>-1.3100000000000001E-2</v>
      </c>
      <c r="CL17" s="6">
        <f t="shared" ca="1" si="12"/>
        <v>-1.3100000000000001E-2</v>
      </c>
      <c r="CM17" s="6">
        <f t="shared" ca="1" si="12"/>
        <v>-1.3100000000000001E-2</v>
      </c>
      <c r="CN17" s="6">
        <f t="shared" ca="1" si="12"/>
        <v>-1.3100000000000001E-2</v>
      </c>
      <c r="CO17" s="6">
        <f t="shared" ca="1" si="12"/>
        <v>-1.3100000000000001E-2</v>
      </c>
      <c r="CP17" s="6">
        <f t="shared" ca="1" si="12"/>
        <v>-1.3100000000000001E-2</v>
      </c>
      <c r="CQ17" s="6">
        <f t="shared" ca="1" si="12"/>
        <v>-1.3100000000000001E-2</v>
      </c>
      <c r="CR17" s="6">
        <f t="shared" ca="1" si="12"/>
        <v>-1.3100000000000001E-2</v>
      </c>
      <c r="CS17" s="6">
        <f t="shared" ca="1" si="12"/>
        <v>-1.3100000000000001E-2</v>
      </c>
      <c r="CT17" s="6">
        <f t="shared" ca="1" si="12"/>
        <v>-1.3100000000000001E-2</v>
      </c>
      <c r="CU17" s="6">
        <f t="shared" ca="1" si="12"/>
        <v>-1.3100000000000001E-2</v>
      </c>
      <c r="CV17" s="6">
        <f t="shared" ca="1" si="12"/>
        <v>-1.3100000000000001E-2</v>
      </c>
      <c r="CW17" s="31">
        <f t="shared" ref="CW17:CW18" ca="1" si="212">ROUND(AC17*CK17,2)</f>
        <v>0</v>
      </c>
      <c r="CX17" s="31">
        <f t="shared" ca="1" si="175"/>
        <v>0</v>
      </c>
      <c r="CY17" s="31">
        <f t="shared" ca="1" si="176"/>
        <v>0</v>
      </c>
      <c r="CZ17" s="31">
        <f t="shared" ca="1" si="177"/>
        <v>0</v>
      </c>
      <c r="DA17" s="31">
        <f t="shared" ca="1" si="178"/>
        <v>-47.93</v>
      </c>
      <c r="DB17" s="31">
        <f t="shared" ca="1" si="179"/>
        <v>-1257.4000000000001</v>
      </c>
      <c r="DC17" s="31">
        <f t="shared" ca="1" si="180"/>
        <v>-5.75</v>
      </c>
      <c r="DD17" s="31">
        <f t="shared" ca="1" si="181"/>
        <v>0</v>
      </c>
      <c r="DE17" s="31">
        <f t="shared" ca="1" si="182"/>
        <v>-27.24</v>
      </c>
      <c r="DF17" s="31">
        <f t="shared" ca="1" si="183"/>
        <v>0</v>
      </c>
      <c r="DG17" s="31">
        <f t="shared" ca="1" si="184"/>
        <v>-100.02</v>
      </c>
      <c r="DH17" s="31">
        <f t="shared" ca="1" si="185"/>
        <v>0</v>
      </c>
      <c r="DI17" s="32">
        <f t="shared" ref="DI17:DI18" ca="1" si="213">MAX(Q17+CW17,BM17)</f>
        <v>28488.6</v>
      </c>
      <c r="DJ17" s="32">
        <f t="shared" ca="1" si="187"/>
        <v>28488.6</v>
      </c>
      <c r="DK17" s="32">
        <f t="shared" ca="1" si="188"/>
        <v>31880.1</v>
      </c>
      <c r="DL17" s="32">
        <f t="shared" ca="1" si="189"/>
        <v>28488.6</v>
      </c>
      <c r="DM17" s="32">
        <f t="shared" ca="1" si="190"/>
        <v>28488.6</v>
      </c>
      <c r="DN17" s="32">
        <f t="shared" ca="1" si="191"/>
        <v>28488.6</v>
      </c>
      <c r="DO17" s="32">
        <f t="shared" ca="1" si="192"/>
        <v>28488.6</v>
      </c>
      <c r="DP17" s="32">
        <f t="shared" ca="1" si="193"/>
        <v>28488.6</v>
      </c>
      <c r="DQ17" s="32">
        <f t="shared" ca="1" si="194"/>
        <v>28488.6</v>
      </c>
      <c r="DR17" s="32">
        <f t="shared" ca="1" si="195"/>
        <v>46569.599999999999</v>
      </c>
      <c r="DS17" s="32">
        <f t="shared" ca="1" si="196"/>
        <v>46569.599999999999</v>
      </c>
      <c r="DT17" s="32">
        <f t="shared" ca="1" si="197"/>
        <v>46569.599999999999</v>
      </c>
      <c r="DU17" s="31">
        <f t="shared" ca="1" si="198"/>
        <v>0</v>
      </c>
      <c r="DV17" s="31">
        <f t="shared" ca="1" si="140"/>
        <v>0</v>
      </c>
      <c r="DW17" s="31">
        <f t="shared" ca="1" si="141"/>
        <v>0</v>
      </c>
      <c r="DX17" s="31">
        <f t="shared" ca="1" si="142"/>
        <v>0</v>
      </c>
      <c r="DY17" s="31">
        <f t="shared" ca="1" si="143"/>
        <v>0</v>
      </c>
      <c r="DZ17" s="31">
        <f t="shared" ca="1" si="144"/>
        <v>0</v>
      </c>
      <c r="EA17" s="31">
        <f t="shared" ca="1" si="145"/>
        <v>0</v>
      </c>
      <c r="EB17" s="31">
        <f t="shared" ca="1" si="146"/>
        <v>0</v>
      </c>
      <c r="EC17" s="31">
        <f t="shared" ca="1" si="147"/>
        <v>0</v>
      </c>
      <c r="ED17" s="31">
        <f t="shared" ca="1" si="148"/>
        <v>0</v>
      </c>
      <c r="EE17" s="31">
        <f t="shared" ca="1" si="149"/>
        <v>0</v>
      </c>
      <c r="EF17" s="31">
        <f t="shared" ca="1" si="150"/>
        <v>0</v>
      </c>
      <c r="EG17" s="32">
        <f t="shared" ref="EG17:EG18" ca="1" si="214">DU17+BA17</f>
        <v>0</v>
      </c>
      <c r="EH17" s="32">
        <f t="shared" ca="1" si="200"/>
        <v>0</v>
      </c>
      <c r="EI17" s="32">
        <f t="shared" ca="1" si="201"/>
        <v>0</v>
      </c>
      <c r="EJ17" s="32">
        <f t="shared" ca="1" si="202"/>
        <v>0</v>
      </c>
      <c r="EK17" s="32">
        <f t="shared" ca="1" si="203"/>
        <v>-163.91</v>
      </c>
      <c r="EL17" s="32">
        <f t="shared" ca="1" si="204"/>
        <v>-4300.12</v>
      </c>
      <c r="EM17" s="32">
        <f t="shared" ca="1" si="205"/>
        <v>-19.68</v>
      </c>
      <c r="EN17" s="32">
        <f t="shared" ca="1" si="206"/>
        <v>0</v>
      </c>
      <c r="EO17" s="32">
        <f t="shared" ca="1" si="207"/>
        <v>-93.17</v>
      </c>
      <c r="EP17" s="32">
        <f t="shared" ca="1" si="208"/>
        <v>0</v>
      </c>
      <c r="EQ17" s="32">
        <f t="shared" ca="1" si="209"/>
        <v>-342.05</v>
      </c>
      <c r="ER17" s="32">
        <f t="shared" ca="1" si="210"/>
        <v>0</v>
      </c>
    </row>
    <row r="18" spans="1:148">
      <c r="A18" t="s">
        <v>465</v>
      </c>
      <c r="B18" s="1" t="s">
        <v>530</v>
      </c>
      <c r="C18" t="s">
        <v>533</v>
      </c>
      <c r="D18" t="str">
        <f t="shared" ca="1" si="125"/>
        <v>Syncrude Industrial System DOS</v>
      </c>
      <c r="J18" s="51">
        <v>0</v>
      </c>
      <c r="O18" s="51">
        <v>0</v>
      </c>
      <c r="Q18" s="32"/>
      <c r="R18" s="32"/>
      <c r="S18" s="32"/>
      <c r="T18" s="32"/>
      <c r="U18" s="32"/>
      <c r="V18" s="32">
        <v>0</v>
      </c>
      <c r="W18" s="32"/>
      <c r="X18" s="32"/>
      <c r="Y18" s="32"/>
      <c r="Z18" s="32"/>
      <c r="AA18" s="32">
        <v>0</v>
      </c>
      <c r="AB18" s="32"/>
      <c r="AC18" s="31"/>
      <c r="AD18" s="31"/>
      <c r="AE18" s="31"/>
      <c r="AF18" s="31"/>
      <c r="AG18" s="31"/>
      <c r="AH18" s="31">
        <v>0</v>
      </c>
      <c r="AI18" s="31"/>
      <c r="AJ18" s="31"/>
      <c r="AK18" s="31"/>
      <c r="AL18" s="31"/>
      <c r="AM18" s="31">
        <v>0</v>
      </c>
      <c r="AN18" s="31"/>
      <c r="AO18" s="42">
        <v>-4.4800000000000004</v>
      </c>
      <c r="AP18" s="42">
        <v>-4.4800000000000004</v>
      </c>
      <c r="AQ18" s="42">
        <v>-4.4800000000000004</v>
      </c>
      <c r="AR18" s="42">
        <v>-4.4800000000000004</v>
      </c>
      <c r="AS18" s="42">
        <v>-4.4800000000000004</v>
      </c>
      <c r="AT18" s="42">
        <v>-4.4800000000000004</v>
      </c>
      <c r="AU18" s="42">
        <v>-4.4800000000000004</v>
      </c>
      <c r="AV18" s="42">
        <v>-4.4800000000000004</v>
      </c>
      <c r="AW18" s="42">
        <v>-4.4800000000000004</v>
      </c>
      <c r="AX18" s="42">
        <v>-4.4800000000000004</v>
      </c>
      <c r="AY18" s="42">
        <v>-4.4800000000000004</v>
      </c>
      <c r="AZ18" s="42">
        <v>-4.4800000000000004</v>
      </c>
      <c r="BA18" s="31"/>
      <c r="BB18" s="31"/>
      <c r="BC18" s="31"/>
      <c r="BD18" s="31"/>
      <c r="BE18" s="31"/>
      <c r="BF18" s="31">
        <v>0</v>
      </c>
      <c r="BG18" s="31"/>
      <c r="BH18" s="31"/>
      <c r="BI18" s="31"/>
      <c r="BJ18" s="31"/>
      <c r="BK18" s="31">
        <v>0</v>
      </c>
      <c r="BL18" s="31"/>
      <c r="BM18" s="32"/>
      <c r="BN18" s="32"/>
      <c r="BO18" s="32"/>
      <c r="BP18" s="32"/>
      <c r="BQ18" s="32"/>
      <c r="BR18" s="32">
        <v>4069.8</v>
      </c>
      <c r="BS18" s="32"/>
      <c r="BT18" s="32"/>
      <c r="BU18" s="32"/>
      <c r="BV18" s="32"/>
      <c r="BW18" s="32">
        <v>6652.8</v>
      </c>
      <c r="BX18" s="32"/>
      <c r="BY18" s="31">
        <f t="shared" si="211"/>
        <v>0</v>
      </c>
      <c r="BZ18" s="31">
        <f t="shared" si="163"/>
        <v>0</v>
      </c>
      <c r="CA18" s="31">
        <f t="shared" si="164"/>
        <v>0</v>
      </c>
      <c r="CB18" s="31">
        <f t="shared" si="165"/>
        <v>0</v>
      </c>
      <c r="CC18" s="31">
        <f t="shared" si="166"/>
        <v>0</v>
      </c>
      <c r="CD18" s="31">
        <f t="shared" si="167"/>
        <v>4069.8</v>
      </c>
      <c r="CE18" s="31">
        <f t="shared" si="168"/>
        <v>0</v>
      </c>
      <c r="CF18" s="31">
        <f t="shared" si="169"/>
        <v>0</v>
      </c>
      <c r="CG18" s="31">
        <f t="shared" si="170"/>
        <v>0</v>
      </c>
      <c r="CH18" s="31">
        <f t="shared" si="171"/>
        <v>0</v>
      </c>
      <c r="CI18" s="31">
        <f t="shared" si="172"/>
        <v>6652.8</v>
      </c>
      <c r="CJ18" s="31">
        <f t="shared" si="173"/>
        <v>0</v>
      </c>
      <c r="CK18" s="6">
        <f t="shared" ca="1" si="12"/>
        <v>-1.3100000000000001E-2</v>
      </c>
      <c r="CL18" s="6">
        <f t="shared" ca="1" si="12"/>
        <v>-1.3100000000000001E-2</v>
      </c>
      <c r="CM18" s="6">
        <f t="shared" ca="1" si="12"/>
        <v>-1.3100000000000001E-2</v>
      </c>
      <c r="CN18" s="6">
        <f t="shared" ca="1" si="12"/>
        <v>-1.3100000000000001E-2</v>
      </c>
      <c r="CO18" s="6">
        <f t="shared" ca="1" si="12"/>
        <v>-1.3100000000000001E-2</v>
      </c>
      <c r="CP18" s="6">
        <f t="shared" ca="1" si="12"/>
        <v>-1.3100000000000001E-2</v>
      </c>
      <c r="CQ18" s="6">
        <f t="shared" ca="1" si="12"/>
        <v>-1.3100000000000001E-2</v>
      </c>
      <c r="CR18" s="6">
        <f t="shared" ca="1" si="12"/>
        <v>-1.3100000000000001E-2</v>
      </c>
      <c r="CS18" s="6">
        <f t="shared" ca="1" si="12"/>
        <v>-1.3100000000000001E-2</v>
      </c>
      <c r="CT18" s="6">
        <f t="shared" ca="1" si="12"/>
        <v>-1.3100000000000001E-2</v>
      </c>
      <c r="CU18" s="6">
        <f t="shared" ca="1" si="12"/>
        <v>-1.3100000000000001E-2</v>
      </c>
      <c r="CV18" s="6">
        <f t="shared" ca="1" si="12"/>
        <v>-1.3100000000000001E-2</v>
      </c>
      <c r="CW18" s="31">
        <f t="shared" ca="1" si="212"/>
        <v>0</v>
      </c>
      <c r="CX18" s="31">
        <f t="shared" ca="1" si="175"/>
        <v>0</v>
      </c>
      <c r="CY18" s="31">
        <f t="shared" ca="1" si="176"/>
        <v>0</v>
      </c>
      <c r="CZ18" s="31">
        <f t="shared" ca="1" si="177"/>
        <v>0</v>
      </c>
      <c r="DA18" s="31">
        <f t="shared" ca="1" si="178"/>
        <v>0</v>
      </c>
      <c r="DB18" s="31">
        <f t="shared" ca="1" si="179"/>
        <v>0</v>
      </c>
      <c r="DC18" s="31">
        <f t="shared" ca="1" si="180"/>
        <v>0</v>
      </c>
      <c r="DD18" s="31">
        <f t="shared" ca="1" si="181"/>
        <v>0</v>
      </c>
      <c r="DE18" s="31">
        <f t="shared" ca="1" si="182"/>
        <v>0</v>
      </c>
      <c r="DF18" s="31">
        <f t="shared" ca="1" si="183"/>
        <v>0</v>
      </c>
      <c r="DG18" s="31">
        <f t="shared" ca="1" si="184"/>
        <v>0</v>
      </c>
      <c r="DH18" s="31">
        <f t="shared" ca="1" si="185"/>
        <v>0</v>
      </c>
      <c r="DI18" s="32">
        <f t="shared" ca="1" si="213"/>
        <v>0</v>
      </c>
      <c r="DJ18" s="32">
        <f t="shared" ca="1" si="187"/>
        <v>0</v>
      </c>
      <c r="DK18" s="32">
        <f t="shared" ca="1" si="188"/>
        <v>0</v>
      </c>
      <c r="DL18" s="32">
        <f t="shared" ca="1" si="189"/>
        <v>0</v>
      </c>
      <c r="DM18" s="32">
        <f t="shared" ca="1" si="190"/>
        <v>0</v>
      </c>
      <c r="DN18" s="32">
        <f t="shared" ca="1" si="191"/>
        <v>4069.8</v>
      </c>
      <c r="DO18" s="32">
        <f t="shared" ca="1" si="192"/>
        <v>0</v>
      </c>
      <c r="DP18" s="32">
        <f t="shared" ca="1" si="193"/>
        <v>0</v>
      </c>
      <c r="DQ18" s="32">
        <f t="shared" ca="1" si="194"/>
        <v>0</v>
      </c>
      <c r="DR18" s="32">
        <f t="shared" ca="1" si="195"/>
        <v>0</v>
      </c>
      <c r="DS18" s="32">
        <f t="shared" ca="1" si="196"/>
        <v>6652.8</v>
      </c>
      <c r="DT18" s="32">
        <f t="shared" ca="1" si="197"/>
        <v>0</v>
      </c>
      <c r="DU18" s="31">
        <f t="shared" ca="1" si="198"/>
        <v>0</v>
      </c>
      <c r="DV18" s="31">
        <f t="shared" ca="1" si="140"/>
        <v>0</v>
      </c>
      <c r="DW18" s="31">
        <f t="shared" ca="1" si="141"/>
        <v>0</v>
      </c>
      <c r="DX18" s="31">
        <f t="shared" ca="1" si="142"/>
        <v>0</v>
      </c>
      <c r="DY18" s="31">
        <f t="shared" ca="1" si="143"/>
        <v>0</v>
      </c>
      <c r="DZ18" s="31">
        <f t="shared" ca="1" si="144"/>
        <v>0</v>
      </c>
      <c r="EA18" s="31">
        <f t="shared" ca="1" si="145"/>
        <v>0</v>
      </c>
      <c r="EB18" s="31">
        <f t="shared" ca="1" si="146"/>
        <v>0</v>
      </c>
      <c r="EC18" s="31">
        <f t="shared" ca="1" si="147"/>
        <v>0</v>
      </c>
      <c r="ED18" s="31">
        <f t="shared" ca="1" si="148"/>
        <v>0</v>
      </c>
      <c r="EE18" s="31">
        <f t="shared" ca="1" si="149"/>
        <v>0</v>
      </c>
      <c r="EF18" s="31">
        <f t="shared" ca="1" si="150"/>
        <v>0</v>
      </c>
      <c r="EG18" s="32">
        <f t="shared" ca="1" si="214"/>
        <v>0</v>
      </c>
      <c r="EH18" s="32">
        <f t="shared" ca="1" si="200"/>
        <v>0</v>
      </c>
      <c r="EI18" s="32">
        <f t="shared" ca="1" si="201"/>
        <v>0</v>
      </c>
      <c r="EJ18" s="32">
        <f t="shared" ca="1" si="202"/>
        <v>0</v>
      </c>
      <c r="EK18" s="32">
        <f t="shared" ca="1" si="203"/>
        <v>0</v>
      </c>
      <c r="EL18" s="32">
        <f t="shared" ca="1" si="204"/>
        <v>0</v>
      </c>
      <c r="EM18" s="32">
        <f t="shared" ca="1" si="205"/>
        <v>0</v>
      </c>
      <c r="EN18" s="32">
        <f t="shared" ca="1" si="206"/>
        <v>0</v>
      </c>
      <c r="EO18" s="32">
        <f t="shared" ca="1" si="207"/>
        <v>0</v>
      </c>
      <c r="EP18" s="32">
        <f t="shared" ca="1" si="208"/>
        <v>0</v>
      </c>
      <c r="EQ18" s="32">
        <f t="shared" ca="1" si="209"/>
        <v>0</v>
      </c>
      <c r="ER18" s="32">
        <f t="shared" ca="1" si="210"/>
        <v>0</v>
      </c>
    </row>
    <row r="19" spans="1:148">
      <c r="A19" t="s">
        <v>465</v>
      </c>
      <c r="B19" s="1" t="s">
        <v>530</v>
      </c>
      <c r="C19" t="str">
        <f t="shared" ref="C19" ca="1" si="215">VLOOKUP($B19,LocationLookup,2,FALSE)</f>
        <v>341S025</v>
      </c>
      <c r="D19" t="str">
        <f t="shared" ref="D19" ca="1" si="216">VLOOKUP($C19,LossFactorLookup,2,FALSE)</f>
        <v>Syncrude Industrial System DOS</v>
      </c>
      <c r="E19" s="65">
        <f>SUM(E13:E18)</f>
        <v>120.342</v>
      </c>
      <c r="F19" s="65">
        <f t="shared" ref="F19:P19" si="217">SUM(F13:F18)</f>
        <v>0</v>
      </c>
      <c r="G19" s="65">
        <f t="shared" si="217"/>
        <v>4604.8500000000004</v>
      </c>
      <c r="H19" s="65">
        <f t="shared" si="217"/>
        <v>156.184</v>
      </c>
      <c r="I19" s="65">
        <f t="shared" si="217"/>
        <v>397.11599999999999</v>
      </c>
      <c r="J19" s="65">
        <f t="shared" si="217"/>
        <v>9663.4120000000003</v>
      </c>
      <c r="K19" s="65">
        <f t="shared" si="217"/>
        <v>399.35550000000001</v>
      </c>
      <c r="L19" s="65">
        <f t="shared" si="217"/>
        <v>1054.117</v>
      </c>
      <c r="M19" s="65">
        <f t="shared" si="217"/>
        <v>90.063700000000011</v>
      </c>
      <c r="N19" s="65">
        <f t="shared" si="217"/>
        <v>0</v>
      </c>
      <c r="O19" s="65">
        <f t="shared" si="217"/>
        <v>161.43600000000001</v>
      </c>
      <c r="P19" s="65">
        <f t="shared" si="217"/>
        <v>0</v>
      </c>
      <c r="Q19" s="32"/>
      <c r="R19" s="32"/>
      <c r="S19" s="32"/>
      <c r="T19" s="32"/>
      <c r="U19" s="32"/>
      <c r="V19" s="32"/>
      <c r="W19" s="32"/>
      <c r="X19" s="32"/>
      <c r="Y19" s="32"/>
      <c r="Z19" s="32"/>
      <c r="AA19" s="32"/>
      <c r="AB19" s="32"/>
      <c r="AC19" s="67">
        <f t="shared" ref="AC19:AG19" si="218">SUM(AC13:AC18)</f>
        <v>6000.95</v>
      </c>
      <c r="AD19" s="67">
        <f t="shared" si="218"/>
        <v>0</v>
      </c>
      <c r="AE19" s="67">
        <f t="shared" si="218"/>
        <v>248447.51</v>
      </c>
      <c r="AF19" s="67">
        <f t="shared" si="218"/>
        <v>4527.3500000000004</v>
      </c>
      <c r="AG19" s="67">
        <f t="shared" si="218"/>
        <v>11767.64</v>
      </c>
      <c r="AH19" s="67">
        <f>SUM(AH13:AH18)</f>
        <v>506305.11</v>
      </c>
      <c r="AI19" s="67">
        <f t="shared" ref="AI19:AN19" si="219">SUM(AI13:AI18)</f>
        <v>30953.859999999997</v>
      </c>
      <c r="AJ19" s="67">
        <f t="shared" si="219"/>
        <v>25979.15</v>
      </c>
      <c r="AK19" s="67">
        <f t="shared" si="219"/>
        <v>5462.2900000000009</v>
      </c>
      <c r="AL19" s="67">
        <f t="shared" si="219"/>
        <v>0</v>
      </c>
      <c r="AM19" s="67">
        <f t="shared" si="219"/>
        <v>8043.34</v>
      </c>
      <c r="AN19" s="67">
        <f t="shared" si="219"/>
        <v>0</v>
      </c>
      <c r="AO19" s="43">
        <f>AVERAGE(AO13:AO18)</f>
        <v>-4.4800000000000004</v>
      </c>
      <c r="AP19" s="43">
        <f t="shared" ref="AP19:AZ19" si="220">AVERAGE(AP13:AP18)</f>
        <v>-4.4800000000000004</v>
      </c>
      <c r="AQ19" s="43">
        <f t="shared" si="220"/>
        <v>-4.4800000000000004</v>
      </c>
      <c r="AR19" s="43">
        <f t="shared" si="220"/>
        <v>-4.4800000000000004</v>
      </c>
      <c r="AS19" s="43">
        <f t="shared" si="220"/>
        <v>-4.4800000000000004</v>
      </c>
      <c r="AT19" s="43">
        <f t="shared" si="220"/>
        <v>-4.4800000000000004</v>
      </c>
      <c r="AU19" s="43">
        <f t="shared" si="220"/>
        <v>-4.4800000000000004</v>
      </c>
      <c r="AV19" s="43">
        <f t="shared" si="220"/>
        <v>-4.4800000000000004</v>
      </c>
      <c r="AW19" s="43">
        <f t="shared" si="220"/>
        <v>-4.4800000000000004</v>
      </c>
      <c r="AX19" s="43">
        <f t="shared" si="220"/>
        <v>-4.4800000000000004</v>
      </c>
      <c r="AY19" s="43">
        <f t="shared" si="220"/>
        <v>-4.4800000000000004</v>
      </c>
      <c r="AZ19" s="43">
        <f t="shared" si="220"/>
        <v>-4.4800000000000004</v>
      </c>
      <c r="BA19" s="67">
        <f t="shared" ref="BA19:BE19" si="221">SUM(BA13:BA18)</f>
        <v>-268.83999999999997</v>
      </c>
      <c r="BB19" s="67">
        <f t="shared" si="221"/>
        <v>0</v>
      </c>
      <c r="BC19" s="67">
        <f t="shared" si="221"/>
        <v>-11130.45</v>
      </c>
      <c r="BD19" s="67">
        <f t="shared" si="221"/>
        <v>-202.83</v>
      </c>
      <c r="BE19" s="67">
        <f t="shared" si="221"/>
        <v>-527.19999999999993</v>
      </c>
      <c r="BF19" s="67">
        <f>SUM(BF13:BF18)</f>
        <v>-22682.46</v>
      </c>
      <c r="BG19" s="67">
        <f t="shared" ref="BG19:BL19" si="222">SUM(BG13:BG18)</f>
        <v>-1386.7400000000002</v>
      </c>
      <c r="BH19" s="67">
        <f t="shared" si="222"/>
        <v>-1163.8599999999999</v>
      </c>
      <c r="BI19" s="67">
        <f t="shared" si="222"/>
        <v>-244.70999999999998</v>
      </c>
      <c r="BJ19" s="67">
        <f t="shared" si="222"/>
        <v>0</v>
      </c>
      <c r="BK19" s="67">
        <f t="shared" si="222"/>
        <v>-360.35</v>
      </c>
      <c r="BL19" s="67">
        <f t="shared" si="222"/>
        <v>0</v>
      </c>
      <c r="BM19" s="32"/>
      <c r="BN19" s="32"/>
      <c r="BO19" s="32"/>
      <c r="BP19" s="32"/>
      <c r="BQ19" s="32"/>
      <c r="BR19" s="32"/>
      <c r="BS19" s="32"/>
      <c r="BT19" s="32"/>
      <c r="BU19" s="32"/>
      <c r="BV19" s="32"/>
      <c r="BW19" s="32"/>
      <c r="BX19" s="32"/>
      <c r="BY19" s="67">
        <f t="shared" ref="BY19:CC19" si="223">SUM(BY13:BY18)</f>
        <v>126163.79999999999</v>
      </c>
      <c r="BZ19" s="67">
        <f t="shared" si="223"/>
        <v>113954.4</v>
      </c>
      <c r="CA19" s="67">
        <f t="shared" si="223"/>
        <v>125315.92000000001</v>
      </c>
      <c r="CB19" s="67">
        <f t="shared" si="223"/>
        <v>122094</v>
      </c>
      <c r="CC19" s="67">
        <f t="shared" si="223"/>
        <v>126163.79999999999</v>
      </c>
      <c r="CD19" s="67">
        <f>SUM(CD13:CD18)</f>
        <v>122094.00000000001</v>
      </c>
      <c r="CE19" s="67">
        <f t="shared" ref="CE19:CJ19" si="224">SUM(CE13:CE18)</f>
        <v>126163.79999999999</v>
      </c>
      <c r="CF19" s="67">
        <f t="shared" si="224"/>
        <v>126163.80000000002</v>
      </c>
      <c r="CG19" s="67">
        <f t="shared" si="224"/>
        <v>122094</v>
      </c>
      <c r="CH19" s="67">
        <f t="shared" si="224"/>
        <v>206236.80000000002</v>
      </c>
      <c r="CI19" s="67">
        <f t="shared" si="224"/>
        <v>199861.19999999998</v>
      </c>
      <c r="CJ19" s="67">
        <f t="shared" si="224"/>
        <v>206236.79999999999</v>
      </c>
      <c r="CK19" s="70">
        <f t="shared" ca="1" si="12"/>
        <v>-1.3100000000000001E-2</v>
      </c>
      <c r="CL19" s="70">
        <f t="shared" ca="1" si="12"/>
        <v>-1.3100000000000001E-2</v>
      </c>
      <c r="CM19" s="70">
        <f t="shared" ca="1" si="12"/>
        <v>-1.3100000000000001E-2</v>
      </c>
      <c r="CN19" s="70">
        <f t="shared" ca="1" si="12"/>
        <v>-1.3100000000000001E-2</v>
      </c>
      <c r="CO19" s="70">
        <f t="shared" ca="1" si="12"/>
        <v>-1.3100000000000001E-2</v>
      </c>
      <c r="CP19" s="70">
        <f t="shared" ca="1" si="12"/>
        <v>-1.3100000000000001E-2</v>
      </c>
      <c r="CQ19" s="70">
        <f t="shared" ca="1" si="12"/>
        <v>-1.3100000000000001E-2</v>
      </c>
      <c r="CR19" s="70">
        <f t="shared" ca="1" si="12"/>
        <v>-1.3100000000000001E-2</v>
      </c>
      <c r="CS19" s="70">
        <f t="shared" ca="1" si="12"/>
        <v>-1.3100000000000001E-2</v>
      </c>
      <c r="CT19" s="70">
        <f t="shared" ca="1" si="12"/>
        <v>-1.3100000000000001E-2</v>
      </c>
      <c r="CU19" s="70">
        <f t="shared" ca="1" si="12"/>
        <v>-1.3100000000000001E-2</v>
      </c>
      <c r="CV19" s="70">
        <f t="shared" ca="1" si="12"/>
        <v>-1.3100000000000001E-2</v>
      </c>
      <c r="CW19" s="67">
        <f t="shared" ref="CW19:DA19" ca="1" si="225">SUM(CW13:CW18)</f>
        <v>-78.61</v>
      </c>
      <c r="CX19" s="67">
        <f t="shared" ca="1" si="225"/>
        <v>0</v>
      </c>
      <c r="CY19" s="67">
        <f t="shared" ca="1" si="225"/>
        <v>-3254.6600000000003</v>
      </c>
      <c r="CZ19" s="67">
        <f t="shared" ca="1" si="225"/>
        <v>-59.31</v>
      </c>
      <c r="DA19" s="67">
        <f t="shared" ca="1" si="225"/>
        <v>-154.15</v>
      </c>
      <c r="DB19" s="67">
        <f ca="1">SUM(DB13:DB18)</f>
        <v>-6632.59</v>
      </c>
      <c r="DC19" s="67">
        <f t="shared" ref="DC19:DH19" ca="1" si="226">SUM(DC13:DC18)</f>
        <v>-405.49</v>
      </c>
      <c r="DD19" s="67">
        <f t="shared" ca="1" si="226"/>
        <v>-340.33</v>
      </c>
      <c r="DE19" s="67">
        <f t="shared" ca="1" si="226"/>
        <v>-71.56</v>
      </c>
      <c r="DF19" s="67">
        <f t="shared" ca="1" si="226"/>
        <v>0</v>
      </c>
      <c r="DG19" s="67">
        <f t="shared" ca="1" si="226"/>
        <v>-105.36999999999999</v>
      </c>
      <c r="DH19" s="67">
        <f t="shared" ca="1" si="226"/>
        <v>0</v>
      </c>
      <c r="DI19" s="69">
        <f t="shared" ref="DI19:DM19" ca="1" si="227">SUM(DI13:DI18)</f>
        <v>126163.79999999999</v>
      </c>
      <c r="DJ19" s="69">
        <f t="shared" ca="1" si="227"/>
        <v>113954.4</v>
      </c>
      <c r="DK19" s="69">
        <f t="shared" ca="1" si="227"/>
        <v>125315.92000000001</v>
      </c>
      <c r="DL19" s="69">
        <f t="shared" ca="1" si="227"/>
        <v>122094</v>
      </c>
      <c r="DM19" s="69">
        <f t="shared" ca="1" si="227"/>
        <v>126163.79999999999</v>
      </c>
      <c r="DN19" s="69">
        <f ca="1">SUM(DN13:DN18)</f>
        <v>122094.00000000001</v>
      </c>
      <c r="DO19" s="69">
        <f t="shared" ref="DO19:DY19" ca="1" si="228">SUM(DO13:DO18)</f>
        <v>126163.79999999999</v>
      </c>
      <c r="DP19" s="69">
        <f t="shared" ca="1" si="228"/>
        <v>126163.80000000002</v>
      </c>
      <c r="DQ19" s="69">
        <f t="shared" ca="1" si="228"/>
        <v>122094</v>
      </c>
      <c r="DR19" s="69">
        <f t="shared" ca="1" si="228"/>
        <v>206236.80000000002</v>
      </c>
      <c r="DS19" s="69">
        <f t="shared" ca="1" si="228"/>
        <v>199861.19999999998</v>
      </c>
      <c r="DT19" s="69">
        <f t="shared" ca="1" si="228"/>
        <v>206236.79999999999</v>
      </c>
      <c r="DU19" s="67">
        <f t="shared" ca="1" si="228"/>
        <v>0</v>
      </c>
      <c r="DV19" s="67">
        <f t="shared" ca="1" si="228"/>
        <v>0</v>
      </c>
      <c r="DW19" s="67">
        <f t="shared" ca="1" si="228"/>
        <v>0</v>
      </c>
      <c r="DX19" s="67">
        <f t="shared" ca="1" si="228"/>
        <v>0</v>
      </c>
      <c r="DY19" s="67">
        <f t="shared" ca="1" si="228"/>
        <v>0</v>
      </c>
      <c r="DZ19" s="67">
        <f ca="1">SUM(DZ13:DZ18)</f>
        <v>0</v>
      </c>
      <c r="EA19" s="67">
        <f t="shared" ref="EA19:EF19" ca="1" si="229">SUM(EA13:EA18)</f>
        <v>0</v>
      </c>
      <c r="EB19" s="67">
        <f t="shared" ca="1" si="229"/>
        <v>0</v>
      </c>
      <c r="EC19" s="67">
        <f t="shared" ca="1" si="229"/>
        <v>0</v>
      </c>
      <c r="ED19" s="67">
        <f t="shared" ca="1" si="229"/>
        <v>0</v>
      </c>
      <c r="EE19" s="67">
        <f t="shared" ca="1" si="229"/>
        <v>0</v>
      </c>
      <c r="EF19" s="67">
        <f t="shared" ca="1" si="229"/>
        <v>0</v>
      </c>
      <c r="EG19" s="69">
        <f t="shared" ref="EG19" ca="1" si="230">SUM(EG13:EG18)</f>
        <v>-268.83999999999997</v>
      </c>
      <c r="EH19" s="69">
        <f t="shared" ref="EH19" ca="1" si="231">SUM(EH13:EH18)</f>
        <v>0</v>
      </c>
      <c r="EI19" s="69">
        <f t="shared" ref="EI19" ca="1" si="232">SUM(EI13:EI18)</f>
        <v>-11130.45</v>
      </c>
      <c r="EJ19" s="69">
        <f t="shared" ref="EJ19" ca="1" si="233">SUM(EJ13:EJ18)</f>
        <v>-202.83</v>
      </c>
      <c r="EK19" s="69">
        <f t="shared" ref="EK19" ca="1" si="234">SUM(EK13:EK18)</f>
        <v>-527.19999999999993</v>
      </c>
      <c r="EL19" s="69">
        <f ca="1">SUM(EL13:EL18)</f>
        <v>-22682.46</v>
      </c>
      <c r="EM19" s="69">
        <f t="shared" ref="EM19" ca="1" si="235">SUM(EM13:EM18)</f>
        <v>-1386.7400000000002</v>
      </c>
      <c r="EN19" s="69">
        <f t="shared" ref="EN19" ca="1" si="236">SUM(EN13:EN18)</f>
        <v>-1163.8599999999999</v>
      </c>
      <c r="EO19" s="69">
        <f t="shared" ref="EO19" ca="1" si="237">SUM(EO13:EO18)</f>
        <v>-244.70999999999998</v>
      </c>
      <c r="EP19" s="69">
        <f t="shared" ref="EP19" ca="1" si="238">SUM(EP13:EP18)</f>
        <v>0</v>
      </c>
      <c r="EQ19" s="69">
        <f t="shared" ref="EQ19" ca="1" si="239">SUM(EQ13:EQ18)</f>
        <v>-360.35</v>
      </c>
      <c r="ER19" s="69">
        <f t="shared" ref="ER19" ca="1" si="240">SUM(ER13:ER18)</f>
        <v>0</v>
      </c>
    </row>
    <row r="21" spans="1:148">
      <c r="A21" t="s">
        <v>511</v>
      </c>
    </row>
    <row r="22" spans="1:148">
      <c r="A22" t="s">
        <v>520</v>
      </c>
    </row>
    <row r="23" spans="1:148">
      <c r="A23" t="s">
        <v>512</v>
      </c>
    </row>
    <row r="24" spans="1:148">
      <c r="A24" t="s">
        <v>513</v>
      </c>
    </row>
    <row r="25" spans="1:148">
      <c r="A25" t="s">
        <v>514</v>
      </c>
    </row>
    <row r="26" spans="1:148">
      <c r="A26" t="s">
        <v>515</v>
      </c>
    </row>
    <row r="27" spans="1:148">
      <c r="A27" t="s">
        <v>516</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21 Dec 2020&amp;C&amp;9Page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6"/>
  <sheetViews>
    <sheetView workbookViewId="0">
      <pane ySplit="2" topLeftCell="A3" activePane="bottomLeft" state="frozen"/>
      <selection activeCell="A2" sqref="A2"/>
      <selection pane="bottomLeft" activeCell="A3" sqref="A3"/>
    </sheetView>
  </sheetViews>
  <sheetFormatPr defaultColWidth="12.7109375" defaultRowHeight="1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c r="A1" s="11" t="s">
        <v>164</v>
      </c>
      <c r="B1" s="12" t="s">
        <v>165</v>
      </c>
      <c r="C1" s="12" t="s">
        <v>166</v>
      </c>
      <c r="D1" s="45" t="s">
        <v>523</v>
      </c>
      <c r="E1" s="48" t="s">
        <v>524</v>
      </c>
      <c r="F1" s="12" t="s">
        <v>525</v>
      </c>
      <c r="G1" s="12" t="s">
        <v>526</v>
      </c>
    </row>
    <row r="2" spans="1:7">
      <c r="A2" s="13" t="s">
        <v>167</v>
      </c>
      <c r="B2" s="14" t="s">
        <v>168</v>
      </c>
      <c r="C2" s="14" t="s">
        <v>169</v>
      </c>
      <c r="D2" s="46" t="s">
        <v>527</v>
      </c>
      <c r="E2" s="49" t="s">
        <v>528</v>
      </c>
      <c r="F2" s="14" t="s">
        <v>170</v>
      </c>
      <c r="G2" s="14" t="s">
        <v>171</v>
      </c>
    </row>
    <row r="3" spans="1:7">
      <c r="A3" s="15">
        <v>38718</v>
      </c>
      <c r="B3" s="16">
        <v>3.7499999999999999E-2</v>
      </c>
      <c r="C3" s="16">
        <f t="shared" ref="C3:C66" si="0">B3+1.5%</f>
        <v>5.2499999999999998E-2</v>
      </c>
      <c r="D3" s="47">
        <f>C3/365</f>
        <v>1.4383561643835615E-4</v>
      </c>
      <c r="E3" s="50">
        <f>DAY(DATE(YEAR(A3),MONTH(A3)+1,0))</f>
        <v>31</v>
      </c>
      <c r="F3" s="16">
        <f>D3*E3</f>
        <v>4.4589041095890406E-3</v>
      </c>
      <c r="G3" s="16">
        <f>SUM(F3:F$187)-F$187</f>
        <v>0.48841801407291013</v>
      </c>
    </row>
    <row r="4" spans="1:7">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SUM(F4:F$187)-F$187</f>
        <v>0.48395910996332103</v>
      </c>
    </row>
    <row r="5" spans="1:7">
      <c r="A5" s="15">
        <v>38777</v>
      </c>
      <c r="B5" s="16">
        <v>0.04</v>
      </c>
      <c r="C5" s="16">
        <f t="shared" si="0"/>
        <v>5.5E-2</v>
      </c>
      <c r="D5" s="47">
        <f t="shared" si="1"/>
        <v>1.5068493150684933E-4</v>
      </c>
      <c r="E5" s="50">
        <f t="shared" si="2"/>
        <v>31</v>
      </c>
      <c r="F5" s="16">
        <f t="shared" si="3"/>
        <v>4.6712328767123295E-3</v>
      </c>
      <c r="G5" s="16">
        <f>SUM(F5:F$187)-F$187</f>
        <v>0.47993171270304702</v>
      </c>
    </row>
    <row r="6" spans="1:7">
      <c r="A6" s="15">
        <v>38808</v>
      </c>
      <c r="B6" s="16">
        <v>4.2500000000000003E-2</v>
      </c>
      <c r="C6" s="16">
        <f t="shared" si="0"/>
        <v>5.7500000000000002E-2</v>
      </c>
      <c r="D6" s="47">
        <f t="shared" si="1"/>
        <v>1.5753424657534247E-4</v>
      </c>
      <c r="E6" s="50">
        <f t="shared" si="2"/>
        <v>30</v>
      </c>
      <c r="F6" s="16">
        <f t="shared" si="3"/>
        <v>4.726027397260274E-3</v>
      </c>
      <c r="G6" s="16">
        <f>SUM(F6:F$187)-F$187</f>
        <v>0.47526047982633463</v>
      </c>
    </row>
    <row r="7" spans="1:7">
      <c r="A7" s="15">
        <v>38838</v>
      </c>
      <c r="B7" s="16">
        <v>4.4999999999999998E-2</v>
      </c>
      <c r="C7" s="16">
        <f t="shared" si="0"/>
        <v>0.06</v>
      </c>
      <c r="D7" s="47">
        <f t="shared" si="1"/>
        <v>1.6438356164383562E-4</v>
      </c>
      <c r="E7" s="50">
        <f t="shared" si="2"/>
        <v>31</v>
      </c>
      <c r="F7" s="16">
        <f t="shared" si="3"/>
        <v>5.0958904109589045E-3</v>
      </c>
      <c r="G7" s="16">
        <f>SUM(F7:F$187)-F$187</f>
        <v>0.47053445242907427</v>
      </c>
    </row>
    <row r="8" spans="1:7">
      <c r="A8" s="15">
        <v>38869</v>
      </c>
      <c r="B8" s="16">
        <v>4.4999999999999998E-2</v>
      </c>
      <c r="C8" s="16">
        <f t="shared" si="0"/>
        <v>0.06</v>
      </c>
      <c r="D8" s="47">
        <f t="shared" si="1"/>
        <v>1.6438356164383562E-4</v>
      </c>
      <c r="E8" s="50">
        <f t="shared" si="2"/>
        <v>30</v>
      </c>
      <c r="F8" s="16">
        <f t="shared" si="3"/>
        <v>4.9315068493150684E-3</v>
      </c>
      <c r="G8" s="16">
        <f>SUM(F8:F$187)-F$187</f>
        <v>0.4654385620181154</v>
      </c>
    </row>
    <row r="9" spans="1:7">
      <c r="A9" s="15">
        <v>38899</v>
      </c>
      <c r="B9" s="16">
        <v>4.4999999999999998E-2</v>
      </c>
      <c r="C9" s="16">
        <f t="shared" si="0"/>
        <v>0.06</v>
      </c>
      <c r="D9" s="47">
        <f t="shared" si="1"/>
        <v>1.6438356164383562E-4</v>
      </c>
      <c r="E9" s="50">
        <f t="shared" si="2"/>
        <v>31</v>
      </c>
      <c r="F9" s="16">
        <f t="shared" si="3"/>
        <v>5.0958904109589045E-3</v>
      </c>
      <c r="G9" s="16">
        <f>SUM(F9:F$187)-F$187</f>
        <v>0.46050705516880031</v>
      </c>
    </row>
    <row r="10" spans="1:7">
      <c r="A10" s="15">
        <v>38930</v>
      </c>
      <c r="B10" s="16">
        <v>4.4999999999999998E-2</v>
      </c>
      <c r="C10" s="16">
        <f t="shared" si="0"/>
        <v>0.06</v>
      </c>
      <c r="D10" s="47">
        <f t="shared" si="1"/>
        <v>1.6438356164383562E-4</v>
      </c>
      <c r="E10" s="50">
        <f t="shared" si="2"/>
        <v>31</v>
      </c>
      <c r="F10" s="16">
        <f t="shared" si="3"/>
        <v>5.0958904109589045E-3</v>
      </c>
      <c r="G10" s="16">
        <f>SUM(F10:F$187)-F$187</f>
        <v>0.45541116475784132</v>
      </c>
    </row>
    <row r="11" spans="1:7">
      <c r="A11" s="15">
        <v>38961</v>
      </c>
      <c r="B11" s="16">
        <v>4.4999999999999998E-2</v>
      </c>
      <c r="C11" s="16">
        <f t="shared" si="0"/>
        <v>0.06</v>
      </c>
      <c r="D11" s="47">
        <f t="shared" si="1"/>
        <v>1.6438356164383562E-4</v>
      </c>
      <c r="E11" s="50">
        <f t="shared" si="2"/>
        <v>30</v>
      </c>
      <c r="F11" s="16">
        <f t="shared" si="3"/>
        <v>4.9315068493150684E-3</v>
      </c>
      <c r="G11" s="16">
        <f>SUM(F11:F$187)-F$187</f>
        <v>0.4503152743468824</v>
      </c>
    </row>
    <row r="12" spans="1:7">
      <c r="A12" s="15">
        <v>38991</v>
      </c>
      <c r="B12" s="16">
        <v>4.4999999999999998E-2</v>
      </c>
      <c r="C12" s="16">
        <f t="shared" si="0"/>
        <v>0.06</v>
      </c>
      <c r="D12" s="47">
        <f t="shared" si="1"/>
        <v>1.6438356164383562E-4</v>
      </c>
      <c r="E12" s="50">
        <f t="shared" si="2"/>
        <v>31</v>
      </c>
      <c r="F12" s="16">
        <f t="shared" si="3"/>
        <v>5.0958904109589045E-3</v>
      </c>
      <c r="G12" s="16">
        <f>SUM(F12:F$187)-F$187</f>
        <v>0.44538376749756736</v>
      </c>
    </row>
    <row r="13" spans="1:7">
      <c r="A13" s="15">
        <v>39022</v>
      </c>
      <c r="B13" s="16">
        <v>4.4999999999999998E-2</v>
      </c>
      <c r="C13" s="16">
        <f t="shared" si="0"/>
        <v>0.06</v>
      </c>
      <c r="D13" s="47">
        <f t="shared" si="1"/>
        <v>1.6438356164383562E-4</v>
      </c>
      <c r="E13" s="50">
        <f t="shared" si="2"/>
        <v>30</v>
      </c>
      <c r="F13" s="16">
        <f t="shared" si="3"/>
        <v>4.9315068493150684E-3</v>
      </c>
      <c r="G13" s="16">
        <f>SUM(F13:F$187)-F$187</f>
        <v>0.44028787708660849</v>
      </c>
    </row>
    <row r="14" spans="1:7">
      <c r="A14" s="15">
        <v>39052</v>
      </c>
      <c r="B14" s="16">
        <v>4.4999999999999998E-2</v>
      </c>
      <c r="C14" s="16">
        <f t="shared" si="0"/>
        <v>0.06</v>
      </c>
      <c r="D14" s="47">
        <f t="shared" si="1"/>
        <v>1.6438356164383562E-4</v>
      </c>
      <c r="E14" s="50">
        <f t="shared" si="2"/>
        <v>31</v>
      </c>
      <c r="F14" s="16">
        <f t="shared" si="3"/>
        <v>5.0958904109589045E-3</v>
      </c>
      <c r="G14" s="16">
        <f>SUM(F14:F$187)-F$187</f>
        <v>0.4353563702372934</v>
      </c>
    </row>
    <row r="15" spans="1:7">
      <c r="A15" s="15">
        <v>39083</v>
      </c>
      <c r="B15" s="16">
        <v>4.4999999999999998E-2</v>
      </c>
      <c r="C15" s="16">
        <f t="shared" si="0"/>
        <v>0.06</v>
      </c>
      <c r="D15" s="47">
        <f t="shared" si="1"/>
        <v>1.6438356164383562E-4</v>
      </c>
      <c r="E15" s="50">
        <f t="shared" si="2"/>
        <v>31</v>
      </c>
      <c r="F15" s="16">
        <f t="shared" si="3"/>
        <v>5.0958904109589045E-3</v>
      </c>
      <c r="G15" s="16">
        <f>SUM(F15:F$187)-F$187</f>
        <v>0.43026047982633447</v>
      </c>
    </row>
    <row r="16" spans="1:7">
      <c r="A16" s="15">
        <v>39114</v>
      </c>
      <c r="B16" s="16">
        <v>4.4999999999999998E-2</v>
      </c>
      <c r="C16" s="16">
        <f t="shared" si="0"/>
        <v>0.06</v>
      </c>
      <c r="D16" s="47">
        <f t="shared" si="1"/>
        <v>1.6438356164383562E-4</v>
      </c>
      <c r="E16" s="50">
        <f t="shared" si="2"/>
        <v>28</v>
      </c>
      <c r="F16" s="16">
        <f t="shared" si="3"/>
        <v>4.6027397260273977E-3</v>
      </c>
      <c r="G16" s="16">
        <f>SUM(F16:F$187)-F$187</f>
        <v>0.4251645894153756</v>
      </c>
    </row>
    <row r="17" spans="1:7">
      <c r="A17" s="15">
        <v>39142</v>
      </c>
      <c r="B17" s="16">
        <v>4.4999999999999998E-2</v>
      </c>
      <c r="C17" s="16">
        <f t="shared" si="0"/>
        <v>0.06</v>
      </c>
      <c r="D17" s="47">
        <f t="shared" si="1"/>
        <v>1.6438356164383562E-4</v>
      </c>
      <c r="E17" s="50">
        <f t="shared" si="2"/>
        <v>31</v>
      </c>
      <c r="F17" s="16">
        <f t="shared" si="3"/>
        <v>5.0958904109589045E-3</v>
      </c>
      <c r="G17" s="16">
        <f>SUM(F17:F$187)-F$187</f>
        <v>0.42056184968934823</v>
      </c>
    </row>
    <row r="18" spans="1:7">
      <c r="A18" s="15">
        <v>39173</v>
      </c>
      <c r="B18" s="16">
        <v>4.4999999999999998E-2</v>
      </c>
      <c r="C18" s="16">
        <f t="shared" si="0"/>
        <v>0.06</v>
      </c>
      <c r="D18" s="47">
        <f t="shared" si="1"/>
        <v>1.6438356164383562E-4</v>
      </c>
      <c r="E18" s="50">
        <f t="shared" si="2"/>
        <v>30</v>
      </c>
      <c r="F18" s="16">
        <f t="shared" si="3"/>
        <v>4.9315068493150684E-3</v>
      </c>
      <c r="G18" s="16">
        <f>SUM(F18:F$187)-F$187</f>
        <v>0.41546595927838931</v>
      </c>
    </row>
    <row r="19" spans="1:7">
      <c r="A19" s="15">
        <v>39203</v>
      </c>
      <c r="B19" s="16">
        <v>4.4999999999999998E-2</v>
      </c>
      <c r="C19" s="16">
        <f t="shared" si="0"/>
        <v>0.06</v>
      </c>
      <c r="D19" s="47">
        <f t="shared" si="1"/>
        <v>1.6438356164383562E-4</v>
      </c>
      <c r="E19" s="50">
        <f t="shared" si="2"/>
        <v>31</v>
      </c>
      <c r="F19" s="16">
        <f t="shared" si="3"/>
        <v>5.0958904109589045E-3</v>
      </c>
      <c r="G19" s="16">
        <f>SUM(F19:F$187)-F$187</f>
        <v>0.41053445242907421</v>
      </c>
    </row>
    <row r="20" spans="1:7">
      <c r="A20" s="15">
        <v>39234</v>
      </c>
      <c r="B20" s="16">
        <v>4.4999999999999998E-2</v>
      </c>
      <c r="C20" s="16">
        <f t="shared" si="0"/>
        <v>0.06</v>
      </c>
      <c r="D20" s="47">
        <f t="shared" si="1"/>
        <v>1.6438356164383562E-4</v>
      </c>
      <c r="E20" s="50">
        <f t="shared" si="2"/>
        <v>30</v>
      </c>
      <c r="F20" s="16">
        <f t="shared" si="3"/>
        <v>4.9315068493150684E-3</v>
      </c>
      <c r="G20" s="16">
        <f>SUM(F20:F$187)-F$187</f>
        <v>0.40543856201811534</v>
      </c>
    </row>
    <row r="21" spans="1:7">
      <c r="A21" s="15">
        <v>39264</v>
      </c>
      <c r="B21" s="16">
        <v>4.7500000000000001E-2</v>
      </c>
      <c r="C21" s="16">
        <f t="shared" si="0"/>
        <v>6.25E-2</v>
      </c>
      <c r="D21" s="47">
        <f t="shared" si="1"/>
        <v>1.7123287671232877E-4</v>
      </c>
      <c r="E21" s="50">
        <f t="shared" si="2"/>
        <v>31</v>
      </c>
      <c r="F21" s="16">
        <f t="shared" si="3"/>
        <v>5.3082191780821917E-3</v>
      </c>
      <c r="G21" s="16">
        <f>SUM(F21:F$187)-F$187</f>
        <v>0.40050705516880025</v>
      </c>
    </row>
    <row r="22" spans="1:7">
      <c r="A22" s="15">
        <v>39295</v>
      </c>
      <c r="B22" s="16">
        <v>4.7500000000000001E-2</v>
      </c>
      <c r="C22" s="16">
        <f t="shared" si="0"/>
        <v>6.25E-2</v>
      </c>
      <c r="D22" s="47">
        <f t="shared" si="1"/>
        <v>1.7123287671232877E-4</v>
      </c>
      <c r="E22" s="50">
        <f t="shared" si="2"/>
        <v>31</v>
      </c>
      <c r="F22" s="16">
        <f t="shared" si="3"/>
        <v>5.3082191780821917E-3</v>
      </c>
      <c r="G22" s="16">
        <f>SUM(F22:F$187)-F$187</f>
        <v>0.39519883599071803</v>
      </c>
    </row>
    <row r="23" spans="1:7">
      <c r="A23" s="15">
        <v>39326</v>
      </c>
      <c r="B23" s="16">
        <v>4.7500000000000001E-2</v>
      </c>
      <c r="C23" s="16">
        <f t="shared" si="0"/>
        <v>6.25E-2</v>
      </c>
      <c r="D23" s="47">
        <f t="shared" si="1"/>
        <v>1.7123287671232877E-4</v>
      </c>
      <c r="E23" s="50">
        <f t="shared" si="2"/>
        <v>30</v>
      </c>
      <c r="F23" s="16">
        <f t="shared" si="3"/>
        <v>5.1369863013698627E-3</v>
      </c>
      <c r="G23" s="16">
        <f>SUM(F23:F$187)-F$187</f>
        <v>0.38989061681263582</v>
      </c>
    </row>
    <row r="24" spans="1:7">
      <c r="A24" s="15">
        <v>39356</v>
      </c>
      <c r="B24" s="16">
        <v>4.7500000000000001E-2</v>
      </c>
      <c r="C24" s="16">
        <f t="shared" si="0"/>
        <v>6.25E-2</v>
      </c>
      <c r="D24" s="47">
        <f t="shared" si="1"/>
        <v>1.7123287671232877E-4</v>
      </c>
      <c r="E24" s="50">
        <f t="shared" si="2"/>
        <v>31</v>
      </c>
      <c r="F24" s="16">
        <f t="shared" si="3"/>
        <v>5.3082191780821917E-3</v>
      </c>
      <c r="G24" s="16">
        <f>SUM(F24:F$187)-F$187</f>
        <v>0.38475363051126599</v>
      </c>
    </row>
    <row r="25" spans="1:7">
      <c r="A25" s="15">
        <v>39387</v>
      </c>
      <c r="B25" s="16">
        <v>4.7500000000000001E-2</v>
      </c>
      <c r="C25" s="16">
        <f t="shared" si="0"/>
        <v>6.25E-2</v>
      </c>
      <c r="D25" s="47">
        <f t="shared" si="1"/>
        <v>1.7123287671232877E-4</v>
      </c>
      <c r="E25" s="50">
        <f t="shared" si="2"/>
        <v>30</v>
      </c>
      <c r="F25" s="16">
        <f t="shared" si="3"/>
        <v>5.1369863013698627E-3</v>
      </c>
      <c r="G25" s="16">
        <f>SUM(F25:F$187)-F$187</f>
        <v>0.37944541133318388</v>
      </c>
    </row>
    <row r="26" spans="1:7">
      <c r="A26" s="15">
        <v>39417</v>
      </c>
      <c r="B26" s="16">
        <v>4.4999999999999998E-2</v>
      </c>
      <c r="C26" s="16">
        <f t="shared" si="0"/>
        <v>0.06</v>
      </c>
      <c r="D26" s="47">
        <f t="shared" si="1"/>
        <v>1.6438356164383562E-4</v>
      </c>
      <c r="E26" s="50">
        <f t="shared" si="2"/>
        <v>31</v>
      </c>
      <c r="F26" s="16">
        <f t="shared" si="3"/>
        <v>5.0958904109589045E-3</v>
      </c>
      <c r="G26" s="16">
        <f>SUM(F26:F$187)-F$187</f>
        <v>0.37430842503181405</v>
      </c>
    </row>
    <row r="27" spans="1:7">
      <c r="A27" s="15">
        <v>39448</v>
      </c>
      <c r="B27" s="16">
        <v>4.2500000000000003E-2</v>
      </c>
      <c r="C27" s="16">
        <f t="shared" si="0"/>
        <v>5.7500000000000002E-2</v>
      </c>
      <c r="D27" s="47">
        <f>C27/366</f>
        <v>1.5710382513661202E-4</v>
      </c>
      <c r="E27" s="50">
        <f t="shared" si="2"/>
        <v>31</v>
      </c>
      <c r="F27" s="16">
        <f t="shared" si="3"/>
        <v>4.8702185792349724E-3</v>
      </c>
      <c r="G27" s="16">
        <f>SUM(F27:F$187)-F$187</f>
        <v>0.36921253462085518</v>
      </c>
    </row>
    <row r="28" spans="1:7">
      <c r="A28" s="15">
        <v>39479</v>
      </c>
      <c r="B28" s="16">
        <v>4.2500000000000003E-2</v>
      </c>
      <c r="C28" s="16">
        <f t="shared" si="0"/>
        <v>5.7500000000000002E-2</v>
      </c>
      <c r="D28" s="47">
        <f t="shared" ref="D28:D38" si="4">C28/366</f>
        <v>1.5710382513661202E-4</v>
      </c>
      <c r="E28" s="50">
        <f t="shared" si="2"/>
        <v>29</v>
      </c>
      <c r="F28" s="16">
        <f t="shared" si="3"/>
        <v>4.5560109289617488E-3</v>
      </c>
      <c r="G28" s="16">
        <f>SUM(F28:F$187)-F$187</f>
        <v>0.36434231604162015</v>
      </c>
    </row>
    <row r="29" spans="1:7">
      <c r="A29" s="15">
        <v>39508</v>
      </c>
      <c r="B29" s="16">
        <v>3.7499999999999999E-2</v>
      </c>
      <c r="C29" s="16">
        <f t="shared" si="0"/>
        <v>5.2499999999999998E-2</v>
      </c>
      <c r="D29" s="47">
        <f t="shared" si="4"/>
        <v>1.4344262295081967E-4</v>
      </c>
      <c r="E29" s="50">
        <f t="shared" si="2"/>
        <v>31</v>
      </c>
      <c r="F29" s="16">
        <f t="shared" si="3"/>
        <v>4.4467213114754095E-3</v>
      </c>
      <c r="G29" s="16">
        <f>SUM(F29:F$187)-F$187</f>
        <v>0.35978630511265836</v>
      </c>
    </row>
    <row r="30" spans="1:7">
      <c r="A30" s="15">
        <v>39539</v>
      </c>
      <c r="B30" s="16">
        <v>3.2500000000000001E-2</v>
      </c>
      <c r="C30" s="16">
        <f t="shared" si="0"/>
        <v>4.7500000000000001E-2</v>
      </c>
      <c r="D30" s="47">
        <f t="shared" si="4"/>
        <v>1.2978142076502732E-4</v>
      </c>
      <c r="E30" s="50">
        <f t="shared" si="2"/>
        <v>30</v>
      </c>
      <c r="F30" s="16">
        <f t="shared" si="3"/>
        <v>3.8934426229508198E-3</v>
      </c>
      <c r="G30" s="16">
        <f>SUM(F30:F$187)-F$187</f>
        <v>0.35533958380118291</v>
      </c>
    </row>
    <row r="31" spans="1:7">
      <c r="A31" s="15">
        <v>39569</v>
      </c>
      <c r="B31" s="16">
        <v>3.2500000000000001E-2</v>
      </c>
      <c r="C31" s="16">
        <f t="shared" si="0"/>
        <v>4.7500000000000001E-2</v>
      </c>
      <c r="D31" s="47">
        <f t="shared" si="4"/>
        <v>1.2978142076502732E-4</v>
      </c>
      <c r="E31" s="50">
        <f t="shared" si="2"/>
        <v>31</v>
      </c>
      <c r="F31" s="16">
        <f t="shared" si="3"/>
        <v>4.0232240437158466E-3</v>
      </c>
      <c r="G31" s="16">
        <f>SUM(F31:F$187)-F$187</f>
        <v>0.35144614117823209</v>
      </c>
    </row>
    <row r="32" spans="1:7">
      <c r="A32" s="15">
        <v>39600</v>
      </c>
      <c r="B32" s="16">
        <v>3.2500000000000001E-2</v>
      </c>
      <c r="C32" s="16">
        <f t="shared" si="0"/>
        <v>4.7500000000000001E-2</v>
      </c>
      <c r="D32" s="47">
        <f t="shared" si="4"/>
        <v>1.2978142076502732E-4</v>
      </c>
      <c r="E32" s="50">
        <f t="shared" si="2"/>
        <v>30</v>
      </c>
      <c r="F32" s="16">
        <f t="shared" si="3"/>
        <v>3.8934426229508198E-3</v>
      </c>
      <c r="G32" s="16">
        <f>SUM(F32:F$187)-F$187</f>
        <v>0.34742291713451617</v>
      </c>
    </row>
    <row r="33" spans="1:7">
      <c r="A33" s="15">
        <v>39630</v>
      </c>
      <c r="B33" s="16">
        <v>3.2500000000000001E-2</v>
      </c>
      <c r="C33" s="16">
        <f t="shared" si="0"/>
        <v>4.7500000000000001E-2</v>
      </c>
      <c r="D33" s="47">
        <f t="shared" si="4"/>
        <v>1.2978142076502732E-4</v>
      </c>
      <c r="E33" s="50">
        <f t="shared" si="2"/>
        <v>31</v>
      </c>
      <c r="F33" s="16">
        <f t="shared" si="3"/>
        <v>4.0232240437158466E-3</v>
      </c>
      <c r="G33" s="16">
        <f>SUM(F33:F$187)-F$187</f>
        <v>0.34352947451156535</v>
      </c>
    </row>
    <row r="34" spans="1:7">
      <c r="A34" s="15">
        <v>39661</v>
      </c>
      <c r="B34" s="16">
        <v>3.2500000000000001E-2</v>
      </c>
      <c r="C34" s="16">
        <f t="shared" si="0"/>
        <v>4.7500000000000001E-2</v>
      </c>
      <c r="D34" s="47">
        <f t="shared" si="4"/>
        <v>1.2978142076502732E-4</v>
      </c>
      <c r="E34" s="50">
        <f t="shared" si="2"/>
        <v>31</v>
      </c>
      <c r="F34" s="16">
        <f t="shared" si="3"/>
        <v>4.0232240437158466E-3</v>
      </c>
      <c r="G34" s="16">
        <f>SUM(F34:F$187)-F$187</f>
        <v>0.33950625046784949</v>
      </c>
    </row>
    <row r="35" spans="1:7">
      <c r="A35" s="15">
        <v>39692</v>
      </c>
      <c r="B35" s="16">
        <v>3.2500000000000001E-2</v>
      </c>
      <c r="C35" s="16">
        <f t="shared" si="0"/>
        <v>4.7500000000000001E-2</v>
      </c>
      <c r="D35" s="47">
        <f t="shared" si="4"/>
        <v>1.2978142076502732E-4</v>
      </c>
      <c r="E35" s="50">
        <f t="shared" si="2"/>
        <v>30</v>
      </c>
      <c r="F35" s="16">
        <f t="shared" si="3"/>
        <v>3.8934426229508198E-3</v>
      </c>
      <c r="G35" s="16">
        <f>SUM(F35:F$187)-F$187</f>
        <v>0.33548302642413363</v>
      </c>
    </row>
    <row r="36" spans="1:7">
      <c r="A36" s="15">
        <v>39722</v>
      </c>
      <c r="B36" s="16">
        <v>2.5000000000000001E-2</v>
      </c>
      <c r="C36" s="16">
        <f t="shared" si="0"/>
        <v>0.04</v>
      </c>
      <c r="D36" s="47">
        <f t="shared" si="4"/>
        <v>1.092896174863388E-4</v>
      </c>
      <c r="E36" s="50">
        <f t="shared" si="2"/>
        <v>31</v>
      </c>
      <c r="F36" s="16">
        <f t="shared" si="3"/>
        <v>3.3879781420765027E-3</v>
      </c>
      <c r="G36" s="16">
        <f>SUM(F36:F$187)-F$187</f>
        <v>0.33158958380118281</v>
      </c>
    </row>
    <row r="37" spans="1:7">
      <c r="A37" s="15">
        <v>39753</v>
      </c>
      <c r="B37" s="16">
        <v>2.5000000000000001E-2</v>
      </c>
      <c r="C37" s="16">
        <f t="shared" si="0"/>
        <v>0.04</v>
      </c>
      <c r="D37" s="47">
        <f t="shared" si="4"/>
        <v>1.092896174863388E-4</v>
      </c>
      <c r="E37" s="50">
        <f t="shared" si="2"/>
        <v>30</v>
      </c>
      <c r="F37" s="16">
        <f t="shared" si="3"/>
        <v>3.2786885245901639E-3</v>
      </c>
      <c r="G37" s="16">
        <f>SUM(F37:F$187)-F$187</f>
        <v>0.32820160565910628</v>
      </c>
    </row>
    <row r="38" spans="1:7">
      <c r="A38" s="15">
        <v>39783</v>
      </c>
      <c r="B38" s="16">
        <v>1.7500000000000002E-2</v>
      </c>
      <c r="C38" s="16">
        <f t="shared" si="0"/>
        <v>3.2500000000000001E-2</v>
      </c>
      <c r="D38" s="47">
        <f t="shared" si="4"/>
        <v>8.8797814207650273E-5</v>
      </c>
      <c r="E38" s="50">
        <f t="shared" si="2"/>
        <v>31</v>
      </c>
      <c r="F38" s="16">
        <f t="shared" si="3"/>
        <v>2.7527322404371584E-3</v>
      </c>
      <c r="G38" s="16">
        <f>SUM(F38:F$187)-F$187</f>
        <v>0.3249229171345161</v>
      </c>
    </row>
    <row r="39" spans="1:7">
      <c r="A39" s="15">
        <v>39814</v>
      </c>
      <c r="B39" s="16">
        <v>1.2500000000000001E-2</v>
      </c>
      <c r="C39" s="16">
        <f t="shared" si="0"/>
        <v>2.75E-2</v>
      </c>
      <c r="D39" s="47">
        <f t="shared" si="1"/>
        <v>7.5342465753424663E-5</v>
      </c>
      <c r="E39" s="50">
        <f t="shared" si="2"/>
        <v>31</v>
      </c>
      <c r="F39" s="16">
        <f t="shared" si="3"/>
        <v>2.3356164383561647E-3</v>
      </c>
      <c r="G39" s="16">
        <f>SUM(F39:F$187)-F$187</f>
        <v>0.32217018489407895</v>
      </c>
    </row>
    <row r="40" spans="1:7">
      <c r="A40" s="15">
        <v>39845</v>
      </c>
      <c r="B40" s="16">
        <v>1.2500000000000001E-2</v>
      </c>
      <c r="C40" s="16">
        <f t="shared" si="0"/>
        <v>2.75E-2</v>
      </c>
      <c r="D40" s="47">
        <f t="shared" si="1"/>
        <v>7.5342465753424663E-5</v>
      </c>
      <c r="E40" s="50">
        <f t="shared" si="2"/>
        <v>28</v>
      </c>
      <c r="F40" s="16">
        <f t="shared" si="3"/>
        <v>2.1095890410958904E-3</v>
      </c>
      <c r="G40" s="16">
        <f>SUM(F40:F$187)-F$187</f>
        <v>0.31983456845572272</v>
      </c>
    </row>
    <row r="41" spans="1:7">
      <c r="A41" s="15">
        <v>39873</v>
      </c>
      <c r="B41" s="16">
        <v>7.4999999999999997E-3</v>
      </c>
      <c r="C41" s="16">
        <f t="shared" si="0"/>
        <v>2.2499999999999999E-2</v>
      </c>
      <c r="D41" s="47">
        <f t="shared" si="1"/>
        <v>6.1643835616438354E-5</v>
      </c>
      <c r="E41" s="50">
        <f t="shared" si="2"/>
        <v>31</v>
      </c>
      <c r="F41" s="16">
        <f t="shared" si="3"/>
        <v>1.910958904109589E-3</v>
      </c>
      <c r="G41" s="16">
        <f>SUM(F41:F$187)-F$187</f>
        <v>0.31772497941462685</v>
      </c>
    </row>
    <row r="42" spans="1:7">
      <c r="A42" s="15">
        <v>39904</v>
      </c>
      <c r="B42" s="16">
        <v>5.0000000000000001E-3</v>
      </c>
      <c r="C42" s="16">
        <f t="shared" si="0"/>
        <v>0.02</v>
      </c>
      <c r="D42" s="47">
        <f t="shared" si="1"/>
        <v>5.4794520547945207E-5</v>
      </c>
      <c r="E42" s="50">
        <f t="shared" si="2"/>
        <v>30</v>
      </c>
      <c r="F42" s="16">
        <f t="shared" si="3"/>
        <v>1.6438356164383563E-3</v>
      </c>
      <c r="G42" s="16">
        <f>SUM(F42:F$187)-F$187</f>
        <v>0.31581402051051727</v>
      </c>
    </row>
    <row r="43" spans="1:7">
      <c r="A43" s="15">
        <v>39934</v>
      </c>
      <c r="B43" s="16">
        <v>5.0000000000000001E-3</v>
      </c>
      <c r="C43" s="16">
        <f t="shared" si="0"/>
        <v>0.02</v>
      </c>
      <c r="D43" s="47">
        <f t="shared" si="1"/>
        <v>5.4794520547945207E-5</v>
      </c>
      <c r="E43" s="50">
        <f t="shared" si="2"/>
        <v>31</v>
      </c>
      <c r="F43" s="16">
        <f t="shared" si="3"/>
        <v>1.6986301369863014E-3</v>
      </c>
      <c r="G43" s="16">
        <f>SUM(F43:F$187)-F$187</f>
        <v>0.31417018489407883</v>
      </c>
    </row>
    <row r="44" spans="1:7">
      <c r="A44" s="15">
        <v>39965</v>
      </c>
      <c r="B44" s="16">
        <v>5.0000000000000001E-3</v>
      </c>
      <c r="C44" s="16">
        <f t="shared" si="0"/>
        <v>0.02</v>
      </c>
      <c r="D44" s="47">
        <f t="shared" si="1"/>
        <v>5.4794520547945207E-5</v>
      </c>
      <c r="E44" s="50">
        <f t="shared" si="2"/>
        <v>30</v>
      </c>
      <c r="F44" s="16">
        <f t="shared" si="3"/>
        <v>1.6438356164383563E-3</v>
      </c>
      <c r="G44" s="16">
        <f>SUM(F44:F$187)-F$187</f>
        <v>0.31247155475709254</v>
      </c>
    </row>
    <row r="45" spans="1:7">
      <c r="A45" s="15">
        <v>39995</v>
      </c>
      <c r="B45" s="16">
        <v>5.0000000000000001E-3</v>
      </c>
      <c r="C45" s="16">
        <f t="shared" si="0"/>
        <v>0.02</v>
      </c>
      <c r="D45" s="47">
        <f t="shared" si="1"/>
        <v>5.4794520547945207E-5</v>
      </c>
      <c r="E45" s="50">
        <f t="shared" si="2"/>
        <v>31</v>
      </c>
      <c r="F45" s="16">
        <f t="shared" si="3"/>
        <v>1.6986301369863014E-3</v>
      </c>
      <c r="G45" s="16">
        <f>SUM(F45:F$187)-F$187</f>
        <v>0.31082771914065416</v>
      </c>
    </row>
    <row r="46" spans="1:7">
      <c r="A46" s="15">
        <v>40026</v>
      </c>
      <c r="B46" s="16">
        <v>5.0000000000000001E-3</v>
      </c>
      <c r="C46" s="16">
        <f t="shared" si="0"/>
        <v>0.02</v>
      </c>
      <c r="D46" s="47">
        <f t="shared" si="1"/>
        <v>5.4794520547945207E-5</v>
      </c>
      <c r="E46" s="50">
        <f t="shared" si="2"/>
        <v>31</v>
      </c>
      <c r="F46" s="16">
        <f t="shared" si="3"/>
        <v>1.6986301369863014E-3</v>
      </c>
      <c r="G46" s="16">
        <f>SUM(F46:F$187)-F$187</f>
        <v>0.30912908900366787</v>
      </c>
    </row>
    <row r="47" spans="1:7">
      <c r="A47" s="15">
        <v>40057</v>
      </c>
      <c r="B47" s="16">
        <v>5.0000000000000001E-3</v>
      </c>
      <c r="C47" s="16">
        <f t="shared" si="0"/>
        <v>0.02</v>
      </c>
      <c r="D47" s="47">
        <f t="shared" si="1"/>
        <v>5.4794520547945207E-5</v>
      </c>
      <c r="E47" s="50">
        <f t="shared" si="2"/>
        <v>30</v>
      </c>
      <c r="F47" s="16">
        <f t="shared" si="3"/>
        <v>1.6438356164383563E-3</v>
      </c>
      <c r="G47" s="16">
        <f>SUM(F47:F$187)-F$187</f>
        <v>0.30743045886668158</v>
      </c>
    </row>
    <row r="48" spans="1:7">
      <c r="A48" s="15">
        <v>40087</v>
      </c>
      <c r="B48" s="16">
        <v>5.0000000000000001E-3</v>
      </c>
      <c r="C48" s="16">
        <f t="shared" si="0"/>
        <v>0.02</v>
      </c>
      <c r="D48" s="47">
        <f t="shared" si="1"/>
        <v>5.4794520547945207E-5</v>
      </c>
      <c r="E48" s="50">
        <f t="shared" si="2"/>
        <v>31</v>
      </c>
      <c r="F48" s="16">
        <f t="shared" si="3"/>
        <v>1.6986301369863014E-3</v>
      </c>
      <c r="G48" s="16">
        <f>SUM(F48:F$187)-F$187</f>
        <v>0.30578662325024319</v>
      </c>
    </row>
    <row r="49" spans="1:7">
      <c r="A49" s="15">
        <v>40118</v>
      </c>
      <c r="B49" s="16">
        <v>5.0000000000000001E-3</v>
      </c>
      <c r="C49" s="16">
        <f t="shared" si="0"/>
        <v>0.02</v>
      </c>
      <c r="D49" s="47">
        <f t="shared" si="1"/>
        <v>5.4794520547945207E-5</v>
      </c>
      <c r="E49" s="50">
        <f t="shared" si="2"/>
        <v>30</v>
      </c>
      <c r="F49" s="16">
        <f t="shared" si="3"/>
        <v>1.6438356164383563E-3</v>
      </c>
      <c r="G49" s="16">
        <f>SUM(F49:F$187)-F$187</f>
        <v>0.3040879931132569</v>
      </c>
    </row>
    <row r="50" spans="1:7">
      <c r="A50" s="15">
        <v>40148</v>
      </c>
      <c r="B50" s="16">
        <v>5.0000000000000001E-3</v>
      </c>
      <c r="C50" s="16">
        <f t="shared" si="0"/>
        <v>0.02</v>
      </c>
      <c r="D50" s="47">
        <f t="shared" si="1"/>
        <v>5.4794520547945207E-5</v>
      </c>
      <c r="E50" s="50">
        <f t="shared" si="2"/>
        <v>31</v>
      </c>
      <c r="F50" s="16">
        <f t="shared" si="3"/>
        <v>1.6986301369863014E-3</v>
      </c>
      <c r="G50" s="16">
        <f>SUM(F50:F$187)-F$187</f>
        <v>0.30244415749681852</v>
      </c>
    </row>
    <row r="51" spans="1:7">
      <c r="A51" s="15">
        <v>40179</v>
      </c>
      <c r="B51" s="16">
        <v>5.0000000000000001E-3</v>
      </c>
      <c r="C51" s="16">
        <f t="shared" si="0"/>
        <v>0.02</v>
      </c>
      <c r="D51" s="47">
        <f t="shared" si="1"/>
        <v>5.4794520547945207E-5</v>
      </c>
      <c r="E51" s="50">
        <f t="shared" si="2"/>
        <v>31</v>
      </c>
      <c r="F51" s="16">
        <f t="shared" si="3"/>
        <v>1.6986301369863014E-3</v>
      </c>
      <c r="G51" s="16">
        <f>SUM(F51:F$187)-F$187</f>
        <v>0.30074552735983223</v>
      </c>
    </row>
    <row r="52" spans="1:7">
      <c r="A52" s="15">
        <v>40210</v>
      </c>
      <c r="B52" s="16">
        <v>5.0000000000000001E-3</v>
      </c>
      <c r="C52" s="16">
        <f t="shared" si="0"/>
        <v>0.02</v>
      </c>
      <c r="D52" s="47">
        <f t="shared" si="1"/>
        <v>5.4794520547945207E-5</v>
      </c>
      <c r="E52" s="50">
        <f t="shared" si="2"/>
        <v>28</v>
      </c>
      <c r="F52" s="16">
        <f t="shared" si="3"/>
        <v>1.5342465753424659E-3</v>
      </c>
      <c r="G52" s="16">
        <f>SUM(F52:F$187)-F$187</f>
        <v>0.29904689722284594</v>
      </c>
    </row>
    <row r="53" spans="1:7">
      <c r="A53" s="15">
        <v>40238</v>
      </c>
      <c r="B53" s="16">
        <v>5.0000000000000001E-3</v>
      </c>
      <c r="C53" s="16">
        <f t="shared" si="0"/>
        <v>0.02</v>
      </c>
      <c r="D53" s="47">
        <f t="shared" si="1"/>
        <v>5.4794520547945207E-5</v>
      </c>
      <c r="E53" s="50">
        <f t="shared" si="2"/>
        <v>31</v>
      </c>
      <c r="F53" s="16">
        <f t="shared" si="3"/>
        <v>1.6986301369863014E-3</v>
      </c>
      <c r="G53" s="16">
        <f>SUM(F53:F$187)-F$187</f>
        <v>0.29751265064750348</v>
      </c>
    </row>
    <row r="54" spans="1:7">
      <c r="A54" s="15">
        <v>40269</v>
      </c>
      <c r="B54" s="16">
        <v>5.0000000000000001E-3</v>
      </c>
      <c r="C54" s="16">
        <f t="shared" si="0"/>
        <v>0.02</v>
      </c>
      <c r="D54" s="47">
        <f t="shared" si="1"/>
        <v>5.4794520547945207E-5</v>
      </c>
      <c r="E54" s="50">
        <f t="shared" si="2"/>
        <v>30</v>
      </c>
      <c r="F54" s="16">
        <f t="shared" si="3"/>
        <v>1.6438356164383563E-3</v>
      </c>
      <c r="G54" s="16">
        <f>SUM(F54:F$187)-F$187</f>
        <v>0.29581402051051719</v>
      </c>
    </row>
    <row r="55" spans="1:7">
      <c r="A55" s="15">
        <v>40299</v>
      </c>
      <c r="B55" s="16">
        <v>5.0000000000000001E-3</v>
      </c>
      <c r="C55" s="16">
        <f t="shared" si="0"/>
        <v>0.02</v>
      </c>
      <c r="D55" s="47">
        <f t="shared" si="1"/>
        <v>5.4794520547945207E-5</v>
      </c>
      <c r="E55" s="50">
        <f t="shared" si="2"/>
        <v>31</v>
      </c>
      <c r="F55" s="16">
        <f t="shared" si="3"/>
        <v>1.6986301369863014E-3</v>
      </c>
      <c r="G55" s="16">
        <f>SUM(F55:F$187)-F$187</f>
        <v>0.29417018489407881</v>
      </c>
    </row>
    <row r="56" spans="1:7">
      <c r="A56" s="15">
        <v>40330</v>
      </c>
      <c r="B56" s="16">
        <v>7.4999999999999997E-3</v>
      </c>
      <c r="C56" s="16">
        <f t="shared" si="0"/>
        <v>2.2499999999999999E-2</v>
      </c>
      <c r="D56" s="47">
        <f t="shared" si="1"/>
        <v>6.1643835616438354E-5</v>
      </c>
      <c r="E56" s="50">
        <f t="shared" si="2"/>
        <v>30</v>
      </c>
      <c r="F56" s="16">
        <f t="shared" si="3"/>
        <v>1.8493150684931506E-3</v>
      </c>
      <c r="G56" s="16">
        <f>SUM(F56:F$187)-F$187</f>
        <v>0.29247155475709252</v>
      </c>
    </row>
    <row r="57" spans="1:7">
      <c r="A57" s="15">
        <v>40360</v>
      </c>
      <c r="B57" s="16">
        <v>0.01</v>
      </c>
      <c r="C57" s="16">
        <f t="shared" si="0"/>
        <v>2.5000000000000001E-2</v>
      </c>
      <c r="D57" s="47">
        <f t="shared" si="1"/>
        <v>6.8493150684931516E-5</v>
      </c>
      <c r="E57" s="50">
        <f t="shared" si="2"/>
        <v>31</v>
      </c>
      <c r="F57" s="16">
        <f t="shared" si="3"/>
        <v>2.1232876712328772E-3</v>
      </c>
      <c r="G57" s="16">
        <f>SUM(F57:F$187)-F$187</f>
        <v>0.29062223968859935</v>
      </c>
    </row>
    <row r="58" spans="1:7">
      <c r="A58" s="15">
        <v>40391</v>
      </c>
      <c r="B58" s="16">
        <v>0.01</v>
      </c>
      <c r="C58" s="16">
        <f t="shared" si="0"/>
        <v>2.5000000000000001E-2</v>
      </c>
      <c r="D58" s="47">
        <f t="shared" si="1"/>
        <v>6.8493150684931516E-5</v>
      </c>
      <c r="E58" s="50">
        <f t="shared" si="2"/>
        <v>31</v>
      </c>
      <c r="F58" s="16">
        <f t="shared" si="3"/>
        <v>2.1232876712328772E-3</v>
      </c>
      <c r="G58" s="16">
        <f>SUM(F58:F$187)-F$187</f>
        <v>0.28849895201736647</v>
      </c>
    </row>
    <row r="59" spans="1:7">
      <c r="A59" s="15">
        <v>40422</v>
      </c>
      <c r="B59" s="16">
        <v>1.2500000000000001E-2</v>
      </c>
      <c r="C59" s="16">
        <f t="shared" si="0"/>
        <v>2.75E-2</v>
      </c>
      <c r="D59" s="47">
        <f t="shared" si="1"/>
        <v>7.5342465753424663E-5</v>
      </c>
      <c r="E59" s="50">
        <f t="shared" si="2"/>
        <v>30</v>
      </c>
      <c r="F59" s="16">
        <f t="shared" si="3"/>
        <v>2.2602739726027398E-3</v>
      </c>
      <c r="G59" s="16">
        <f>SUM(F59:F$187)-F$187</f>
        <v>0.2863756643461336</v>
      </c>
    </row>
    <row r="60" spans="1:7">
      <c r="A60" s="15">
        <v>40452</v>
      </c>
      <c r="B60" s="16">
        <v>1.2500000000000001E-2</v>
      </c>
      <c r="C60" s="16">
        <f t="shared" si="0"/>
        <v>2.75E-2</v>
      </c>
      <c r="D60" s="47">
        <f t="shared" si="1"/>
        <v>7.5342465753424663E-5</v>
      </c>
      <c r="E60" s="50">
        <f t="shared" si="2"/>
        <v>31</v>
      </c>
      <c r="F60" s="16">
        <f t="shared" si="3"/>
        <v>2.3356164383561647E-3</v>
      </c>
      <c r="G60" s="16">
        <f>SUM(F60:F$187)-F$187</f>
        <v>0.28411539037353084</v>
      </c>
    </row>
    <row r="61" spans="1:7">
      <c r="A61" s="15">
        <v>40483</v>
      </c>
      <c r="B61" s="16">
        <v>1.2500000000000001E-2</v>
      </c>
      <c r="C61" s="16">
        <f t="shared" si="0"/>
        <v>2.75E-2</v>
      </c>
      <c r="D61" s="47">
        <f t="shared" si="1"/>
        <v>7.5342465753424663E-5</v>
      </c>
      <c r="E61" s="50">
        <f t="shared" si="2"/>
        <v>30</v>
      </c>
      <c r="F61" s="16">
        <f t="shared" si="3"/>
        <v>2.2602739726027398E-3</v>
      </c>
      <c r="G61" s="16">
        <f>SUM(F61:F$187)-F$187</f>
        <v>0.28177977393517467</v>
      </c>
    </row>
    <row r="62" spans="1:7">
      <c r="A62" s="15">
        <v>40513</v>
      </c>
      <c r="B62" s="16">
        <v>1.2500000000000001E-2</v>
      </c>
      <c r="C62" s="16">
        <f t="shared" si="0"/>
        <v>2.75E-2</v>
      </c>
      <c r="D62" s="47">
        <f t="shared" si="1"/>
        <v>7.5342465753424663E-5</v>
      </c>
      <c r="E62" s="50">
        <f t="shared" si="2"/>
        <v>31</v>
      </c>
      <c r="F62" s="16">
        <f t="shared" si="3"/>
        <v>2.3356164383561647E-3</v>
      </c>
      <c r="G62" s="16">
        <f>SUM(F62:F$187)-F$187</f>
        <v>0.27951949996257197</v>
      </c>
    </row>
    <row r="63" spans="1:7">
      <c r="A63" s="15">
        <v>40544</v>
      </c>
      <c r="B63" s="16">
        <v>1.2500000000000001E-2</v>
      </c>
      <c r="C63" s="16">
        <f t="shared" si="0"/>
        <v>2.75E-2</v>
      </c>
      <c r="D63" s="47">
        <f t="shared" si="1"/>
        <v>7.5342465753424663E-5</v>
      </c>
      <c r="E63" s="50">
        <f t="shared" si="2"/>
        <v>31</v>
      </c>
      <c r="F63" s="16">
        <f t="shared" si="3"/>
        <v>2.3356164383561647E-3</v>
      </c>
      <c r="G63" s="16">
        <f>SUM(F63:F$187)-F$187</f>
        <v>0.27718388352421575</v>
      </c>
    </row>
    <row r="64" spans="1:7">
      <c r="A64" s="15">
        <v>40575</v>
      </c>
      <c r="B64" s="16">
        <v>1.2500000000000001E-2</v>
      </c>
      <c r="C64" s="16">
        <f t="shared" si="0"/>
        <v>2.75E-2</v>
      </c>
      <c r="D64" s="47">
        <f t="shared" si="1"/>
        <v>7.5342465753424663E-5</v>
      </c>
      <c r="E64" s="50">
        <f t="shared" si="2"/>
        <v>28</v>
      </c>
      <c r="F64" s="16">
        <f t="shared" si="3"/>
        <v>2.1095890410958904E-3</v>
      </c>
      <c r="G64" s="16">
        <f>SUM(F64:F$187)-F$187</f>
        <v>0.27484826708585963</v>
      </c>
    </row>
    <row r="65" spans="1:7">
      <c r="A65" s="15">
        <v>40603</v>
      </c>
      <c r="B65" s="16">
        <v>1.2500000000000001E-2</v>
      </c>
      <c r="C65" s="16">
        <f t="shared" si="0"/>
        <v>2.75E-2</v>
      </c>
      <c r="D65" s="47">
        <f t="shared" si="1"/>
        <v>7.5342465753424663E-5</v>
      </c>
      <c r="E65" s="50">
        <f t="shared" si="2"/>
        <v>31</v>
      </c>
      <c r="F65" s="16">
        <f t="shared" si="3"/>
        <v>2.3356164383561647E-3</v>
      </c>
      <c r="G65" s="16">
        <f>SUM(F65:F$187)-F$187</f>
        <v>0.2727386780447637</v>
      </c>
    </row>
    <row r="66" spans="1:7">
      <c r="A66" s="15">
        <v>40634</v>
      </c>
      <c r="B66" s="16">
        <v>1.2500000000000001E-2</v>
      </c>
      <c r="C66" s="16">
        <f t="shared" si="0"/>
        <v>2.75E-2</v>
      </c>
      <c r="D66" s="47">
        <f t="shared" si="1"/>
        <v>7.5342465753424663E-5</v>
      </c>
      <c r="E66" s="50">
        <f t="shared" si="2"/>
        <v>30</v>
      </c>
      <c r="F66" s="16">
        <f t="shared" si="3"/>
        <v>2.2602739726027398E-3</v>
      </c>
      <c r="G66" s="16">
        <f>SUM(F66:F$187)-F$187</f>
        <v>0.27040306160640759</v>
      </c>
    </row>
    <row r="67" spans="1:7">
      <c r="A67" s="15">
        <v>40664</v>
      </c>
      <c r="B67" s="16">
        <v>1.2500000000000001E-2</v>
      </c>
      <c r="C67" s="16">
        <f t="shared" ref="C67:C130" si="5">B67+1.5%</f>
        <v>2.75E-2</v>
      </c>
      <c r="D67" s="47">
        <f t="shared" si="1"/>
        <v>7.5342465753424663E-5</v>
      </c>
      <c r="E67" s="50">
        <f t="shared" si="2"/>
        <v>31</v>
      </c>
      <c r="F67" s="16">
        <f t="shared" si="3"/>
        <v>2.3356164383561647E-3</v>
      </c>
      <c r="G67" s="16">
        <f>SUM(F67:F$187)-F$187</f>
        <v>0.26814278763380484</v>
      </c>
    </row>
    <row r="68" spans="1:7">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SUM(F68:F$187)-F$187</f>
        <v>0.26580717119544867</v>
      </c>
    </row>
    <row r="69" spans="1:7">
      <c r="A69" s="15">
        <v>40725</v>
      </c>
      <c r="B69" s="16">
        <v>1.2500000000000001E-2</v>
      </c>
      <c r="C69" s="16">
        <f t="shared" si="5"/>
        <v>2.75E-2</v>
      </c>
      <c r="D69" s="47">
        <f t="shared" si="6"/>
        <v>7.5342465753424663E-5</v>
      </c>
      <c r="E69" s="50">
        <f t="shared" si="7"/>
        <v>31</v>
      </c>
      <c r="F69" s="16">
        <f t="shared" si="8"/>
        <v>2.3356164383561647E-3</v>
      </c>
      <c r="G69" s="16">
        <f>SUM(F69:F$187)-F$187</f>
        <v>0.26354689722284597</v>
      </c>
    </row>
    <row r="70" spans="1:7">
      <c r="A70" s="15">
        <v>40756</v>
      </c>
      <c r="B70" s="16">
        <v>1.2500000000000001E-2</v>
      </c>
      <c r="C70" s="16">
        <f t="shared" si="5"/>
        <v>2.75E-2</v>
      </c>
      <c r="D70" s="47">
        <f t="shared" si="6"/>
        <v>7.5342465753424663E-5</v>
      </c>
      <c r="E70" s="50">
        <f t="shared" si="7"/>
        <v>31</v>
      </c>
      <c r="F70" s="16">
        <f t="shared" si="8"/>
        <v>2.3356164383561647E-3</v>
      </c>
      <c r="G70" s="16">
        <f>SUM(F70:F$187)-F$187</f>
        <v>0.2612112807844898</v>
      </c>
    </row>
    <row r="71" spans="1:7">
      <c r="A71" s="15">
        <v>40787</v>
      </c>
      <c r="B71" s="16">
        <v>1.2500000000000001E-2</v>
      </c>
      <c r="C71" s="16">
        <f t="shared" si="5"/>
        <v>2.75E-2</v>
      </c>
      <c r="D71" s="47">
        <f t="shared" si="6"/>
        <v>7.5342465753424663E-5</v>
      </c>
      <c r="E71" s="50">
        <f t="shared" si="7"/>
        <v>30</v>
      </c>
      <c r="F71" s="16">
        <f t="shared" si="8"/>
        <v>2.2602739726027398E-3</v>
      </c>
      <c r="G71" s="16">
        <f>SUM(F71:F$187)-F$187</f>
        <v>0.25887566434613363</v>
      </c>
    </row>
    <row r="72" spans="1:7">
      <c r="A72" s="15">
        <v>40817</v>
      </c>
      <c r="B72" s="16">
        <v>1.2500000000000001E-2</v>
      </c>
      <c r="C72" s="16">
        <f t="shared" si="5"/>
        <v>2.75E-2</v>
      </c>
      <c r="D72" s="47">
        <f t="shared" si="6"/>
        <v>7.5342465753424663E-5</v>
      </c>
      <c r="E72" s="50">
        <f t="shared" si="7"/>
        <v>31</v>
      </c>
      <c r="F72" s="16">
        <f t="shared" si="8"/>
        <v>2.3356164383561647E-3</v>
      </c>
      <c r="G72" s="16">
        <f>SUM(F72:F$187)-F$187</f>
        <v>0.25661539037353093</v>
      </c>
    </row>
    <row r="73" spans="1:7">
      <c r="A73" s="15">
        <v>40848</v>
      </c>
      <c r="B73" s="16">
        <v>1.2500000000000001E-2</v>
      </c>
      <c r="C73" s="16">
        <f t="shared" si="5"/>
        <v>2.75E-2</v>
      </c>
      <c r="D73" s="47">
        <f t="shared" si="6"/>
        <v>7.5342465753424663E-5</v>
      </c>
      <c r="E73" s="50">
        <f t="shared" si="7"/>
        <v>30</v>
      </c>
      <c r="F73" s="16">
        <f t="shared" si="8"/>
        <v>2.2602739726027398E-3</v>
      </c>
      <c r="G73" s="16">
        <f>SUM(F73:F$187)-F$187</f>
        <v>0.25427977393517476</v>
      </c>
    </row>
    <row r="74" spans="1:7">
      <c r="A74" s="15">
        <v>40878</v>
      </c>
      <c r="B74" s="16">
        <v>1.2500000000000001E-2</v>
      </c>
      <c r="C74" s="16">
        <f t="shared" si="5"/>
        <v>2.75E-2</v>
      </c>
      <c r="D74" s="47">
        <f t="shared" si="6"/>
        <v>7.5342465753424663E-5</v>
      </c>
      <c r="E74" s="50">
        <f t="shared" si="7"/>
        <v>31</v>
      </c>
      <c r="F74" s="16">
        <f t="shared" si="8"/>
        <v>2.3356164383561647E-3</v>
      </c>
      <c r="G74" s="16">
        <f>SUM(F74:F$187)-F$187</f>
        <v>0.252019499962572</v>
      </c>
    </row>
    <row r="75" spans="1:7">
      <c r="A75" s="15">
        <v>40909</v>
      </c>
      <c r="B75" s="16">
        <v>1.2500000000000001E-2</v>
      </c>
      <c r="C75" s="16">
        <f t="shared" si="5"/>
        <v>2.75E-2</v>
      </c>
      <c r="D75" s="47">
        <f>C75/366</f>
        <v>7.5136612021857923E-5</v>
      </c>
      <c r="E75" s="50">
        <f t="shared" si="7"/>
        <v>31</v>
      </c>
      <c r="F75" s="16">
        <f t="shared" si="8"/>
        <v>2.3292349726775955E-3</v>
      </c>
      <c r="G75" s="16">
        <f>SUM(F75:F$187)-F$187</f>
        <v>0.24968388352421578</v>
      </c>
    </row>
    <row r="76" spans="1:7">
      <c r="A76" s="15">
        <v>40940</v>
      </c>
      <c r="B76" s="16">
        <v>1.2500000000000001E-2</v>
      </c>
      <c r="C76" s="16">
        <f t="shared" si="5"/>
        <v>2.75E-2</v>
      </c>
      <c r="D76" s="47">
        <f t="shared" ref="D76:D86" si="9">C76/366</f>
        <v>7.5136612021857923E-5</v>
      </c>
      <c r="E76" s="50">
        <f t="shared" si="7"/>
        <v>29</v>
      </c>
      <c r="F76" s="16">
        <f t="shared" si="8"/>
        <v>2.1789617486338798E-3</v>
      </c>
      <c r="G76" s="16">
        <f>SUM(F76:F$187)-F$187</f>
        <v>0.24735464855153821</v>
      </c>
    </row>
    <row r="77" spans="1:7">
      <c r="A77" s="15">
        <v>40969</v>
      </c>
      <c r="B77" s="16">
        <v>1.2500000000000001E-2</v>
      </c>
      <c r="C77" s="16">
        <f t="shared" si="5"/>
        <v>2.75E-2</v>
      </c>
      <c r="D77" s="47">
        <f t="shared" si="9"/>
        <v>7.5136612021857923E-5</v>
      </c>
      <c r="E77" s="50">
        <f t="shared" si="7"/>
        <v>31</v>
      </c>
      <c r="F77" s="16">
        <f t="shared" si="8"/>
        <v>2.3292349726775955E-3</v>
      </c>
      <c r="G77" s="16">
        <f>SUM(F77:F$187)-F$187</f>
        <v>0.24517568680290433</v>
      </c>
    </row>
    <row r="78" spans="1:7">
      <c r="A78" s="15">
        <v>41000</v>
      </c>
      <c r="B78" s="16">
        <v>1.2500000000000001E-2</v>
      </c>
      <c r="C78" s="16">
        <f t="shared" si="5"/>
        <v>2.75E-2</v>
      </c>
      <c r="D78" s="47">
        <f t="shared" si="9"/>
        <v>7.5136612021857923E-5</v>
      </c>
      <c r="E78" s="50">
        <f t="shared" si="7"/>
        <v>30</v>
      </c>
      <c r="F78" s="16">
        <f t="shared" si="8"/>
        <v>2.2540983606557379E-3</v>
      </c>
      <c r="G78" s="16">
        <f>SUM(F78:F$187)-F$187</f>
        <v>0.24284645183022674</v>
      </c>
    </row>
    <row r="79" spans="1:7">
      <c r="A79" s="15">
        <v>41030</v>
      </c>
      <c r="B79" s="16">
        <v>1.2500000000000001E-2</v>
      </c>
      <c r="C79" s="16">
        <f t="shared" si="5"/>
        <v>2.75E-2</v>
      </c>
      <c r="D79" s="47">
        <f t="shared" si="9"/>
        <v>7.5136612021857923E-5</v>
      </c>
      <c r="E79" s="50">
        <f t="shared" si="7"/>
        <v>31</v>
      </c>
      <c r="F79" s="16">
        <f t="shared" si="8"/>
        <v>2.3292349726775955E-3</v>
      </c>
      <c r="G79" s="16">
        <f>SUM(F79:F$187)-F$187</f>
        <v>0.24059235346957097</v>
      </c>
    </row>
    <row r="80" spans="1:7">
      <c r="A80" s="15">
        <v>41061</v>
      </c>
      <c r="B80" s="16">
        <v>1.2500000000000001E-2</v>
      </c>
      <c r="C80" s="16">
        <f t="shared" si="5"/>
        <v>2.75E-2</v>
      </c>
      <c r="D80" s="47">
        <f t="shared" si="9"/>
        <v>7.5136612021857923E-5</v>
      </c>
      <c r="E80" s="50">
        <f t="shared" si="7"/>
        <v>30</v>
      </c>
      <c r="F80" s="16">
        <f t="shared" si="8"/>
        <v>2.2540983606557379E-3</v>
      </c>
      <c r="G80" s="16">
        <f>SUM(F80:F$187)-F$187</f>
        <v>0.23826311849689338</v>
      </c>
    </row>
    <row r="81" spans="1:7">
      <c r="A81" s="15">
        <v>41091</v>
      </c>
      <c r="B81" s="16">
        <v>1.2500000000000001E-2</v>
      </c>
      <c r="C81" s="16">
        <f t="shared" si="5"/>
        <v>2.75E-2</v>
      </c>
      <c r="D81" s="47">
        <f t="shared" si="9"/>
        <v>7.5136612021857923E-5</v>
      </c>
      <c r="E81" s="50">
        <f t="shared" si="7"/>
        <v>31</v>
      </c>
      <c r="F81" s="16">
        <f t="shared" si="8"/>
        <v>2.3292349726775955E-3</v>
      </c>
      <c r="G81" s="16">
        <f>SUM(F81:F$187)-F$187</f>
        <v>0.23600902013623765</v>
      </c>
    </row>
    <row r="82" spans="1:7">
      <c r="A82" s="15">
        <v>41122</v>
      </c>
      <c r="B82" s="16">
        <v>1.2500000000000001E-2</v>
      </c>
      <c r="C82" s="16">
        <f t="shared" si="5"/>
        <v>2.75E-2</v>
      </c>
      <c r="D82" s="47">
        <f t="shared" si="9"/>
        <v>7.5136612021857923E-5</v>
      </c>
      <c r="E82" s="50">
        <f t="shared" si="7"/>
        <v>31</v>
      </c>
      <c r="F82" s="16">
        <f t="shared" si="8"/>
        <v>2.3292349726775955E-3</v>
      </c>
      <c r="G82" s="16">
        <f>SUM(F82:F$187)-F$187</f>
        <v>0.23367978516356006</v>
      </c>
    </row>
    <row r="83" spans="1:7">
      <c r="A83" s="15">
        <v>41153</v>
      </c>
      <c r="B83" s="16">
        <v>1.2500000000000001E-2</v>
      </c>
      <c r="C83" s="16">
        <f t="shared" si="5"/>
        <v>2.75E-2</v>
      </c>
      <c r="D83" s="47">
        <f t="shared" si="9"/>
        <v>7.5136612021857923E-5</v>
      </c>
      <c r="E83" s="50">
        <f t="shared" si="7"/>
        <v>30</v>
      </c>
      <c r="F83" s="16">
        <f t="shared" si="8"/>
        <v>2.2540983606557379E-3</v>
      </c>
      <c r="G83" s="16">
        <f>SUM(F83:F$187)-F$187</f>
        <v>0.23135055019088246</v>
      </c>
    </row>
    <row r="84" spans="1:7">
      <c r="A84" s="15">
        <v>41183</v>
      </c>
      <c r="B84" s="16">
        <v>1.2500000000000001E-2</v>
      </c>
      <c r="C84" s="16">
        <f t="shared" si="5"/>
        <v>2.75E-2</v>
      </c>
      <c r="D84" s="47">
        <f t="shared" si="9"/>
        <v>7.5136612021857923E-5</v>
      </c>
      <c r="E84" s="50">
        <f t="shared" si="7"/>
        <v>31</v>
      </c>
      <c r="F84" s="16">
        <f t="shared" si="8"/>
        <v>2.3292349726775955E-3</v>
      </c>
      <c r="G84" s="16">
        <f>SUM(F84:F$187)-F$187</f>
        <v>0.22909645183022673</v>
      </c>
    </row>
    <row r="85" spans="1:7">
      <c r="A85" s="15">
        <v>41214</v>
      </c>
      <c r="B85" s="16">
        <v>1.2500000000000001E-2</v>
      </c>
      <c r="C85" s="16">
        <f t="shared" si="5"/>
        <v>2.75E-2</v>
      </c>
      <c r="D85" s="47">
        <f t="shared" si="9"/>
        <v>7.5136612021857923E-5</v>
      </c>
      <c r="E85" s="50">
        <f t="shared" si="7"/>
        <v>30</v>
      </c>
      <c r="F85" s="16">
        <f t="shared" si="8"/>
        <v>2.2540983606557379E-3</v>
      </c>
      <c r="G85" s="16">
        <f>SUM(F85:F$187)-F$187</f>
        <v>0.22676721685754911</v>
      </c>
    </row>
    <row r="86" spans="1:7">
      <c r="A86" s="15">
        <v>41244</v>
      </c>
      <c r="B86" s="16">
        <v>1.2500000000000001E-2</v>
      </c>
      <c r="C86" s="16">
        <f t="shared" si="5"/>
        <v>2.75E-2</v>
      </c>
      <c r="D86" s="47">
        <f t="shared" si="9"/>
        <v>7.5136612021857923E-5</v>
      </c>
      <c r="E86" s="50">
        <f t="shared" si="7"/>
        <v>31</v>
      </c>
      <c r="F86" s="16">
        <f t="shared" si="8"/>
        <v>2.3292349726775955E-3</v>
      </c>
      <c r="G86" s="16">
        <f>SUM(F86:F$187)-F$187</f>
        <v>0.2245131184968934</v>
      </c>
    </row>
    <row r="87" spans="1:7">
      <c r="A87" s="15">
        <v>41275</v>
      </c>
      <c r="B87" s="16">
        <v>1.2500000000000001E-2</v>
      </c>
      <c r="C87" s="16">
        <f t="shared" si="5"/>
        <v>2.75E-2</v>
      </c>
      <c r="D87" s="47">
        <f t="shared" si="6"/>
        <v>7.5342465753424663E-5</v>
      </c>
      <c r="E87" s="50">
        <f t="shared" si="7"/>
        <v>31</v>
      </c>
      <c r="F87" s="16">
        <f t="shared" si="8"/>
        <v>2.3356164383561647E-3</v>
      </c>
      <c r="G87" s="16">
        <f>SUM(F87:F$187)-F$187</f>
        <v>0.22218388352421581</v>
      </c>
    </row>
    <row r="88" spans="1:7">
      <c r="A88" s="15">
        <v>41306</v>
      </c>
      <c r="B88" s="16">
        <v>1.2500000000000001E-2</v>
      </c>
      <c r="C88" s="16">
        <f t="shared" si="5"/>
        <v>2.75E-2</v>
      </c>
      <c r="D88" s="47">
        <f t="shared" si="6"/>
        <v>7.5342465753424663E-5</v>
      </c>
      <c r="E88" s="50">
        <f t="shared" si="7"/>
        <v>28</v>
      </c>
      <c r="F88" s="16">
        <f t="shared" si="8"/>
        <v>2.1095890410958904E-3</v>
      </c>
      <c r="G88" s="16">
        <f>SUM(F88:F$187)-F$187</f>
        <v>0.21984826708585964</v>
      </c>
    </row>
    <row r="89" spans="1:7">
      <c r="A89" s="15">
        <v>41334</v>
      </c>
      <c r="B89" s="16">
        <v>1.2500000000000001E-2</v>
      </c>
      <c r="C89" s="16">
        <f t="shared" si="5"/>
        <v>2.75E-2</v>
      </c>
      <c r="D89" s="47">
        <f t="shared" si="6"/>
        <v>7.5342465753424663E-5</v>
      </c>
      <c r="E89" s="50">
        <f t="shared" si="7"/>
        <v>31</v>
      </c>
      <c r="F89" s="16">
        <f t="shared" si="8"/>
        <v>2.3356164383561647E-3</v>
      </c>
      <c r="G89" s="16">
        <f>SUM(F89:F$187)-F$187</f>
        <v>0.21773867804476374</v>
      </c>
    </row>
    <row r="90" spans="1:7">
      <c r="A90" s="15">
        <v>41365</v>
      </c>
      <c r="B90" s="16">
        <v>1.2500000000000001E-2</v>
      </c>
      <c r="C90" s="16">
        <f t="shared" si="5"/>
        <v>2.75E-2</v>
      </c>
      <c r="D90" s="47">
        <f t="shared" si="6"/>
        <v>7.5342465753424663E-5</v>
      </c>
      <c r="E90" s="50">
        <f t="shared" si="7"/>
        <v>30</v>
      </c>
      <c r="F90" s="16">
        <f t="shared" si="8"/>
        <v>2.2602739726027398E-3</v>
      </c>
      <c r="G90" s="16">
        <f>SUM(F90:F$187)-F$187</f>
        <v>0.21540306160640757</v>
      </c>
    </row>
    <row r="91" spans="1:7">
      <c r="A91" s="15">
        <v>41395</v>
      </c>
      <c r="B91" s="16">
        <v>1.2500000000000001E-2</v>
      </c>
      <c r="C91" s="16">
        <f t="shared" si="5"/>
        <v>2.75E-2</v>
      </c>
      <c r="D91" s="47">
        <f t="shared" si="6"/>
        <v>7.5342465753424663E-5</v>
      </c>
      <c r="E91" s="50">
        <f t="shared" si="7"/>
        <v>31</v>
      </c>
      <c r="F91" s="16">
        <f t="shared" si="8"/>
        <v>2.3356164383561647E-3</v>
      </c>
      <c r="G91" s="16">
        <f>SUM(F91:F$187)-F$187</f>
        <v>0.21314278763380481</v>
      </c>
    </row>
    <row r="92" spans="1:7">
      <c r="A92" s="15">
        <v>41426</v>
      </c>
      <c r="B92" s="16">
        <v>1.2500000000000001E-2</v>
      </c>
      <c r="C92" s="16">
        <f t="shared" si="5"/>
        <v>2.75E-2</v>
      </c>
      <c r="D92" s="47">
        <f t="shared" si="6"/>
        <v>7.5342465753424663E-5</v>
      </c>
      <c r="E92" s="50">
        <f t="shared" si="7"/>
        <v>30</v>
      </c>
      <c r="F92" s="16">
        <f t="shared" si="8"/>
        <v>2.2602739726027398E-3</v>
      </c>
      <c r="G92" s="16">
        <f>SUM(F92:F$187)-F$187</f>
        <v>0.21080717119544864</v>
      </c>
    </row>
    <row r="93" spans="1:7">
      <c r="A93" s="15">
        <v>41456</v>
      </c>
      <c r="B93" s="16">
        <v>1.2500000000000001E-2</v>
      </c>
      <c r="C93" s="16">
        <f t="shared" si="5"/>
        <v>2.75E-2</v>
      </c>
      <c r="D93" s="47">
        <f t="shared" si="6"/>
        <v>7.5342465753424663E-5</v>
      </c>
      <c r="E93" s="50">
        <f t="shared" si="7"/>
        <v>31</v>
      </c>
      <c r="F93" s="16">
        <f t="shared" si="8"/>
        <v>2.3356164383561647E-3</v>
      </c>
      <c r="G93" s="16">
        <f>SUM(F93:F$187)-F$187</f>
        <v>0.20854689722284592</v>
      </c>
    </row>
    <row r="94" spans="1:7">
      <c r="A94" s="15">
        <v>41487</v>
      </c>
      <c r="B94" s="16">
        <v>1.2500000000000001E-2</v>
      </c>
      <c r="C94" s="16">
        <f t="shared" si="5"/>
        <v>2.75E-2</v>
      </c>
      <c r="D94" s="47">
        <f t="shared" si="6"/>
        <v>7.5342465753424663E-5</v>
      </c>
      <c r="E94" s="50">
        <f t="shared" si="7"/>
        <v>31</v>
      </c>
      <c r="F94" s="16">
        <f t="shared" si="8"/>
        <v>2.3356164383561647E-3</v>
      </c>
      <c r="G94" s="16">
        <f>SUM(F94:F$187)-F$187</f>
        <v>0.20621128078448975</v>
      </c>
    </row>
    <row r="95" spans="1:7">
      <c r="A95" s="15">
        <v>41518</v>
      </c>
      <c r="B95" s="16">
        <v>1.2500000000000001E-2</v>
      </c>
      <c r="C95" s="16">
        <f t="shared" si="5"/>
        <v>2.75E-2</v>
      </c>
      <c r="D95" s="47">
        <f t="shared" si="6"/>
        <v>7.5342465753424663E-5</v>
      </c>
      <c r="E95" s="50">
        <f t="shared" si="7"/>
        <v>30</v>
      </c>
      <c r="F95" s="16">
        <f t="shared" si="8"/>
        <v>2.2602739726027398E-3</v>
      </c>
      <c r="G95" s="16">
        <f>SUM(F95:F$187)-F$187</f>
        <v>0.20387566434613361</v>
      </c>
    </row>
    <row r="96" spans="1:7">
      <c r="A96" s="15">
        <v>41548</v>
      </c>
      <c r="B96" s="16">
        <v>1.2500000000000001E-2</v>
      </c>
      <c r="C96" s="16">
        <f t="shared" si="5"/>
        <v>2.75E-2</v>
      </c>
      <c r="D96" s="47">
        <f t="shared" si="6"/>
        <v>7.5342465753424663E-5</v>
      </c>
      <c r="E96" s="50">
        <f t="shared" si="7"/>
        <v>31</v>
      </c>
      <c r="F96" s="16">
        <f t="shared" si="8"/>
        <v>2.3356164383561647E-3</v>
      </c>
      <c r="G96" s="16">
        <f>SUM(F96:F$187)-F$187</f>
        <v>0.20161539037353088</v>
      </c>
    </row>
    <row r="97" spans="1:7">
      <c r="A97" s="15">
        <v>41579</v>
      </c>
      <c r="B97" s="16">
        <v>1.2500000000000001E-2</v>
      </c>
      <c r="C97" s="16">
        <f t="shared" si="5"/>
        <v>2.75E-2</v>
      </c>
      <c r="D97" s="47">
        <f t="shared" si="6"/>
        <v>7.5342465753424663E-5</v>
      </c>
      <c r="E97" s="50">
        <f t="shared" si="7"/>
        <v>30</v>
      </c>
      <c r="F97" s="16">
        <f t="shared" si="8"/>
        <v>2.2602739726027398E-3</v>
      </c>
      <c r="G97" s="16">
        <f>SUM(F97:F$187)-F$187</f>
        <v>0.19927977393517471</v>
      </c>
    </row>
    <row r="98" spans="1:7">
      <c r="A98" s="15">
        <v>41609</v>
      </c>
      <c r="B98" s="16">
        <v>1.2500000000000001E-2</v>
      </c>
      <c r="C98" s="16">
        <f t="shared" si="5"/>
        <v>2.75E-2</v>
      </c>
      <c r="D98" s="47">
        <f t="shared" si="6"/>
        <v>7.5342465753424663E-5</v>
      </c>
      <c r="E98" s="50">
        <f t="shared" si="7"/>
        <v>31</v>
      </c>
      <c r="F98" s="16">
        <f t="shared" si="8"/>
        <v>2.3356164383561647E-3</v>
      </c>
      <c r="G98" s="16">
        <f>SUM(F98:F$187)-F$187</f>
        <v>0.19701949996257195</v>
      </c>
    </row>
    <row r="99" spans="1:7">
      <c r="A99" s="15">
        <v>41640</v>
      </c>
      <c r="B99" s="16">
        <v>1.2500000000000001E-2</v>
      </c>
      <c r="C99" s="16">
        <f t="shared" si="5"/>
        <v>2.75E-2</v>
      </c>
      <c r="D99" s="47">
        <f t="shared" si="6"/>
        <v>7.5342465753424663E-5</v>
      </c>
      <c r="E99" s="50">
        <f t="shared" si="7"/>
        <v>31</v>
      </c>
      <c r="F99" s="16">
        <f t="shared" si="8"/>
        <v>2.3356164383561647E-3</v>
      </c>
      <c r="G99" s="16">
        <f>SUM(F99:F$187)-F$187</f>
        <v>0.19468388352421578</v>
      </c>
    </row>
    <row r="100" spans="1:7">
      <c r="A100" s="15">
        <v>41671</v>
      </c>
      <c r="B100" s="16">
        <v>1.2500000000000001E-2</v>
      </c>
      <c r="C100" s="16">
        <f t="shared" si="5"/>
        <v>2.75E-2</v>
      </c>
      <c r="D100" s="47">
        <f t="shared" si="6"/>
        <v>7.5342465753424663E-5</v>
      </c>
      <c r="E100" s="50">
        <f t="shared" si="7"/>
        <v>28</v>
      </c>
      <c r="F100" s="16">
        <f t="shared" si="8"/>
        <v>2.1095890410958904E-3</v>
      </c>
      <c r="G100" s="16">
        <f>SUM(F100:F$187)-F$187</f>
        <v>0.19234826708585961</v>
      </c>
    </row>
    <row r="101" spans="1:7">
      <c r="A101" s="15">
        <v>41699</v>
      </c>
      <c r="B101" s="16">
        <v>1.2500000000000001E-2</v>
      </c>
      <c r="C101" s="16">
        <f t="shared" si="5"/>
        <v>2.75E-2</v>
      </c>
      <c r="D101" s="47">
        <f t="shared" si="6"/>
        <v>7.5342465753424663E-5</v>
      </c>
      <c r="E101" s="50">
        <f t="shared" si="7"/>
        <v>31</v>
      </c>
      <c r="F101" s="16">
        <f t="shared" si="8"/>
        <v>2.3356164383561647E-3</v>
      </c>
      <c r="G101" s="16">
        <f>SUM(F101:F$187)-F$187</f>
        <v>0.19023867804476371</v>
      </c>
    </row>
    <row r="102" spans="1:7">
      <c r="A102" s="15">
        <v>41730</v>
      </c>
      <c r="B102" s="16">
        <v>1.2500000000000001E-2</v>
      </c>
      <c r="C102" s="16">
        <f t="shared" si="5"/>
        <v>2.75E-2</v>
      </c>
      <c r="D102" s="47">
        <f t="shared" si="6"/>
        <v>7.5342465753424663E-5</v>
      </c>
      <c r="E102" s="50">
        <f t="shared" si="7"/>
        <v>30</v>
      </c>
      <c r="F102" s="16">
        <f t="shared" si="8"/>
        <v>2.2602739726027398E-3</v>
      </c>
      <c r="G102" s="16">
        <f>SUM(F102:F$187)-F$187</f>
        <v>0.18790306160640755</v>
      </c>
    </row>
    <row r="103" spans="1:7">
      <c r="A103" s="15">
        <v>41760</v>
      </c>
      <c r="B103" s="16">
        <v>1.2500000000000001E-2</v>
      </c>
      <c r="C103" s="16">
        <f t="shared" si="5"/>
        <v>2.75E-2</v>
      </c>
      <c r="D103" s="47">
        <f t="shared" si="6"/>
        <v>7.5342465753424663E-5</v>
      </c>
      <c r="E103" s="50">
        <f t="shared" si="7"/>
        <v>31</v>
      </c>
      <c r="F103" s="16">
        <f t="shared" si="8"/>
        <v>2.3356164383561647E-3</v>
      </c>
      <c r="G103" s="16">
        <f>SUM(F103:F$187)-F$187</f>
        <v>0.18564278763380482</v>
      </c>
    </row>
    <row r="104" spans="1:7">
      <c r="A104" s="15">
        <v>41791</v>
      </c>
      <c r="B104" s="16">
        <v>1.2500000000000001E-2</v>
      </c>
      <c r="C104" s="16">
        <f t="shared" si="5"/>
        <v>2.75E-2</v>
      </c>
      <c r="D104" s="47">
        <f t="shared" si="6"/>
        <v>7.5342465753424663E-5</v>
      </c>
      <c r="E104" s="50">
        <f t="shared" si="7"/>
        <v>30</v>
      </c>
      <c r="F104" s="16">
        <f t="shared" si="8"/>
        <v>2.2602739726027398E-3</v>
      </c>
      <c r="G104" s="16">
        <f>SUM(F104:F$187)-F$187</f>
        <v>0.18330717119544865</v>
      </c>
    </row>
    <row r="105" spans="1:7">
      <c r="A105" s="15">
        <v>41821</v>
      </c>
      <c r="B105" s="16">
        <v>1.2500000000000001E-2</v>
      </c>
      <c r="C105" s="16">
        <f t="shared" si="5"/>
        <v>2.75E-2</v>
      </c>
      <c r="D105" s="47">
        <f t="shared" si="6"/>
        <v>7.5342465753424663E-5</v>
      </c>
      <c r="E105" s="50">
        <f t="shared" si="7"/>
        <v>31</v>
      </c>
      <c r="F105" s="16">
        <f t="shared" si="8"/>
        <v>2.3356164383561647E-3</v>
      </c>
      <c r="G105" s="16">
        <f>SUM(F105:F$187)-F$187</f>
        <v>0.18104689722284592</v>
      </c>
    </row>
    <row r="106" spans="1:7">
      <c r="A106" s="15">
        <v>41852</v>
      </c>
      <c r="B106" s="16">
        <v>1.2500000000000001E-2</v>
      </c>
      <c r="C106" s="16">
        <f t="shared" si="5"/>
        <v>2.75E-2</v>
      </c>
      <c r="D106" s="47">
        <f t="shared" si="6"/>
        <v>7.5342465753424663E-5</v>
      </c>
      <c r="E106" s="50">
        <f t="shared" si="7"/>
        <v>31</v>
      </c>
      <c r="F106" s="16">
        <f t="shared" si="8"/>
        <v>2.3356164383561647E-3</v>
      </c>
      <c r="G106" s="16">
        <f>SUM(F106:F$187)-F$187</f>
        <v>0.17871128078448972</v>
      </c>
    </row>
    <row r="107" spans="1:7">
      <c r="A107" s="15">
        <v>41883</v>
      </c>
      <c r="B107" s="16">
        <v>1.2500000000000001E-2</v>
      </c>
      <c r="C107" s="16">
        <f t="shared" si="5"/>
        <v>2.75E-2</v>
      </c>
      <c r="D107" s="47">
        <f t="shared" si="6"/>
        <v>7.5342465753424663E-5</v>
      </c>
      <c r="E107" s="50">
        <f t="shared" si="7"/>
        <v>30</v>
      </c>
      <c r="F107" s="16">
        <f t="shared" si="8"/>
        <v>2.2602739726027398E-3</v>
      </c>
      <c r="G107" s="16">
        <f>SUM(F107:F$187)-F$187</f>
        <v>0.17637566434613358</v>
      </c>
    </row>
    <row r="108" spans="1:7">
      <c r="A108" s="15">
        <v>41913</v>
      </c>
      <c r="B108" s="16">
        <v>1.2500000000000001E-2</v>
      </c>
      <c r="C108" s="16">
        <f t="shared" si="5"/>
        <v>2.75E-2</v>
      </c>
      <c r="D108" s="47">
        <f t="shared" si="6"/>
        <v>7.5342465753424663E-5</v>
      </c>
      <c r="E108" s="50">
        <f t="shared" si="7"/>
        <v>31</v>
      </c>
      <c r="F108" s="16">
        <f t="shared" si="8"/>
        <v>2.3356164383561647E-3</v>
      </c>
      <c r="G108" s="16">
        <f>SUM(F108:F$187)-F$187</f>
        <v>0.17411539037353085</v>
      </c>
    </row>
    <row r="109" spans="1:7">
      <c r="A109" s="15">
        <v>41944</v>
      </c>
      <c r="B109" s="16">
        <v>1.2500000000000001E-2</v>
      </c>
      <c r="C109" s="16">
        <f t="shared" si="5"/>
        <v>2.75E-2</v>
      </c>
      <c r="D109" s="47">
        <f t="shared" si="6"/>
        <v>7.5342465753424663E-5</v>
      </c>
      <c r="E109" s="50">
        <f t="shared" si="7"/>
        <v>30</v>
      </c>
      <c r="F109" s="16">
        <f t="shared" si="8"/>
        <v>2.2602739726027398E-3</v>
      </c>
      <c r="G109" s="16">
        <f>SUM(F109:F$187)-F$187</f>
        <v>0.17177977393517471</v>
      </c>
    </row>
    <row r="110" spans="1:7">
      <c r="A110" s="15">
        <v>41974</v>
      </c>
      <c r="B110" s="16">
        <v>1.2500000000000001E-2</v>
      </c>
      <c r="C110" s="16">
        <f t="shared" si="5"/>
        <v>2.75E-2</v>
      </c>
      <c r="D110" s="47">
        <f t="shared" si="6"/>
        <v>7.5342465753424663E-5</v>
      </c>
      <c r="E110" s="50">
        <f t="shared" si="7"/>
        <v>31</v>
      </c>
      <c r="F110" s="16">
        <f t="shared" si="8"/>
        <v>2.3356164383561647E-3</v>
      </c>
      <c r="G110" s="16">
        <f>SUM(F110:F$187)-F$187</f>
        <v>0.16951949996257196</v>
      </c>
    </row>
    <row r="111" spans="1:7">
      <c r="A111" s="15">
        <v>42005</v>
      </c>
      <c r="B111" s="16">
        <v>0.01</v>
      </c>
      <c r="C111" s="16">
        <f t="shared" si="5"/>
        <v>2.5000000000000001E-2</v>
      </c>
      <c r="D111" s="47">
        <f t="shared" si="6"/>
        <v>6.8493150684931516E-5</v>
      </c>
      <c r="E111" s="50">
        <f t="shared" si="7"/>
        <v>31</v>
      </c>
      <c r="F111" s="16">
        <f t="shared" si="8"/>
        <v>2.1232876712328772E-3</v>
      </c>
      <c r="G111" s="16">
        <f>SUM(F111:F$187)-F$187</f>
        <v>0.16718388352421579</v>
      </c>
    </row>
    <row r="112" spans="1:7">
      <c r="A112" s="15">
        <v>42036</v>
      </c>
      <c r="B112" s="16">
        <v>0.01</v>
      </c>
      <c r="C112" s="16">
        <f t="shared" si="5"/>
        <v>2.5000000000000001E-2</v>
      </c>
      <c r="D112" s="47">
        <f t="shared" si="6"/>
        <v>6.8493150684931516E-5</v>
      </c>
      <c r="E112" s="50">
        <f t="shared" si="7"/>
        <v>28</v>
      </c>
      <c r="F112" s="16">
        <f t="shared" si="8"/>
        <v>1.9178082191780824E-3</v>
      </c>
      <c r="G112" s="16">
        <f>SUM(F112:F$187)-F$187</f>
        <v>0.16506059585298291</v>
      </c>
    </row>
    <row r="113" spans="1:7">
      <c r="A113" s="15">
        <v>42064</v>
      </c>
      <c r="B113" s="16">
        <v>0.01</v>
      </c>
      <c r="C113" s="16">
        <f t="shared" si="5"/>
        <v>2.5000000000000001E-2</v>
      </c>
      <c r="D113" s="47">
        <f t="shared" si="6"/>
        <v>6.8493150684931516E-5</v>
      </c>
      <c r="E113" s="50">
        <f t="shared" si="7"/>
        <v>31</v>
      </c>
      <c r="F113" s="16">
        <f t="shared" si="8"/>
        <v>2.1232876712328772E-3</v>
      </c>
      <c r="G113" s="16">
        <f>SUM(F113:F$187)-F$187</f>
        <v>0.16314278763380483</v>
      </c>
    </row>
    <row r="114" spans="1:7">
      <c r="A114" s="15">
        <v>42095</v>
      </c>
      <c r="B114" s="16">
        <v>0.01</v>
      </c>
      <c r="C114" s="16">
        <f t="shared" si="5"/>
        <v>2.5000000000000001E-2</v>
      </c>
      <c r="D114" s="47">
        <f t="shared" si="6"/>
        <v>6.8493150684931516E-5</v>
      </c>
      <c r="E114" s="50">
        <f t="shared" si="7"/>
        <v>30</v>
      </c>
      <c r="F114" s="16">
        <f t="shared" si="8"/>
        <v>2.0547945205479454E-3</v>
      </c>
      <c r="G114" s="16">
        <f>SUM(F114:F$187)-F$187</f>
        <v>0.16101949996257195</v>
      </c>
    </row>
    <row r="115" spans="1:7">
      <c r="A115" s="15">
        <v>42125</v>
      </c>
      <c r="B115" s="16">
        <v>0.01</v>
      </c>
      <c r="C115" s="16">
        <f t="shared" si="5"/>
        <v>2.5000000000000001E-2</v>
      </c>
      <c r="D115" s="47">
        <f t="shared" si="6"/>
        <v>6.8493150684931516E-5</v>
      </c>
      <c r="E115" s="50">
        <f t="shared" si="7"/>
        <v>31</v>
      </c>
      <c r="F115" s="16">
        <f t="shared" si="8"/>
        <v>2.1232876712328772E-3</v>
      </c>
      <c r="G115" s="16">
        <f>SUM(F115:F$187)-F$187</f>
        <v>0.15896470544202401</v>
      </c>
    </row>
    <row r="116" spans="1:7">
      <c r="A116" s="15">
        <v>42156</v>
      </c>
      <c r="B116" s="16">
        <v>0.01</v>
      </c>
      <c r="C116" s="16">
        <f t="shared" si="5"/>
        <v>2.5000000000000001E-2</v>
      </c>
      <c r="D116" s="47">
        <f t="shared" si="6"/>
        <v>6.8493150684931516E-5</v>
      </c>
      <c r="E116" s="50">
        <f t="shared" si="7"/>
        <v>30</v>
      </c>
      <c r="F116" s="16">
        <f t="shared" si="8"/>
        <v>2.0547945205479454E-3</v>
      </c>
      <c r="G116" s="16">
        <f>SUM(F116:F$187)-F$187</f>
        <v>0.15684141777079114</v>
      </c>
    </row>
    <row r="117" spans="1:7">
      <c r="A117" s="15">
        <v>42186</v>
      </c>
      <c r="B117" s="16">
        <v>7.4999999999999997E-3</v>
      </c>
      <c r="C117" s="16">
        <f t="shared" si="5"/>
        <v>2.2499999999999999E-2</v>
      </c>
      <c r="D117" s="47">
        <f t="shared" si="6"/>
        <v>6.1643835616438354E-5</v>
      </c>
      <c r="E117" s="50">
        <f t="shared" si="7"/>
        <v>31</v>
      </c>
      <c r="F117" s="16">
        <f t="shared" si="8"/>
        <v>1.910958904109589E-3</v>
      </c>
      <c r="G117" s="16">
        <f>SUM(F117:F$187)-F$187</f>
        <v>0.1547866232502432</v>
      </c>
    </row>
    <row r="118" spans="1:7">
      <c r="A118" s="15">
        <v>42217</v>
      </c>
      <c r="B118" s="16">
        <v>7.4999999999999997E-3</v>
      </c>
      <c r="C118" s="16">
        <f t="shared" si="5"/>
        <v>2.2499999999999999E-2</v>
      </c>
      <c r="D118" s="47">
        <f t="shared" si="6"/>
        <v>6.1643835616438354E-5</v>
      </c>
      <c r="E118" s="50">
        <f t="shared" si="7"/>
        <v>31</v>
      </c>
      <c r="F118" s="16">
        <f t="shared" si="8"/>
        <v>1.910958904109589E-3</v>
      </c>
      <c r="G118" s="16">
        <f>SUM(F118:F$187)-F$187</f>
        <v>0.15287566434613359</v>
      </c>
    </row>
    <row r="119" spans="1:7">
      <c r="A119" s="15">
        <v>42248</v>
      </c>
      <c r="B119" s="16">
        <v>7.4999999999999997E-3</v>
      </c>
      <c r="C119" s="16">
        <f t="shared" si="5"/>
        <v>2.2499999999999999E-2</v>
      </c>
      <c r="D119" s="47">
        <f t="shared" si="6"/>
        <v>6.1643835616438354E-5</v>
      </c>
      <c r="E119" s="50">
        <f t="shared" si="7"/>
        <v>30</v>
      </c>
      <c r="F119" s="16">
        <f t="shared" si="8"/>
        <v>1.8493150684931506E-3</v>
      </c>
      <c r="G119" s="16">
        <f>SUM(F119:F$187)-F$187</f>
        <v>0.15096470544202401</v>
      </c>
    </row>
    <row r="120" spans="1:7">
      <c r="A120" s="15">
        <v>42278</v>
      </c>
      <c r="B120" s="16">
        <v>7.4999999999999997E-3</v>
      </c>
      <c r="C120" s="16">
        <f t="shared" si="5"/>
        <v>2.2499999999999999E-2</v>
      </c>
      <c r="D120" s="47">
        <f t="shared" si="6"/>
        <v>6.1643835616438354E-5</v>
      </c>
      <c r="E120" s="50">
        <f t="shared" si="7"/>
        <v>31</v>
      </c>
      <c r="F120" s="16">
        <f t="shared" si="8"/>
        <v>1.910958904109589E-3</v>
      </c>
      <c r="G120" s="16">
        <f>SUM(F120:F$187)-F$187</f>
        <v>0.14911539037353086</v>
      </c>
    </row>
    <row r="121" spans="1:7">
      <c r="A121" s="15">
        <v>42309</v>
      </c>
      <c r="B121" s="16">
        <v>7.4999999999999997E-3</v>
      </c>
      <c r="C121" s="16">
        <f t="shared" si="5"/>
        <v>2.2499999999999999E-2</v>
      </c>
      <c r="D121" s="47">
        <f t="shared" si="6"/>
        <v>6.1643835616438354E-5</v>
      </c>
      <c r="E121" s="50">
        <f t="shared" si="7"/>
        <v>30</v>
      </c>
      <c r="F121" s="16">
        <f t="shared" si="8"/>
        <v>1.8493150684931506E-3</v>
      </c>
      <c r="G121" s="16">
        <f>SUM(F121:F$187)-F$187</f>
        <v>0.14720443146942125</v>
      </c>
    </row>
    <row r="122" spans="1:7">
      <c r="A122" s="15">
        <v>42339</v>
      </c>
      <c r="B122" s="16">
        <v>7.4999999999999997E-3</v>
      </c>
      <c r="C122" s="16">
        <f t="shared" si="5"/>
        <v>2.2499999999999999E-2</v>
      </c>
      <c r="D122" s="47">
        <f t="shared" si="6"/>
        <v>6.1643835616438354E-5</v>
      </c>
      <c r="E122" s="50">
        <f t="shared" si="7"/>
        <v>31</v>
      </c>
      <c r="F122" s="16">
        <f t="shared" si="8"/>
        <v>1.910958904109589E-3</v>
      </c>
      <c r="G122" s="16">
        <f>SUM(F122:F$187)-F$187</f>
        <v>0.1453551164009281</v>
      </c>
    </row>
    <row r="123" spans="1:7">
      <c r="A123" s="15">
        <v>42370</v>
      </c>
      <c r="B123" s="16">
        <v>7.4999999999999997E-3</v>
      </c>
      <c r="C123" s="16">
        <f t="shared" si="5"/>
        <v>2.2499999999999999E-2</v>
      </c>
      <c r="D123" s="47">
        <f>C123/366</f>
        <v>6.1475409836065574E-5</v>
      </c>
      <c r="E123" s="50">
        <f t="shared" si="7"/>
        <v>31</v>
      </c>
      <c r="F123" s="16">
        <f t="shared" si="8"/>
        <v>1.9057377049180328E-3</v>
      </c>
      <c r="G123" s="16">
        <f>SUM(F123:F$187)-F$187</f>
        <v>0.14344415749681849</v>
      </c>
    </row>
    <row r="124" spans="1:7">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SUM(F124:F$187)-F$187</f>
        <v>0.14153841979190046</v>
      </c>
    </row>
    <row r="125" spans="1:7">
      <c r="A125" s="15">
        <v>42430</v>
      </c>
      <c r="B125" s="16">
        <v>7.4999999999999997E-3</v>
      </c>
      <c r="C125" s="16">
        <f t="shared" si="5"/>
        <v>2.2499999999999999E-2</v>
      </c>
      <c r="D125" s="47">
        <f t="shared" si="10"/>
        <v>6.1475409836065574E-5</v>
      </c>
      <c r="E125" s="50">
        <f t="shared" si="7"/>
        <v>31</v>
      </c>
      <c r="F125" s="16">
        <f t="shared" si="8"/>
        <v>1.9057377049180328E-3</v>
      </c>
      <c r="G125" s="16">
        <f>SUM(F125:F$187)-F$187</f>
        <v>0.13975563290665458</v>
      </c>
    </row>
    <row r="126" spans="1:7">
      <c r="A126" s="15">
        <v>42461</v>
      </c>
      <c r="B126" s="16">
        <v>7.4999999999999997E-3</v>
      </c>
      <c r="C126" s="16">
        <f t="shared" si="5"/>
        <v>2.2499999999999999E-2</v>
      </c>
      <c r="D126" s="47">
        <f t="shared" si="10"/>
        <v>6.1475409836065574E-5</v>
      </c>
      <c r="E126" s="50">
        <f t="shared" si="7"/>
        <v>30</v>
      </c>
      <c r="F126" s="16">
        <f t="shared" si="8"/>
        <v>1.8442622950819673E-3</v>
      </c>
      <c r="G126" s="16">
        <f>SUM(F126:F$187)-F$187</f>
        <v>0.13784989520173654</v>
      </c>
    </row>
    <row r="127" spans="1:7">
      <c r="A127" s="15">
        <v>42491</v>
      </c>
      <c r="B127" s="16">
        <v>7.4999999999999997E-3</v>
      </c>
      <c r="C127" s="16">
        <f t="shared" si="5"/>
        <v>2.2499999999999999E-2</v>
      </c>
      <c r="D127" s="47">
        <f t="shared" si="10"/>
        <v>6.1475409836065574E-5</v>
      </c>
      <c r="E127" s="50">
        <f t="shared" si="7"/>
        <v>31</v>
      </c>
      <c r="F127" s="16">
        <f t="shared" si="8"/>
        <v>1.9057377049180328E-3</v>
      </c>
      <c r="G127" s="16">
        <f>SUM(F127:F$187)-F$187</f>
        <v>0.13600563290665457</v>
      </c>
    </row>
    <row r="128" spans="1:7">
      <c r="A128" s="15">
        <v>42522</v>
      </c>
      <c r="B128" s="16">
        <v>7.4999999999999997E-3</v>
      </c>
      <c r="C128" s="16">
        <f t="shared" si="5"/>
        <v>2.2499999999999999E-2</v>
      </c>
      <c r="D128" s="47">
        <f t="shared" si="10"/>
        <v>6.1475409836065574E-5</v>
      </c>
      <c r="E128" s="50">
        <f t="shared" si="7"/>
        <v>30</v>
      </c>
      <c r="F128" s="16">
        <f t="shared" si="8"/>
        <v>1.8442622950819673E-3</v>
      </c>
      <c r="G128" s="16">
        <f>SUM(F128:F$187)-F$187</f>
        <v>0.13409989520173657</v>
      </c>
    </row>
    <row r="129" spans="1:7">
      <c r="A129" s="15">
        <v>42552</v>
      </c>
      <c r="B129" s="16">
        <v>7.4999999999999997E-3</v>
      </c>
      <c r="C129" s="16">
        <f t="shared" si="5"/>
        <v>2.2499999999999999E-2</v>
      </c>
      <c r="D129" s="47">
        <f t="shared" si="10"/>
        <v>6.1475409836065574E-5</v>
      </c>
      <c r="E129" s="50">
        <f t="shared" si="7"/>
        <v>31</v>
      </c>
      <c r="F129" s="16">
        <f t="shared" si="8"/>
        <v>1.9057377049180328E-3</v>
      </c>
      <c r="G129" s="16">
        <f>SUM(F129:F$187)-F$187</f>
        <v>0.1322556329066546</v>
      </c>
    </row>
    <row r="130" spans="1:7">
      <c r="A130" s="15">
        <v>42583</v>
      </c>
      <c r="B130" s="16">
        <v>7.4999999999999997E-3</v>
      </c>
      <c r="C130" s="16">
        <f t="shared" si="5"/>
        <v>2.2499999999999999E-2</v>
      </c>
      <c r="D130" s="47">
        <f t="shared" si="10"/>
        <v>6.1475409836065574E-5</v>
      </c>
      <c r="E130" s="50">
        <f t="shared" si="7"/>
        <v>31</v>
      </c>
      <c r="F130" s="16">
        <f t="shared" si="8"/>
        <v>1.9057377049180328E-3</v>
      </c>
      <c r="G130" s="16">
        <f>SUM(F130:F$187)-F$187</f>
        <v>0.13034989520173657</v>
      </c>
    </row>
    <row r="131" spans="1:7">
      <c r="A131" s="15">
        <v>42614</v>
      </c>
      <c r="B131" s="16">
        <v>7.4999999999999997E-3</v>
      </c>
      <c r="C131" s="16">
        <f t="shared" ref="C131:C187" si="11">B131+1.5%</f>
        <v>2.2499999999999999E-2</v>
      </c>
      <c r="D131" s="47">
        <f t="shared" si="10"/>
        <v>6.1475409836065574E-5</v>
      </c>
      <c r="E131" s="50">
        <f t="shared" si="7"/>
        <v>30</v>
      </c>
      <c r="F131" s="16">
        <f t="shared" si="8"/>
        <v>1.8442622950819673E-3</v>
      </c>
      <c r="G131" s="16">
        <f>SUM(F131:F$187)-F$187</f>
        <v>0.12844415749681856</v>
      </c>
    </row>
    <row r="132" spans="1:7">
      <c r="A132" s="15">
        <v>42644</v>
      </c>
      <c r="B132" s="16">
        <v>7.4999999999999997E-3</v>
      </c>
      <c r="C132" s="16">
        <f t="shared" si="11"/>
        <v>2.2499999999999999E-2</v>
      </c>
      <c r="D132" s="47">
        <f t="shared" si="10"/>
        <v>6.1475409836065574E-5</v>
      </c>
      <c r="E132" s="50">
        <f t="shared" ref="E132:E187" si="12">DAY(DATE(YEAR(A132),MONTH(A132)+1,0))</f>
        <v>31</v>
      </c>
      <c r="F132" s="16">
        <f t="shared" ref="F132:F187" si="13">D132*E132</f>
        <v>1.9057377049180328E-3</v>
      </c>
      <c r="G132" s="16">
        <f>SUM(F132:F$187)-F$187</f>
        <v>0.12659989520173662</v>
      </c>
    </row>
    <row r="133" spans="1:7">
      <c r="A133" s="15">
        <v>42675</v>
      </c>
      <c r="B133" s="16">
        <v>7.4999999999999997E-3</v>
      </c>
      <c r="C133" s="16">
        <f t="shared" si="11"/>
        <v>2.2499999999999999E-2</v>
      </c>
      <c r="D133" s="47">
        <f t="shared" si="10"/>
        <v>6.1475409836065574E-5</v>
      </c>
      <c r="E133" s="50">
        <f t="shared" si="12"/>
        <v>30</v>
      </c>
      <c r="F133" s="16">
        <f t="shared" si="13"/>
        <v>1.8442622950819673E-3</v>
      </c>
      <c r="G133" s="16">
        <f>SUM(F133:F$187)-F$187</f>
        <v>0.12469415749681857</v>
      </c>
    </row>
    <row r="134" spans="1:7">
      <c r="A134" s="15">
        <v>42705</v>
      </c>
      <c r="B134" s="16">
        <v>7.4999999999999997E-3</v>
      </c>
      <c r="C134" s="16">
        <f t="shared" si="11"/>
        <v>2.2499999999999999E-2</v>
      </c>
      <c r="D134" s="47">
        <f t="shared" si="10"/>
        <v>6.1475409836065574E-5</v>
      </c>
      <c r="E134" s="50">
        <f t="shared" si="12"/>
        <v>31</v>
      </c>
      <c r="F134" s="16">
        <f t="shared" si="13"/>
        <v>1.9057377049180328E-3</v>
      </c>
      <c r="G134" s="16">
        <f>SUM(F134:F$187)-F$187</f>
        <v>0.12284989520173663</v>
      </c>
    </row>
    <row r="135" spans="1:7">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SUM(F135:F$187)-F$187</f>
        <v>0.1209441574968186</v>
      </c>
    </row>
    <row r="136" spans="1:7">
      <c r="A136" s="15">
        <v>42767</v>
      </c>
      <c r="B136" s="17">
        <v>7.4999999999999997E-3</v>
      </c>
      <c r="C136" s="16">
        <f t="shared" si="11"/>
        <v>2.2499999999999999E-2</v>
      </c>
      <c r="D136" s="47">
        <f t="shared" si="14"/>
        <v>6.1643835616438354E-5</v>
      </c>
      <c r="E136" s="50">
        <f t="shared" si="12"/>
        <v>28</v>
      </c>
      <c r="F136" s="16">
        <f t="shared" si="13"/>
        <v>1.7260273972602739E-3</v>
      </c>
      <c r="G136" s="16">
        <f>SUM(F136:F$187)-F$187</f>
        <v>0.11903319859270901</v>
      </c>
    </row>
    <row r="137" spans="1:7">
      <c r="A137" s="15">
        <v>42795</v>
      </c>
      <c r="B137" s="17">
        <v>7.4999999999999997E-3</v>
      </c>
      <c r="C137" s="16">
        <f t="shared" si="11"/>
        <v>2.2499999999999999E-2</v>
      </c>
      <c r="D137" s="47">
        <f t="shared" si="14"/>
        <v>6.1643835616438354E-5</v>
      </c>
      <c r="E137" s="50">
        <f t="shared" si="12"/>
        <v>31</v>
      </c>
      <c r="F137" s="16">
        <f t="shared" si="13"/>
        <v>1.910958904109589E-3</v>
      </c>
      <c r="G137" s="16">
        <f>SUM(F137:F$187)-F$187</f>
        <v>0.11730717119544874</v>
      </c>
    </row>
    <row r="138" spans="1:7">
      <c r="A138" s="15">
        <v>42826</v>
      </c>
      <c r="B138" s="17">
        <v>7.4999999999999997E-3</v>
      </c>
      <c r="C138" s="16">
        <f t="shared" si="11"/>
        <v>2.2499999999999999E-2</v>
      </c>
      <c r="D138" s="47">
        <f t="shared" si="14"/>
        <v>6.1643835616438354E-5</v>
      </c>
      <c r="E138" s="50">
        <f t="shared" si="12"/>
        <v>30</v>
      </c>
      <c r="F138" s="16">
        <f t="shared" si="13"/>
        <v>1.8493150684931506E-3</v>
      </c>
      <c r="G138" s="16">
        <f>SUM(F138:F$187)-F$187</f>
        <v>0.11539621229133915</v>
      </c>
    </row>
    <row r="139" spans="1:7">
      <c r="A139" s="15">
        <v>42856</v>
      </c>
      <c r="B139" s="17">
        <v>7.4999999999999997E-3</v>
      </c>
      <c r="C139" s="16">
        <f t="shared" si="11"/>
        <v>2.2499999999999999E-2</v>
      </c>
      <c r="D139" s="47">
        <f t="shared" si="14"/>
        <v>6.1643835616438354E-5</v>
      </c>
      <c r="E139" s="50">
        <f t="shared" si="12"/>
        <v>31</v>
      </c>
      <c r="F139" s="16">
        <f t="shared" si="13"/>
        <v>1.910958904109589E-3</v>
      </c>
      <c r="G139" s="16">
        <f>SUM(F139:F$187)-F$187</f>
        <v>0.113546897222846</v>
      </c>
    </row>
    <row r="140" spans="1:7">
      <c r="A140" s="15">
        <v>42887</v>
      </c>
      <c r="B140" s="17">
        <v>7.4999999999999997E-3</v>
      </c>
      <c r="C140" s="16">
        <f t="shared" si="11"/>
        <v>2.2499999999999999E-2</v>
      </c>
      <c r="D140" s="47">
        <f t="shared" si="14"/>
        <v>6.1643835616438354E-5</v>
      </c>
      <c r="E140" s="50">
        <f t="shared" si="12"/>
        <v>30</v>
      </c>
      <c r="F140" s="16">
        <f t="shared" si="13"/>
        <v>1.8493150684931506E-3</v>
      </c>
      <c r="G140" s="16">
        <f>SUM(F140:F$187)-F$187</f>
        <v>0.1116359383187364</v>
      </c>
    </row>
    <row r="141" spans="1:7">
      <c r="A141" s="15">
        <v>42917</v>
      </c>
      <c r="B141" s="17">
        <v>0.01</v>
      </c>
      <c r="C141" s="16">
        <f t="shared" si="11"/>
        <v>2.5000000000000001E-2</v>
      </c>
      <c r="D141" s="47">
        <f t="shared" si="14"/>
        <v>6.8493150684931516E-5</v>
      </c>
      <c r="E141" s="50">
        <f t="shared" si="12"/>
        <v>31</v>
      </c>
      <c r="F141" s="16">
        <f t="shared" si="13"/>
        <v>2.1232876712328772E-3</v>
      </c>
      <c r="G141" s="16">
        <f>SUM(F141:F$187)-F$187</f>
        <v>0.10978662325024326</v>
      </c>
    </row>
    <row r="142" spans="1:7">
      <c r="A142" s="15">
        <v>42948</v>
      </c>
      <c r="B142" s="17">
        <v>0.01</v>
      </c>
      <c r="C142" s="16">
        <f t="shared" si="11"/>
        <v>2.5000000000000001E-2</v>
      </c>
      <c r="D142" s="47">
        <f t="shared" si="14"/>
        <v>6.8493150684931516E-5</v>
      </c>
      <c r="E142" s="50">
        <f t="shared" si="12"/>
        <v>31</v>
      </c>
      <c r="F142" s="16">
        <f t="shared" si="13"/>
        <v>2.1232876712328772E-3</v>
      </c>
      <c r="G142" s="16">
        <f>SUM(F142:F$187)-F$187</f>
        <v>0.10766333557901037</v>
      </c>
    </row>
    <row r="143" spans="1:7">
      <c r="A143" s="15">
        <v>42979</v>
      </c>
      <c r="B143" s="17">
        <v>1.2500000000000001E-2</v>
      </c>
      <c r="C143" s="16">
        <f t="shared" si="11"/>
        <v>2.75E-2</v>
      </c>
      <c r="D143" s="47">
        <f t="shared" si="14"/>
        <v>7.5342465753424663E-5</v>
      </c>
      <c r="E143" s="50">
        <f t="shared" si="12"/>
        <v>30</v>
      </c>
      <c r="F143" s="16">
        <f t="shared" si="13"/>
        <v>2.2602739726027398E-3</v>
      </c>
      <c r="G143" s="16">
        <f>SUM(F143:F$187)-F$187</f>
        <v>0.1055400479077775</v>
      </c>
    </row>
    <row r="144" spans="1:7">
      <c r="A144" s="15">
        <v>43009</v>
      </c>
      <c r="B144" s="17">
        <v>1.2500000000000001E-2</v>
      </c>
      <c r="C144" s="16">
        <f t="shared" si="11"/>
        <v>2.75E-2</v>
      </c>
      <c r="D144" s="47">
        <f t="shared" si="14"/>
        <v>7.5342465753424663E-5</v>
      </c>
      <c r="E144" s="50">
        <f t="shared" si="12"/>
        <v>31</v>
      </c>
      <c r="F144" s="16">
        <f t="shared" si="13"/>
        <v>2.3356164383561647E-3</v>
      </c>
      <c r="G144" s="16">
        <f>SUM(F144:F$187)-F$187</f>
        <v>0.10327977393517476</v>
      </c>
    </row>
    <row r="145" spans="1:7">
      <c r="A145" s="15">
        <v>43040</v>
      </c>
      <c r="B145" s="17">
        <v>1.2500000000000001E-2</v>
      </c>
      <c r="C145" s="16">
        <f t="shared" si="11"/>
        <v>2.75E-2</v>
      </c>
      <c r="D145" s="47">
        <f t="shared" si="14"/>
        <v>7.5342465753424663E-5</v>
      </c>
      <c r="E145" s="50">
        <f t="shared" si="12"/>
        <v>30</v>
      </c>
      <c r="F145" s="16">
        <f t="shared" si="13"/>
        <v>2.2602739726027398E-3</v>
      </c>
      <c r="G145" s="16">
        <f>SUM(F145:F$187)-F$187</f>
        <v>0.10094415749681859</v>
      </c>
    </row>
    <row r="146" spans="1:7">
      <c r="A146" s="15">
        <v>43070</v>
      </c>
      <c r="B146" s="17">
        <v>1.2500000000000001E-2</v>
      </c>
      <c r="C146" s="16">
        <f t="shared" si="11"/>
        <v>2.75E-2</v>
      </c>
      <c r="D146" s="47">
        <f t="shared" si="14"/>
        <v>7.5342465753424663E-5</v>
      </c>
      <c r="E146" s="50">
        <f t="shared" si="12"/>
        <v>31</v>
      </c>
      <c r="F146" s="16">
        <f t="shared" si="13"/>
        <v>2.3356164383561647E-3</v>
      </c>
      <c r="G146" s="16">
        <f>SUM(F146:F$187)-F$187</f>
        <v>9.8683883524215851E-2</v>
      </c>
    </row>
    <row r="147" spans="1:7">
      <c r="A147" s="15">
        <v>43101</v>
      </c>
      <c r="B147" s="17">
        <v>1.4999999999999999E-2</v>
      </c>
      <c r="C147" s="16">
        <f t="shared" si="11"/>
        <v>0.03</v>
      </c>
      <c r="D147" s="47">
        <f t="shared" si="14"/>
        <v>8.219178082191781E-5</v>
      </c>
      <c r="E147" s="50">
        <f t="shared" si="12"/>
        <v>31</v>
      </c>
      <c r="F147" s="16">
        <f t="shared" si="13"/>
        <v>2.5479452054794523E-3</v>
      </c>
      <c r="G147" s="16">
        <f>SUM(F147:F$187)-F$187</f>
        <v>9.6348267085859696E-2</v>
      </c>
    </row>
    <row r="148" spans="1:7">
      <c r="A148" s="15">
        <v>43132</v>
      </c>
      <c r="B148" s="17">
        <v>1.4999999999999999E-2</v>
      </c>
      <c r="C148" s="16">
        <f t="shared" si="11"/>
        <v>0.03</v>
      </c>
      <c r="D148" s="47">
        <f t="shared" si="14"/>
        <v>8.219178082191781E-5</v>
      </c>
      <c r="E148" s="50">
        <f t="shared" si="12"/>
        <v>28</v>
      </c>
      <c r="F148" s="16">
        <f t="shared" si="13"/>
        <v>2.3013698630136989E-3</v>
      </c>
      <c r="G148" s="16">
        <f>SUM(F148:F$187)-F$187</f>
        <v>9.3800321880380233E-2</v>
      </c>
    </row>
    <row r="149" spans="1:7">
      <c r="A149" s="15">
        <v>43160</v>
      </c>
      <c r="B149" s="17">
        <v>1.4999999999999999E-2</v>
      </c>
      <c r="C149" s="16">
        <f t="shared" si="11"/>
        <v>0.03</v>
      </c>
      <c r="D149" s="47">
        <f t="shared" si="14"/>
        <v>8.219178082191781E-5</v>
      </c>
      <c r="E149" s="50">
        <f t="shared" si="12"/>
        <v>31</v>
      </c>
      <c r="F149" s="16">
        <f t="shared" si="13"/>
        <v>2.5479452054794523E-3</v>
      </c>
      <c r="G149" s="16">
        <f>SUM(F149:F$187)-F$187</f>
        <v>9.1498952017366547E-2</v>
      </c>
    </row>
    <row r="150" spans="1:7">
      <c r="A150" s="15">
        <v>43191</v>
      </c>
      <c r="B150" s="17">
        <v>1.4999999999999999E-2</v>
      </c>
      <c r="C150" s="16">
        <f t="shared" si="11"/>
        <v>0.03</v>
      </c>
      <c r="D150" s="47">
        <f t="shared" si="14"/>
        <v>8.219178082191781E-5</v>
      </c>
      <c r="E150" s="50">
        <f t="shared" si="12"/>
        <v>30</v>
      </c>
      <c r="F150" s="16">
        <f t="shared" si="13"/>
        <v>2.4657534246575342E-3</v>
      </c>
      <c r="G150" s="16">
        <f>SUM(F150:F$187)-F$187</f>
        <v>8.8951006811887084E-2</v>
      </c>
    </row>
    <row r="151" spans="1:7">
      <c r="A151" s="15">
        <v>43221</v>
      </c>
      <c r="B151" s="17">
        <v>1.4999999999999999E-2</v>
      </c>
      <c r="C151" s="16">
        <f t="shared" si="11"/>
        <v>0.03</v>
      </c>
      <c r="D151" s="47">
        <f t="shared" si="14"/>
        <v>8.219178082191781E-5</v>
      </c>
      <c r="E151" s="50">
        <f t="shared" si="12"/>
        <v>31</v>
      </c>
      <c r="F151" s="16">
        <f t="shared" si="13"/>
        <v>2.5479452054794523E-3</v>
      </c>
      <c r="G151" s="16">
        <f>SUM(F151:F$187)-F$187</f>
        <v>8.6485253387229566E-2</v>
      </c>
    </row>
    <row r="152" spans="1:7">
      <c r="A152" s="15">
        <v>43252</v>
      </c>
      <c r="B152" s="17">
        <v>1.4999999999999999E-2</v>
      </c>
      <c r="C152" s="16">
        <f t="shared" si="11"/>
        <v>0.03</v>
      </c>
      <c r="D152" s="47">
        <f t="shared" si="14"/>
        <v>8.219178082191781E-5</v>
      </c>
      <c r="E152" s="50">
        <f t="shared" si="12"/>
        <v>30</v>
      </c>
      <c r="F152" s="16">
        <f t="shared" si="13"/>
        <v>2.4657534246575342E-3</v>
      </c>
      <c r="G152" s="16">
        <f>SUM(F152:F$187)-F$187</f>
        <v>8.3937308181750117E-2</v>
      </c>
    </row>
    <row r="153" spans="1:7">
      <c r="A153" s="15">
        <v>43282</v>
      </c>
      <c r="B153" s="17">
        <v>1.7500000000000002E-2</v>
      </c>
      <c r="C153" s="16">
        <f t="shared" si="11"/>
        <v>3.2500000000000001E-2</v>
      </c>
      <c r="D153" s="47">
        <f t="shared" si="14"/>
        <v>8.9041095890410958E-5</v>
      </c>
      <c r="E153" s="50">
        <f t="shared" si="12"/>
        <v>31</v>
      </c>
      <c r="F153" s="16">
        <f t="shared" si="13"/>
        <v>2.7602739726027398E-3</v>
      </c>
      <c r="G153" s="16">
        <f>SUM(F153:F$187)-F$187</f>
        <v>8.1471554757092585E-2</v>
      </c>
    </row>
    <row r="154" spans="1:7">
      <c r="A154" s="15">
        <v>43313</v>
      </c>
      <c r="B154" s="17">
        <v>1.7500000000000002E-2</v>
      </c>
      <c r="C154" s="16">
        <f t="shared" si="11"/>
        <v>3.2500000000000001E-2</v>
      </c>
      <c r="D154" s="47">
        <f t="shared" si="14"/>
        <v>8.9041095890410958E-5</v>
      </c>
      <c r="E154" s="50">
        <f t="shared" si="12"/>
        <v>31</v>
      </c>
      <c r="F154" s="16">
        <f t="shared" si="13"/>
        <v>2.7602739726027398E-3</v>
      </c>
      <c r="G154" s="16">
        <f>SUM(F154:F$187)-F$187</f>
        <v>7.8711280784489857E-2</v>
      </c>
    </row>
    <row r="155" spans="1:7">
      <c r="A155" s="15">
        <v>43344</v>
      </c>
      <c r="B155" s="17">
        <v>1.7500000000000002E-2</v>
      </c>
      <c r="C155" s="16">
        <f t="shared" si="11"/>
        <v>3.2500000000000001E-2</v>
      </c>
      <c r="D155" s="47">
        <f t="shared" si="14"/>
        <v>8.9041095890410958E-5</v>
      </c>
      <c r="E155" s="50">
        <f t="shared" si="12"/>
        <v>30</v>
      </c>
      <c r="F155" s="16">
        <f t="shared" si="13"/>
        <v>2.6712328767123285E-3</v>
      </c>
      <c r="G155" s="16">
        <f>SUM(F155:F$187)-F$187</f>
        <v>7.5951006811887115E-2</v>
      </c>
    </row>
    <row r="156" spans="1:7">
      <c r="A156" s="15">
        <v>43374</v>
      </c>
      <c r="B156" s="17">
        <v>0.02</v>
      </c>
      <c r="C156" s="16">
        <f t="shared" si="11"/>
        <v>3.5000000000000003E-2</v>
      </c>
      <c r="D156" s="47">
        <f t="shared" si="14"/>
        <v>9.5890410958904119E-5</v>
      </c>
      <c r="E156" s="50">
        <f t="shared" si="12"/>
        <v>31</v>
      </c>
      <c r="F156" s="16">
        <f t="shared" si="13"/>
        <v>2.9726027397260278E-3</v>
      </c>
      <c r="G156" s="16">
        <f>SUM(F156:F$187)-F$187</f>
        <v>7.3279773935174791E-2</v>
      </c>
    </row>
    <row r="157" spans="1:7">
      <c r="A157" s="15">
        <v>43405</v>
      </c>
      <c r="B157" s="17">
        <v>0.02</v>
      </c>
      <c r="C157" s="16">
        <f t="shared" si="11"/>
        <v>3.5000000000000003E-2</v>
      </c>
      <c r="D157" s="47">
        <f t="shared" si="14"/>
        <v>9.5890410958904119E-5</v>
      </c>
      <c r="E157" s="50">
        <f t="shared" si="12"/>
        <v>30</v>
      </c>
      <c r="F157" s="16">
        <f t="shared" si="13"/>
        <v>2.8767123287671238E-3</v>
      </c>
      <c r="G157" s="16">
        <f>SUM(F157:F$187)-F$187</f>
        <v>7.030717119544877E-2</v>
      </c>
    </row>
    <row r="158" spans="1:7">
      <c r="A158" s="15">
        <v>43435</v>
      </c>
      <c r="B158" s="17">
        <v>0.02</v>
      </c>
      <c r="C158" s="16">
        <f t="shared" si="11"/>
        <v>3.5000000000000003E-2</v>
      </c>
      <c r="D158" s="47">
        <f t="shared" si="14"/>
        <v>9.5890410958904119E-5</v>
      </c>
      <c r="E158" s="50">
        <f t="shared" si="12"/>
        <v>31</v>
      </c>
      <c r="F158" s="16">
        <f t="shared" si="13"/>
        <v>2.9726027397260278E-3</v>
      </c>
      <c r="G158" s="16">
        <f>SUM(F158:F$187)-F$187</f>
        <v>6.7430458866681642E-2</v>
      </c>
    </row>
    <row r="159" spans="1:7">
      <c r="A159" s="15">
        <v>43466</v>
      </c>
      <c r="B159" s="17">
        <v>0.02</v>
      </c>
      <c r="C159" s="16">
        <f t="shared" si="11"/>
        <v>3.5000000000000003E-2</v>
      </c>
      <c r="D159" s="47">
        <f t="shared" si="14"/>
        <v>9.5890410958904119E-5</v>
      </c>
      <c r="E159" s="50">
        <f t="shared" si="12"/>
        <v>31</v>
      </c>
      <c r="F159" s="16">
        <f t="shared" si="13"/>
        <v>2.9726027397260278E-3</v>
      </c>
      <c r="G159" s="16">
        <f>SUM(F159:F$187)-F$187</f>
        <v>6.4457856126955621E-2</v>
      </c>
    </row>
    <row r="160" spans="1:7">
      <c r="A160" s="15">
        <v>43497</v>
      </c>
      <c r="B160" s="17">
        <v>0.02</v>
      </c>
      <c r="C160" s="16">
        <f t="shared" si="11"/>
        <v>3.5000000000000003E-2</v>
      </c>
      <c r="D160" s="47">
        <f t="shared" si="14"/>
        <v>9.5890410958904119E-5</v>
      </c>
      <c r="E160" s="50">
        <f t="shared" si="12"/>
        <v>28</v>
      </c>
      <c r="F160" s="16">
        <f t="shared" si="13"/>
        <v>2.6849315068493153E-3</v>
      </c>
      <c r="G160" s="16">
        <f>SUM(F160:F$187)-F$187</f>
        <v>6.1485253387229599E-2</v>
      </c>
    </row>
    <row r="161" spans="1:7">
      <c r="A161" s="15">
        <v>43525</v>
      </c>
      <c r="B161" s="17">
        <v>0.02</v>
      </c>
      <c r="C161" s="16">
        <f t="shared" si="11"/>
        <v>3.5000000000000003E-2</v>
      </c>
      <c r="D161" s="47">
        <f t="shared" si="14"/>
        <v>9.5890410958904119E-5</v>
      </c>
      <c r="E161" s="50">
        <f t="shared" si="12"/>
        <v>31</v>
      </c>
      <c r="F161" s="16">
        <f t="shared" si="13"/>
        <v>2.9726027397260278E-3</v>
      </c>
      <c r="G161" s="16">
        <f>SUM(F161:F$187)-F$187</f>
        <v>5.8800321880380278E-2</v>
      </c>
    </row>
    <row r="162" spans="1:7">
      <c r="A162" s="15">
        <v>43556</v>
      </c>
      <c r="B162" s="17">
        <v>0.02</v>
      </c>
      <c r="C162" s="16">
        <f t="shared" si="11"/>
        <v>3.5000000000000003E-2</v>
      </c>
      <c r="D162" s="47">
        <f t="shared" si="14"/>
        <v>9.5890410958904119E-5</v>
      </c>
      <c r="E162" s="50">
        <f t="shared" si="12"/>
        <v>30</v>
      </c>
      <c r="F162" s="16">
        <f t="shared" si="13"/>
        <v>2.8767123287671238E-3</v>
      </c>
      <c r="G162" s="16">
        <f>SUM(F162:F$187)-F$187</f>
        <v>5.582771914065425E-2</v>
      </c>
    </row>
    <row r="163" spans="1:7">
      <c r="A163" s="15">
        <v>43586</v>
      </c>
      <c r="B163" s="17">
        <v>0.02</v>
      </c>
      <c r="C163" s="16">
        <f t="shared" si="11"/>
        <v>3.5000000000000003E-2</v>
      </c>
      <c r="D163" s="47">
        <f t="shared" si="14"/>
        <v>9.5890410958904119E-5</v>
      </c>
      <c r="E163" s="50">
        <f t="shared" si="12"/>
        <v>31</v>
      </c>
      <c r="F163" s="16">
        <f t="shared" si="13"/>
        <v>2.9726027397260278E-3</v>
      </c>
      <c r="G163" s="16">
        <f>SUM(F163:F$187)-F$187</f>
        <v>5.2951006811887129E-2</v>
      </c>
    </row>
    <row r="164" spans="1:7">
      <c r="A164" s="15">
        <v>43617</v>
      </c>
      <c r="B164" s="17">
        <v>0.02</v>
      </c>
      <c r="C164" s="16">
        <f t="shared" si="11"/>
        <v>3.5000000000000003E-2</v>
      </c>
      <c r="D164" s="47">
        <f t="shared" si="14"/>
        <v>9.5890410958904119E-5</v>
      </c>
      <c r="E164" s="50">
        <f t="shared" si="12"/>
        <v>30</v>
      </c>
      <c r="F164" s="16">
        <f t="shared" si="13"/>
        <v>2.8767123287671238E-3</v>
      </c>
      <c r="G164" s="16">
        <f>SUM(F164:F$187)-F$187</f>
        <v>4.9978404072161101E-2</v>
      </c>
    </row>
    <row r="165" spans="1:7">
      <c r="A165" s="15">
        <v>43647</v>
      </c>
      <c r="B165" s="17">
        <v>0.02</v>
      </c>
      <c r="C165" s="16">
        <f t="shared" si="11"/>
        <v>3.5000000000000003E-2</v>
      </c>
      <c r="D165" s="47">
        <f t="shared" si="14"/>
        <v>9.5890410958904119E-5</v>
      </c>
      <c r="E165" s="50">
        <f t="shared" si="12"/>
        <v>31</v>
      </c>
      <c r="F165" s="16">
        <f t="shared" si="13"/>
        <v>2.9726027397260278E-3</v>
      </c>
      <c r="G165" s="16">
        <f>SUM(F165:F$187)-F$187</f>
        <v>4.7101691743393972E-2</v>
      </c>
    </row>
    <row r="166" spans="1:7">
      <c r="A166" s="15">
        <v>43678</v>
      </c>
      <c r="B166" s="17">
        <v>0.02</v>
      </c>
      <c r="C166" s="16">
        <f t="shared" si="11"/>
        <v>3.5000000000000003E-2</v>
      </c>
      <c r="D166" s="47">
        <f t="shared" si="14"/>
        <v>9.5890410958904119E-5</v>
      </c>
      <c r="E166" s="50">
        <f t="shared" si="12"/>
        <v>31</v>
      </c>
      <c r="F166" s="16">
        <f t="shared" si="13"/>
        <v>2.9726027397260278E-3</v>
      </c>
      <c r="G166" s="16">
        <f>SUM(F166:F$187)-F$187</f>
        <v>4.4129089003667944E-2</v>
      </c>
    </row>
    <row r="167" spans="1:7">
      <c r="A167" s="15">
        <v>43709</v>
      </c>
      <c r="B167" s="17">
        <v>0.02</v>
      </c>
      <c r="C167" s="16">
        <f t="shared" si="11"/>
        <v>3.5000000000000003E-2</v>
      </c>
      <c r="D167" s="47">
        <f t="shared" si="14"/>
        <v>9.5890410958904119E-5</v>
      </c>
      <c r="E167" s="50">
        <f t="shared" si="12"/>
        <v>30</v>
      </c>
      <c r="F167" s="16">
        <f t="shared" si="13"/>
        <v>2.8767123287671238E-3</v>
      </c>
      <c r="G167" s="16">
        <f>SUM(F167:F$187)-F$187</f>
        <v>4.1156486263941916E-2</v>
      </c>
    </row>
    <row r="168" spans="1:7">
      <c r="A168" s="15">
        <v>43739</v>
      </c>
      <c r="B168" s="17">
        <v>0.02</v>
      </c>
      <c r="C168" s="16">
        <f t="shared" si="11"/>
        <v>3.5000000000000003E-2</v>
      </c>
      <c r="D168" s="47">
        <f t="shared" si="14"/>
        <v>9.5890410958904119E-5</v>
      </c>
      <c r="E168" s="50">
        <f t="shared" si="12"/>
        <v>31</v>
      </c>
      <c r="F168" s="16">
        <f t="shared" si="13"/>
        <v>2.9726027397260278E-3</v>
      </c>
      <c r="G168" s="16">
        <f>SUM(F168:F$187)-F$187</f>
        <v>3.8279773935174795E-2</v>
      </c>
    </row>
    <row r="169" spans="1:7">
      <c r="A169" s="15">
        <v>43770</v>
      </c>
      <c r="B169" s="17">
        <v>0.02</v>
      </c>
      <c r="C169" s="16">
        <f t="shared" si="11"/>
        <v>3.5000000000000003E-2</v>
      </c>
      <c r="D169" s="47">
        <f t="shared" si="14"/>
        <v>9.5890410958904119E-5</v>
      </c>
      <c r="E169" s="50">
        <f t="shared" si="12"/>
        <v>30</v>
      </c>
      <c r="F169" s="16">
        <f t="shared" si="13"/>
        <v>2.8767123287671238E-3</v>
      </c>
      <c r="G169" s="16">
        <f>SUM(F169:F$187)-F$187</f>
        <v>3.5307171195448767E-2</v>
      </c>
    </row>
    <row r="170" spans="1:7">
      <c r="A170" s="15">
        <v>43800</v>
      </c>
      <c r="B170" s="17">
        <v>0.02</v>
      </c>
      <c r="C170" s="16">
        <f t="shared" si="11"/>
        <v>3.5000000000000003E-2</v>
      </c>
      <c r="D170" s="47">
        <f t="shared" si="14"/>
        <v>9.5890410958904119E-5</v>
      </c>
      <c r="E170" s="50">
        <f t="shared" si="12"/>
        <v>31</v>
      </c>
      <c r="F170" s="16">
        <f t="shared" si="13"/>
        <v>2.9726027397260278E-3</v>
      </c>
      <c r="G170" s="16">
        <f>SUM(F170:F$187)-F$187</f>
        <v>3.2430458866681645E-2</v>
      </c>
    </row>
    <row r="171" spans="1:7">
      <c r="A171" s="15">
        <v>43831</v>
      </c>
      <c r="B171" s="17">
        <v>0.02</v>
      </c>
      <c r="C171" s="16">
        <f t="shared" si="11"/>
        <v>3.5000000000000003E-2</v>
      </c>
      <c r="D171" s="47">
        <f>C171/366</f>
        <v>9.5628415300546462E-5</v>
      </c>
      <c r="E171" s="50">
        <f t="shared" si="12"/>
        <v>31</v>
      </c>
      <c r="F171" s="16">
        <f t="shared" si="13"/>
        <v>2.9644808743169403E-3</v>
      </c>
      <c r="G171" s="16">
        <f>SUM(F171:F$187)-F$187</f>
        <v>2.9457856126955607E-2</v>
      </c>
    </row>
    <row r="172" spans="1:7">
      <c r="A172" s="15">
        <v>43862</v>
      </c>
      <c r="B172" s="17">
        <v>0.02</v>
      </c>
      <c r="C172" s="16">
        <f t="shared" si="11"/>
        <v>3.5000000000000003E-2</v>
      </c>
      <c r="D172" s="47">
        <f t="shared" ref="D172:D182" si="15">C172/366</f>
        <v>9.5628415300546462E-5</v>
      </c>
      <c r="E172" s="50">
        <f t="shared" si="12"/>
        <v>29</v>
      </c>
      <c r="F172" s="16">
        <f t="shared" si="13"/>
        <v>2.7732240437158473E-3</v>
      </c>
      <c r="G172" s="16">
        <f>SUM(F172:F$187)-F$187</f>
        <v>2.649337525263867E-2</v>
      </c>
    </row>
    <row r="173" spans="1:7">
      <c r="A173" s="15">
        <v>43891</v>
      </c>
      <c r="B173" s="17">
        <v>0.01</v>
      </c>
      <c r="C173" s="16">
        <f t="shared" si="11"/>
        <v>2.5000000000000001E-2</v>
      </c>
      <c r="D173" s="47">
        <f t="shared" si="15"/>
        <v>6.8306010928961749E-5</v>
      </c>
      <c r="E173" s="50">
        <f t="shared" si="12"/>
        <v>31</v>
      </c>
      <c r="F173" s="16">
        <f t="shared" si="13"/>
        <v>2.117486338797814E-3</v>
      </c>
      <c r="G173" s="16">
        <f>SUM(F173:F$187)-F$187</f>
        <v>2.3720151208922822E-2</v>
      </c>
    </row>
    <row r="174" spans="1:7">
      <c r="A174" s="15">
        <v>43922</v>
      </c>
      <c r="B174" s="17">
        <v>5.0000000000000001E-3</v>
      </c>
      <c r="C174" s="16">
        <f t="shared" si="11"/>
        <v>0.02</v>
      </c>
      <c r="D174" s="47">
        <f t="shared" si="15"/>
        <v>5.4644808743169399E-5</v>
      </c>
      <c r="E174" s="50">
        <f t="shared" si="12"/>
        <v>30</v>
      </c>
      <c r="F174" s="16">
        <f t="shared" si="13"/>
        <v>1.639344262295082E-3</v>
      </c>
      <c r="G174" s="16">
        <f>SUM(F174:F$187)-F$187</f>
        <v>2.1602664870125011E-2</v>
      </c>
    </row>
    <row r="175" spans="1:7">
      <c r="A175" s="15">
        <v>43952</v>
      </c>
      <c r="B175" s="17">
        <v>5.0000000000000001E-3</v>
      </c>
      <c r="C175" s="16">
        <f t="shared" si="11"/>
        <v>0.02</v>
      </c>
      <c r="D175" s="47">
        <f t="shared" si="15"/>
        <v>5.4644808743169399E-5</v>
      </c>
      <c r="E175" s="50">
        <f t="shared" si="12"/>
        <v>31</v>
      </c>
      <c r="F175" s="16">
        <f t="shared" si="13"/>
        <v>1.6939890710382514E-3</v>
      </c>
      <c r="G175" s="16">
        <f>SUM(F175:F$187)-F$187</f>
        <v>1.9963320607829928E-2</v>
      </c>
    </row>
    <row r="176" spans="1:7">
      <c r="A176" s="15">
        <v>43983</v>
      </c>
      <c r="B176" s="17">
        <v>5.0000000000000001E-3</v>
      </c>
      <c r="C176" s="16">
        <f t="shared" si="11"/>
        <v>0.02</v>
      </c>
      <c r="D176" s="47">
        <f t="shared" si="15"/>
        <v>5.4644808743169399E-5</v>
      </c>
      <c r="E176" s="50">
        <f t="shared" si="12"/>
        <v>30</v>
      </c>
      <c r="F176" s="16">
        <f t="shared" si="13"/>
        <v>1.639344262295082E-3</v>
      </c>
      <c r="G176" s="16">
        <f>SUM(F176:F$187)-F$187</f>
        <v>1.8269331536791677E-2</v>
      </c>
    </row>
    <row r="177" spans="1:7">
      <c r="A177" s="15">
        <v>44013</v>
      </c>
      <c r="B177" s="17">
        <v>5.0000000000000001E-3</v>
      </c>
      <c r="C177" s="16">
        <f t="shared" si="11"/>
        <v>0.02</v>
      </c>
      <c r="D177" s="47">
        <f t="shared" si="15"/>
        <v>5.4644808743169399E-5</v>
      </c>
      <c r="E177" s="50">
        <f t="shared" si="12"/>
        <v>31</v>
      </c>
      <c r="F177" s="16">
        <f t="shared" si="13"/>
        <v>1.6939890710382514E-3</v>
      </c>
      <c r="G177" s="16">
        <f>SUM(F177:F$187)-F$187</f>
        <v>1.6629987274496594E-2</v>
      </c>
    </row>
    <row r="178" spans="1:7">
      <c r="A178" s="15">
        <v>44044</v>
      </c>
      <c r="B178" s="17">
        <v>5.0000000000000001E-3</v>
      </c>
      <c r="C178" s="16">
        <f t="shared" si="11"/>
        <v>0.02</v>
      </c>
      <c r="D178" s="47">
        <f t="shared" si="15"/>
        <v>5.4644808743169399E-5</v>
      </c>
      <c r="E178" s="50">
        <f t="shared" si="12"/>
        <v>31</v>
      </c>
      <c r="F178" s="16">
        <f t="shared" si="13"/>
        <v>1.6939890710382514E-3</v>
      </c>
      <c r="G178" s="16">
        <f>SUM(F178:F$187)-F$187</f>
        <v>1.4935998203458345E-2</v>
      </c>
    </row>
    <row r="179" spans="1:7">
      <c r="A179" s="15">
        <v>44075</v>
      </c>
      <c r="B179" s="17">
        <v>5.0000000000000001E-3</v>
      </c>
      <c r="C179" s="16">
        <f t="shared" si="11"/>
        <v>0.02</v>
      </c>
      <c r="D179" s="47">
        <f t="shared" si="15"/>
        <v>5.4644808743169399E-5</v>
      </c>
      <c r="E179" s="50">
        <f t="shared" si="12"/>
        <v>30</v>
      </c>
      <c r="F179" s="16">
        <f t="shared" si="13"/>
        <v>1.639344262295082E-3</v>
      </c>
      <c r="G179" s="16">
        <f>SUM(F179:F$187)-F$187</f>
        <v>1.3242009132420093E-2</v>
      </c>
    </row>
    <row r="180" spans="1:7">
      <c r="A180" s="15">
        <v>44105</v>
      </c>
      <c r="B180" s="17">
        <v>5.0000000000000001E-3</v>
      </c>
      <c r="C180" s="16">
        <f t="shared" si="11"/>
        <v>0.02</v>
      </c>
      <c r="D180" s="47">
        <f t="shared" si="15"/>
        <v>5.4644808743169399E-5</v>
      </c>
      <c r="E180" s="50">
        <f t="shared" si="12"/>
        <v>31</v>
      </c>
      <c r="F180" s="16">
        <f t="shared" si="13"/>
        <v>1.6939890710382514E-3</v>
      </c>
      <c r="G180" s="16">
        <f>SUM(F180:F$187)-F$187</f>
        <v>1.1602664870125011E-2</v>
      </c>
    </row>
    <row r="181" spans="1:7">
      <c r="A181" s="15">
        <v>44136</v>
      </c>
      <c r="B181" s="17">
        <v>5.0000000000000001E-3</v>
      </c>
      <c r="C181" s="16">
        <f t="shared" si="11"/>
        <v>0.02</v>
      </c>
      <c r="D181" s="47">
        <f t="shared" si="15"/>
        <v>5.4644808743169399E-5</v>
      </c>
      <c r="E181" s="50">
        <f t="shared" si="12"/>
        <v>30</v>
      </c>
      <c r="F181" s="16">
        <f t="shared" si="13"/>
        <v>1.639344262295082E-3</v>
      </c>
      <c r="G181" s="16">
        <f>SUM(F181:F$187)-F$187</f>
        <v>9.908675799086759E-3</v>
      </c>
    </row>
    <row r="182" spans="1:7">
      <c r="A182" s="15">
        <v>44166</v>
      </c>
      <c r="B182" s="18">
        <f t="shared" ref="B182:B187" si="16">B181</f>
        <v>5.0000000000000001E-3</v>
      </c>
      <c r="C182" s="16">
        <f t="shared" si="11"/>
        <v>0.02</v>
      </c>
      <c r="D182" s="47">
        <f t="shared" si="15"/>
        <v>5.4644808743169399E-5</v>
      </c>
      <c r="E182" s="50">
        <f t="shared" si="12"/>
        <v>31</v>
      </c>
      <c r="F182" s="16">
        <f t="shared" si="13"/>
        <v>1.6939890710382514E-3</v>
      </c>
      <c r="G182" s="16">
        <f>SUM(F182:F$187)-F$187</f>
        <v>8.2693315367916766E-3</v>
      </c>
    </row>
    <row r="183" spans="1:7">
      <c r="A183" s="15">
        <v>44197</v>
      </c>
      <c r="B183" s="18">
        <f t="shared" si="16"/>
        <v>5.0000000000000001E-3</v>
      </c>
      <c r="C183" s="16">
        <f t="shared" si="11"/>
        <v>0.02</v>
      </c>
      <c r="D183" s="47">
        <f t="shared" ref="D183:D187" si="17">C183/365</f>
        <v>5.4794520547945207E-5</v>
      </c>
      <c r="E183" s="50">
        <f t="shared" si="12"/>
        <v>31</v>
      </c>
      <c r="F183" s="16">
        <f t="shared" si="13"/>
        <v>1.6986301369863014E-3</v>
      </c>
      <c r="G183" s="16">
        <f>SUM(F183:F$187)-F$187</f>
        <v>6.5753424657534259E-3</v>
      </c>
    </row>
    <row r="184" spans="1:7">
      <c r="A184" s="15">
        <v>44228</v>
      </c>
      <c r="B184" s="18">
        <f t="shared" si="16"/>
        <v>5.0000000000000001E-3</v>
      </c>
      <c r="C184" s="16">
        <f t="shared" si="11"/>
        <v>0.02</v>
      </c>
      <c r="D184" s="47">
        <f t="shared" si="17"/>
        <v>5.4794520547945207E-5</v>
      </c>
      <c r="E184" s="50">
        <f t="shared" si="12"/>
        <v>28</v>
      </c>
      <c r="F184" s="16">
        <f t="shared" si="13"/>
        <v>1.5342465753424659E-3</v>
      </c>
      <c r="G184" s="16">
        <f>SUM(F184:F$187)-F$187</f>
        <v>4.876712328767123E-3</v>
      </c>
    </row>
    <row r="185" spans="1:7">
      <c r="A185" s="15">
        <v>44256</v>
      </c>
      <c r="B185" s="18">
        <f t="shared" si="16"/>
        <v>5.0000000000000001E-3</v>
      </c>
      <c r="C185" s="16">
        <f t="shared" si="11"/>
        <v>0.02</v>
      </c>
      <c r="D185" s="47">
        <f t="shared" si="17"/>
        <v>5.4794520547945207E-5</v>
      </c>
      <c r="E185" s="50">
        <f t="shared" si="12"/>
        <v>31</v>
      </c>
      <c r="F185" s="16">
        <f t="shared" si="13"/>
        <v>1.6986301369863014E-3</v>
      </c>
      <c r="G185" s="16">
        <f>SUM(F185:F$187)-F$187</f>
        <v>3.3424657534246579E-3</v>
      </c>
    </row>
    <row r="186" spans="1:7">
      <c r="A186" s="15">
        <v>44287</v>
      </c>
      <c r="B186" s="18">
        <f t="shared" si="16"/>
        <v>5.0000000000000001E-3</v>
      </c>
      <c r="C186" s="16">
        <f t="shared" si="11"/>
        <v>0.02</v>
      </c>
      <c r="D186" s="47">
        <f t="shared" si="17"/>
        <v>5.4794520547945207E-5</v>
      </c>
      <c r="E186" s="50">
        <f t="shared" si="12"/>
        <v>30</v>
      </c>
      <c r="F186" s="16">
        <f t="shared" si="13"/>
        <v>1.6438356164383563E-3</v>
      </c>
      <c r="G186" s="16">
        <f>SUM(F186:F$187)-F$187</f>
        <v>1.6438356164383565E-3</v>
      </c>
    </row>
    <row r="187" spans="1:7">
      <c r="A187" s="15">
        <v>44317</v>
      </c>
      <c r="B187" s="18">
        <f t="shared" si="16"/>
        <v>5.0000000000000001E-3</v>
      </c>
      <c r="C187" s="16">
        <f t="shared" si="11"/>
        <v>0.02</v>
      </c>
      <c r="D187" s="47">
        <f t="shared" si="17"/>
        <v>5.4794520547945207E-5</v>
      </c>
      <c r="E187" s="50">
        <f t="shared" si="12"/>
        <v>31</v>
      </c>
      <c r="F187" s="16">
        <f t="shared" si="13"/>
        <v>1.6986301369863014E-3</v>
      </c>
      <c r="G187" s="16">
        <f>SUM(F187:F$187)-F$187</f>
        <v>0</v>
      </c>
    </row>
    <row r="189" spans="1:7">
      <c r="A189" s="19" t="s">
        <v>559</v>
      </c>
    </row>
    <row r="190" spans="1:7">
      <c r="A190" s="19"/>
    </row>
    <row r="191" spans="1:7">
      <c r="A191" s="19" t="s">
        <v>432</v>
      </c>
    </row>
    <row r="192" spans="1:7">
      <c r="A192" s="27" t="s">
        <v>431</v>
      </c>
    </row>
    <row r="193" spans="1:1">
      <c r="A193" s="26"/>
    </row>
    <row r="194" spans="1:1">
      <c r="A194" s="19" t="s">
        <v>172</v>
      </c>
    </row>
    <row r="195" spans="1:1">
      <c r="A195" s="19" t="s">
        <v>173</v>
      </c>
    </row>
    <row r="196" spans="1:1">
      <c r="A196" s="19" t="s">
        <v>174</v>
      </c>
    </row>
  </sheetData>
  <hyperlinks>
    <hyperlink ref="A192" r:id="rId1" xr:uid="{00000000-0004-0000-0200-000000000000}"/>
  </hyperlinks>
  <pageMargins left="0.511811023622047" right="0.511811023622047" top="0.74803149606299202" bottom="0.511811023622047" header="0.511811023622047" footer="0.23622047244094499"/>
  <pageSetup paperSize="17" orientation="landscape" r:id="rId2"/>
  <headerFooter>
    <oddHeader>&amp;C&amp;"-,Bold"&amp;12&amp;F[&amp;A]</oddHeader>
    <oddFooter>&amp;L&amp;9Posted: 21 Dec 2020&amp;C&amp;9Page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8"/>
  <sheetViews>
    <sheetView workbookViewId="0">
      <pane ySplit="1" topLeftCell="A2" activePane="bottomLeft" state="frozen"/>
      <selection activeCell="A2" sqref="A2"/>
      <selection pane="bottomLeft" activeCell="A2" sqref="A2"/>
    </sheetView>
  </sheetViews>
  <sheetFormatPr defaultRowHeight="1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c r="A1" s="20" t="s">
        <v>175</v>
      </c>
      <c r="B1" s="20" t="s">
        <v>9</v>
      </c>
      <c r="D1" s="20" t="s">
        <v>9</v>
      </c>
      <c r="E1" s="20" t="s">
        <v>10</v>
      </c>
      <c r="F1" s="21" t="s">
        <v>176</v>
      </c>
      <c r="H1" s="20" t="s">
        <v>9</v>
      </c>
      <c r="I1" s="20" t="s">
        <v>10</v>
      </c>
    </row>
    <row r="2" spans="1:9">
      <c r="A2" s="1" t="s">
        <v>148</v>
      </c>
      <c r="B2" s="1" t="s">
        <v>148</v>
      </c>
      <c r="D2" s="1" t="s">
        <v>148</v>
      </c>
      <c r="E2" s="1" t="s">
        <v>177</v>
      </c>
      <c r="F2" s="28">
        <v>4.3799999999999999E-2</v>
      </c>
      <c r="H2" s="1" t="s">
        <v>541</v>
      </c>
      <c r="I2" s="1" t="s">
        <v>542</v>
      </c>
    </row>
    <row r="3" spans="1:9">
      <c r="A3" s="1" t="s">
        <v>178</v>
      </c>
      <c r="B3" s="1" t="s">
        <v>178</v>
      </c>
      <c r="D3" s="1" t="s">
        <v>156</v>
      </c>
      <c r="E3" s="1" t="s">
        <v>179</v>
      </c>
      <c r="F3" s="28">
        <v>-2.8500000000000001E-2</v>
      </c>
      <c r="H3" s="1" t="s">
        <v>192</v>
      </c>
      <c r="I3" s="1" t="s">
        <v>193</v>
      </c>
    </row>
    <row r="4" spans="1:9">
      <c r="A4" s="1" t="s">
        <v>156</v>
      </c>
      <c r="B4" s="1" t="s">
        <v>156</v>
      </c>
      <c r="D4" s="1" t="s">
        <v>541</v>
      </c>
      <c r="E4" s="1" t="s">
        <v>542</v>
      </c>
      <c r="F4" s="28">
        <v>4.7699999999999999E-2</v>
      </c>
      <c r="H4" s="1" t="s">
        <v>196</v>
      </c>
      <c r="I4" s="1" t="s">
        <v>197</v>
      </c>
    </row>
    <row r="5" spans="1:9">
      <c r="A5" s="1" t="s">
        <v>181</v>
      </c>
      <c r="B5" s="1" t="s">
        <v>181</v>
      </c>
      <c r="D5" s="1" t="s">
        <v>149</v>
      </c>
      <c r="E5" s="1" t="s">
        <v>180</v>
      </c>
      <c r="F5" s="28">
        <v>4.9599999999999998E-2</v>
      </c>
      <c r="H5" t="s">
        <v>530</v>
      </c>
      <c r="I5" t="s">
        <v>531</v>
      </c>
    </row>
    <row r="6" spans="1:9">
      <c r="A6" s="1" t="s">
        <v>182</v>
      </c>
      <c r="B6" s="1" t="s">
        <v>182</v>
      </c>
      <c r="D6" s="1" t="s">
        <v>152</v>
      </c>
      <c r="E6" s="1" t="s">
        <v>184</v>
      </c>
      <c r="F6" s="28">
        <v>4.7699999999999999E-2</v>
      </c>
    </row>
    <row r="7" spans="1:9">
      <c r="A7" s="1" t="s">
        <v>183</v>
      </c>
      <c r="B7" s="1" t="s">
        <v>183</v>
      </c>
      <c r="D7" s="1" t="s">
        <v>195</v>
      </c>
      <c r="E7" s="1" t="s">
        <v>551</v>
      </c>
      <c r="F7" s="28">
        <v>4.7699999999999999E-2</v>
      </c>
      <c r="G7" s="72" t="s">
        <v>553</v>
      </c>
    </row>
    <row r="8" spans="1:9">
      <c r="A8" s="1" t="s">
        <v>185</v>
      </c>
      <c r="B8" s="1" t="s">
        <v>185</v>
      </c>
      <c r="D8" s="1" t="s">
        <v>153</v>
      </c>
      <c r="E8" s="1" t="s">
        <v>186</v>
      </c>
      <c r="F8" s="28">
        <v>1.9300000000000001E-2</v>
      </c>
    </row>
    <row r="9" spans="1:9">
      <c r="A9" s="1" t="s">
        <v>149</v>
      </c>
      <c r="B9" s="1" t="s">
        <v>149</v>
      </c>
      <c r="D9" s="1" t="s">
        <v>154</v>
      </c>
      <c r="E9" s="1" t="s">
        <v>187</v>
      </c>
      <c r="F9" s="28">
        <v>8.2400000000000001E-2</v>
      </c>
    </row>
    <row r="10" spans="1:9">
      <c r="A10" s="1" t="s">
        <v>188</v>
      </c>
      <c r="B10" s="1" t="s">
        <v>188</v>
      </c>
      <c r="D10" s="1" t="s">
        <v>198</v>
      </c>
      <c r="E10" s="1" t="s">
        <v>534</v>
      </c>
      <c r="F10" s="28">
        <v>2.2800000000000001E-2</v>
      </c>
      <c r="G10" s="72" t="s">
        <v>553</v>
      </c>
    </row>
    <row r="11" spans="1:9">
      <c r="A11" s="1" t="s">
        <v>150</v>
      </c>
      <c r="B11" s="1" t="s">
        <v>150</v>
      </c>
      <c r="D11" s="1" t="s">
        <v>189</v>
      </c>
      <c r="E11" s="1" t="s">
        <v>190</v>
      </c>
      <c r="F11" s="28">
        <v>6.4899999999999999E-2</v>
      </c>
    </row>
    <row r="12" spans="1:9">
      <c r="A12" s="1" t="s">
        <v>191</v>
      </c>
      <c r="B12" s="1" t="s">
        <v>191</v>
      </c>
      <c r="D12" s="1" t="s">
        <v>192</v>
      </c>
      <c r="E12" s="1" t="s">
        <v>193</v>
      </c>
      <c r="F12" s="28">
        <v>0.12</v>
      </c>
    </row>
    <row r="13" spans="1:9">
      <c r="A13" s="1" t="s">
        <v>151</v>
      </c>
      <c r="B13" s="1" t="s">
        <v>151</v>
      </c>
      <c r="D13" s="1" t="s">
        <v>530</v>
      </c>
      <c r="E13" s="1" t="s">
        <v>531</v>
      </c>
      <c r="F13" s="28">
        <v>-1.3100000000000001E-2</v>
      </c>
    </row>
    <row r="14" spans="1:9">
      <c r="A14" s="1" t="s">
        <v>152</v>
      </c>
      <c r="B14" s="1" t="s">
        <v>152</v>
      </c>
      <c r="D14" s="1" t="s">
        <v>62</v>
      </c>
      <c r="E14" s="1" t="s">
        <v>199</v>
      </c>
      <c r="F14" s="28">
        <v>1.9E-2</v>
      </c>
    </row>
    <row r="15" spans="1:9">
      <c r="A15" s="1" t="s">
        <v>195</v>
      </c>
      <c r="B15" s="1" t="s">
        <v>195</v>
      </c>
      <c r="D15" s="1" t="s">
        <v>122</v>
      </c>
      <c r="E15" s="1" t="s">
        <v>201</v>
      </c>
      <c r="F15" s="28">
        <v>-4.1599999999999998E-2</v>
      </c>
    </row>
    <row r="16" spans="1:9">
      <c r="A16" s="1" t="s">
        <v>153</v>
      </c>
      <c r="B16" s="1" t="s">
        <v>153</v>
      </c>
      <c r="D16" s="1" t="s">
        <v>138</v>
      </c>
      <c r="E16" s="1" t="s">
        <v>202</v>
      </c>
      <c r="F16" s="28">
        <v>-9.2299999999999993E-2</v>
      </c>
    </row>
    <row r="17" spans="1:6">
      <c r="A17" s="1" t="s">
        <v>154</v>
      </c>
      <c r="B17" s="1" t="s">
        <v>154</v>
      </c>
      <c r="D17" s="1" t="s">
        <v>139</v>
      </c>
      <c r="E17" s="1" t="s">
        <v>203</v>
      </c>
      <c r="F17" s="28">
        <v>-8.5500000000000007E-2</v>
      </c>
    </row>
    <row r="18" spans="1:6">
      <c r="A18" s="1" t="s">
        <v>198</v>
      </c>
      <c r="B18" s="1" t="s">
        <v>198</v>
      </c>
      <c r="D18" s="1" t="s">
        <v>123</v>
      </c>
      <c r="E18" s="1" t="s">
        <v>204</v>
      </c>
      <c r="F18" s="28">
        <v>-4.2999999999999997E-2</v>
      </c>
    </row>
    <row r="19" spans="1:6">
      <c r="A19" s="1" t="s">
        <v>189</v>
      </c>
      <c r="B19" s="1" t="s">
        <v>189</v>
      </c>
      <c r="D19" s="1" t="s">
        <v>124</v>
      </c>
      <c r="E19" s="1" t="s">
        <v>205</v>
      </c>
      <c r="F19" s="28">
        <v>-5.0500000000000003E-2</v>
      </c>
    </row>
    <row r="20" spans="1:6">
      <c r="A20" s="1" t="s">
        <v>155</v>
      </c>
      <c r="B20" s="1" t="s">
        <v>155</v>
      </c>
      <c r="D20" s="1" t="s">
        <v>12</v>
      </c>
      <c r="E20" s="1" t="s">
        <v>206</v>
      </c>
      <c r="F20" s="28">
        <v>6.2100000000000002E-2</v>
      </c>
    </row>
    <row r="21" spans="1:6">
      <c r="A21" s="1" t="s">
        <v>192</v>
      </c>
      <c r="B21" s="1" t="s">
        <v>192</v>
      </c>
      <c r="D21" s="1" t="s">
        <v>13</v>
      </c>
      <c r="E21" s="1" t="s">
        <v>207</v>
      </c>
      <c r="F21" s="28">
        <v>6.2300000000000001E-2</v>
      </c>
    </row>
    <row r="22" spans="1:6">
      <c r="A22" s="1" t="s">
        <v>194</v>
      </c>
      <c r="B22" s="1" t="s">
        <v>194</v>
      </c>
      <c r="D22" s="1" t="s">
        <v>25</v>
      </c>
      <c r="E22" s="1" t="s">
        <v>208</v>
      </c>
      <c r="F22" s="28">
        <v>3.7199999999999997E-2</v>
      </c>
    </row>
    <row r="23" spans="1:6">
      <c r="A23" s="1" t="s">
        <v>18</v>
      </c>
      <c r="B23" s="1" t="s">
        <v>18</v>
      </c>
      <c r="D23" s="1" t="s">
        <v>125</v>
      </c>
      <c r="E23" s="1" t="s">
        <v>209</v>
      </c>
      <c r="F23" s="28">
        <v>7.0000000000000001E-3</v>
      </c>
    </row>
    <row r="24" spans="1:6">
      <c r="A24" s="1" t="s">
        <v>200</v>
      </c>
      <c r="B24" s="1" t="s">
        <v>200</v>
      </c>
      <c r="D24" s="1" t="s">
        <v>158</v>
      </c>
      <c r="E24" s="1" t="s">
        <v>210</v>
      </c>
      <c r="F24" s="28">
        <v>2.6800000000000001E-2</v>
      </c>
    </row>
    <row r="25" spans="1:6">
      <c r="A25" s="1" t="s">
        <v>19</v>
      </c>
      <c r="B25" s="1" t="s">
        <v>19</v>
      </c>
      <c r="D25" s="1" t="s">
        <v>126</v>
      </c>
      <c r="E25" s="1" t="s">
        <v>211</v>
      </c>
      <c r="F25" s="28">
        <v>-5.45E-2</v>
      </c>
    </row>
    <row r="26" spans="1:6">
      <c r="A26" s="1" t="s">
        <v>196</v>
      </c>
      <c r="B26" s="1" t="s">
        <v>196</v>
      </c>
      <c r="D26" s="1" t="s">
        <v>212</v>
      </c>
      <c r="E26" s="1" t="s">
        <v>502</v>
      </c>
      <c r="F26" s="28">
        <v>-3.8899999999999997E-2</v>
      </c>
    </row>
    <row r="27" spans="1:6">
      <c r="A27" s="1" t="s">
        <v>20</v>
      </c>
      <c r="B27" s="1" t="s">
        <v>20</v>
      </c>
      <c r="D27" s="1" t="s">
        <v>44</v>
      </c>
      <c r="E27" s="1" t="s">
        <v>213</v>
      </c>
      <c r="F27" s="28">
        <v>-4.3299999999999998E-2</v>
      </c>
    </row>
    <row r="28" spans="1:6">
      <c r="A28" s="1" t="s">
        <v>530</v>
      </c>
      <c r="B28" s="1" t="s">
        <v>530</v>
      </c>
      <c r="D28" s="1" t="s">
        <v>45</v>
      </c>
      <c r="E28" s="1" t="s">
        <v>214</v>
      </c>
      <c r="F28" s="28">
        <v>0.10050000000000001</v>
      </c>
    </row>
    <row r="29" spans="1:6">
      <c r="A29" s="1" t="s">
        <v>21</v>
      </c>
      <c r="B29" s="1" t="s">
        <v>21</v>
      </c>
      <c r="D29" s="1" t="s">
        <v>159</v>
      </c>
      <c r="E29" s="1" t="s">
        <v>215</v>
      </c>
      <c r="F29" s="28">
        <v>4.9500000000000002E-2</v>
      </c>
    </row>
    <row r="30" spans="1:6">
      <c r="A30" s="1" t="s">
        <v>17</v>
      </c>
      <c r="B30" s="1" t="s">
        <v>17</v>
      </c>
      <c r="D30" s="1" t="s">
        <v>227</v>
      </c>
      <c r="E30" s="1" t="s">
        <v>475</v>
      </c>
      <c r="F30" s="28">
        <v>0.12</v>
      </c>
    </row>
    <row r="31" spans="1:6">
      <c r="A31" s="1" t="s">
        <v>62</v>
      </c>
      <c r="B31" s="1" t="s">
        <v>62</v>
      </c>
      <c r="D31" s="1" t="s">
        <v>229</v>
      </c>
      <c r="E31" s="1" t="s">
        <v>476</v>
      </c>
      <c r="F31" s="28">
        <v>0.12</v>
      </c>
    </row>
    <row r="32" spans="1:6">
      <c r="A32" s="1" t="s">
        <v>14</v>
      </c>
      <c r="B32" s="1" t="s">
        <v>14</v>
      </c>
      <c r="D32" s="1" t="s">
        <v>160</v>
      </c>
      <c r="E32" s="1" t="s">
        <v>477</v>
      </c>
      <c r="F32" s="28">
        <v>0.11119999999999999</v>
      </c>
    </row>
    <row r="33" spans="1:6">
      <c r="A33" s="1" t="s">
        <v>157</v>
      </c>
      <c r="B33" s="1" t="s">
        <v>157</v>
      </c>
      <c r="D33" s="1" t="s">
        <v>69</v>
      </c>
      <c r="E33" s="1" t="s">
        <v>216</v>
      </c>
      <c r="F33" s="28">
        <v>-1.2800000000000001E-2</v>
      </c>
    </row>
    <row r="34" spans="1:6">
      <c r="A34" s="1" t="s">
        <v>138</v>
      </c>
      <c r="B34" s="1" t="s">
        <v>138</v>
      </c>
      <c r="D34" s="1" t="s">
        <v>70</v>
      </c>
      <c r="E34" s="1" t="s">
        <v>217</v>
      </c>
      <c r="F34" s="28">
        <v>-1.03E-2</v>
      </c>
    </row>
    <row r="35" spans="1:6">
      <c r="A35" s="1" t="s">
        <v>139</v>
      </c>
      <c r="B35" s="1" t="s">
        <v>139</v>
      </c>
      <c r="D35" s="1" t="s">
        <v>71</v>
      </c>
      <c r="E35" s="1" t="s">
        <v>218</v>
      </c>
      <c r="F35" s="28">
        <v>-1.8200000000000001E-2</v>
      </c>
    </row>
    <row r="36" spans="1:6">
      <c r="A36" s="1" t="s">
        <v>123</v>
      </c>
      <c r="B36" s="1" t="s">
        <v>123</v>
      </c>
      <c r="D36" s="1" t="s">
        <v>55</v>
      </c>
      <c r="E36" s="1" t="s">
        <v>478</v>
      </c>
      <c r="F36" s="28">
        <v>0.12</v>
      </c>
    </row>
    <row r="37" spans="1:6">
      <c r="A37" s="1" t="s">
        <v>122</v>
      </c>
      <c r="B37" s="1" t="s">
        <v>122</v>
      </c>
      <c r="D37" s="1" t="s">
        <v>57</v>
      </c>
      <c r="E37" s="1" t="s">
        <v>219</v>
      </c>
      <c r="F37" s="28">
        <v>-7.6600000000000001E-2</v>
      </c>
    </row>
    <row r="38" spans="1:6">
      <c r="A38" s="1" t="s">
        <v>124</v>
      </c>
      <c r="B38" s="1" t="s">
        <v>124</v>
      </c>
      <c r="D38" s="1" t="s">
        <v>58</v>
      </c>
      <c r="E38" s="1" t="s">
        <v>220</v>
      </c>
      <c r="F38" s="28">
        <v>5.7799999999999997E-2</v>
      </c>
    </row>
    <row r="39" spans="1:6">
      <c r="A39" s="1" t="s">
        <v>126</v>
      </c>
      <c r="B39" s="1" t="s">
        <v>126</v>
      </c>
      <c r="D39" s="1" t="s">
        <v>32</v>
      </c>
      <c r="E39" s="1" t="s">
        <v>221</v>
      </c>
      <c r="F39" s="28">
        <v>1.7000000000000001E-2</v>
      </c>
    </row>
    <row r="40" spans="1:6">
      <c r="A40" s="1" t="s">
        <v>127</v>
      </c>
      <c r="B40" s="1" t="s">
        <v>127</v>
      </c>
      <c r="D40" s="1" t="s">
        <v>78</v>
      </c>
      <c r="E40" s="1" t="s">
        <v>222</v>
      </c>
      <c r="F40" s="28">
        <v>-5.7099999999999998E-2</v>
      </c>
    </row>
    <row r="41" spans="1:6">
      <c r="A41" s="1" t="s">
        <v>128</v>
      </c>
      <c r="B41" s="1" t="s">
        <v>128</v>
      </c>
      <c r="D41" s="1" t="s">
        <v>73</v>
      </c>
      <c r="E41" s="1" t="s">
        <v>223</v>
      </c>
      <c r="F41" s="28">
        <v>7.5700000000000003E-2</v>
      </c>
    </row>
    <row r="42" spans="1:6">
      <c r="A42" s="1" t="s">
        <v>129</v>
      </c>
      <c r="B42" s="1" t="s">
        <v>129</v>
      </c>
      <c r="D42" s="1" t="s">
        <v>59</v>
      </c>
      <c r="E42" s="1" t="s">
        <v>224</v>
      </c>
      <c r="F42" s="28">
        <v>5.0999999999999997E-2</v>
      </c>
    </row>
    <row r="43" spans="1:6">
      <c r="A43" s="1" t="s">
        <v>130</v>
      </c>
      <c r="B43" s="1" t="s">
        <v>130</v>
      </c>
      <c r="D43" s="1" t="s">
        <v>60</v>
      </c>
      <c r="E43" s="1" t="s">
        <v>225</v>
      </c>
      <c r="F43" s="28">
        <v>5.0900000000000001E-2</v>
      </c>
    </row>
    <row r="44" spans="1:6">
      <c r="A44" s="1" t="s">
        <v>131</v>
      </c>
      <c r="B44" s="1" t="s">
        <v>131</v>
      </c>
      <c r="D44" s="1" t="s">
        <v>61</v>
      </c>
      <c r="E44" s="1" t="s">
        <v>226</v>
      </c>
      <c r="F44" s="28">
        <v>3.8699999999999998E-2</v>
      </c>
    </row>
    <row r="45" spans="1:6">
      <c r="A45" s="1" t="s">
        <v>132</v>
      </c>
      <c r="B45" s="1" t="s">
        <v>132</v>
      </c>
      <c r="D45" s="1" t="s">
        <v>106</v>
      </c>
      <c r="E45" s="1" t="s">
        <v>228</v>
      </c>
      <c r="F45" s="28">
        <v>-0.12</v>
      </c>
    </row>
    <row r="46" spans="1:6">
      <c r="A46" s="1" t="s">
        <v>133</v>
      </c>
      <c r="B46" s="1" t="s">
        <v>133</v>
      </c>
      <c r="D46" s="1" t="s">
        <v>127</v>
      </c>
      <c r="E46" s="1" t="s">
        <v>230</v>
      </c>
      <c r="F46" s="28">
        <v>-5.5100000000000003E-2</v>
      </c>
    </row>
    <row r="47" spans="1:6">
      <c r="A47" s="1" t="s">
        <v>134</v>
      </c>
      <c r="B47" s="1" t="s">
        <v>134</v>
      </c>
      <c r="D47" s="1" t="s">
        <v>46</v>
      </c>
      <c r="E47" s="1" t="s">
        <v>231</v>
      </c>
      <c r="F47" s="28">
        <v>6.6199999999999995E-2</v>
      </c>
    </row>
    <row r="48" spans="1:6">
      <c r="A48" s="1" t="s">
        <v>12</v>
      </c>
      <c r="B48" s="1" t="s">
        <v>12</v>
      </c>
      <c r="D48" s="1" t="s">
        <v>47</v>
      </c>
      <c r="E48" s="1" t="s">
        <v>232</v>
      </c>
      <c r="F48" s="28">
        <v>6.54E-2</v>
      </c>
    </row>
    <row r="49" spans="1:6">
      <c r="A49" s="1" t="s">
        <v>13</v>
      </c>
      <c r="B49" s="1" t="s">
        <v>13</v>
      </c>
      <c r="D49" s="1" t="s">
        <v>79</v>
      </c>
      <c r="E49" s="1" t="s">
        <v>234</v>
      </c>
      <c r="F49" s="28">
        <v>6.4500000000000002E-2</v>
      </c>
    </row>
    <row r="50" spans="1:6">
      <c r="A50" s="1" t="s">
        <v>25</v>
      </c>
      <c r="B50" s="1" t="s">
        <v>25</v>
      </c>
      <c r="D50" s="1" t="s">
        <v>43</v>
      </c>
      <c r="E50" s="1" t="s">
        <v>503</v>
      </c>
      <c r="F50" s="28">
        <v>-0.107</v>
      </c>
    </row>
    <row r="51" spans="1:6">
      <c r="A51" s="1" t="s">
        <v>125</v>
      </c>
      <c r="B51" s="1" t="s">
        <v>125</v>
      </c>
      <c r="D51" s="1" t="s">
        <v>119</v>
      </c>
      <c r="E51" s="1" t="s">
        <v>235</v>
      </c>
      <c r="F51" s="28">
        <v>2.2100000000000002E-2</v>
      </c>
    </row>
    <row r="52" spans="1:6">
      <c r="A52" s="1" t="s">
        <v>33</v>
      </c>
      <c r="B52" s="1" t="s">
        <v>33</v>
      </c>
      <c r="D52" s="1" t="s">
        <v>92</v>
      </c>
      <c r="E52" s="1" t="s">
        <v>236</v>
      </c>
      <c r="F52" s="28">
        <v>-7.6600000000000001E-2</v>
      </c>
    </row>
    <row r="53" spans="1:6">
      <c r="A53" s="1" t="s">
        <v>158</v>
      </c>
      <c r="B53" s="1" t="s">
        <v>158</v>
      </c>
      <c r="D53" s="1" t="s">
        <v>128</v>
      </c>
      <c r="E53" s="1" t="s">
        <v>237</v>
      </c>
      <c r="F53" s="28">
        <v>-5.2900000000000003E-2</v>
      </c>
    </row>
    <row r="54" spans="1:6">
      <c r="A54" s="1" t="s">
        <v>34</v>
      </c>
      <c r="B54" s="1" t="s">
        <v>212</v>
      </c>
      <c r="D54" s="1" t="s">
        <v>161</v>
      </c>
      <c r="E54" s="1" t="s">
        <v>238</v>
      </c>
      <c r="F54" s="28">
        <v>5.6000000000000001E-2</v>
      </c>
    </row>
    <row r="55" spans="1:6">
      <c r="A55" s="1" t="s">
        <v>35</v>
      </c>
      <c r="B55" s="1" t="s">
        <v>212</v>
      </c>
      <c r="D55" s="1" t="s">
        <v>129</v>
      </c>
      <c r="E55" s="1" t="s">
        <v>239</v>
      </c>
      <c r="F55" s="28">
        <v>1.3299999999999999E-2</v>
      </c>
    </row>
    <row r="56" spans="1:6">
      <c r="A56" s="1" t="s">
        <v>85</v>
      </c>
      <c r="B56" s="1" t="s">
        <v>85</v>
      </c>
      <c r="D56" s="1" t="s">
        <v>81</v>
      </c>
      <c r="E56" s="1" t="s">
        <v>240</v>
      </c>
      <c r="F56" s="28">
        <v>5.7200000000000001E-2</v>
      </c>
    </row>
    <row r="57" spans="1:6">
      <c r="A57" s="1" t="s">
        <v>72</v>
      </c>
      <c r="B57" s="1" t="s">
        <v>72</v>
      </c>
      <c r="D57" s="1" t="s">
        <v>130</v>
      </c>
      <c r="E57" s="1" t="s">
        <v>242</v>
      </c>
      <c r="F57" s="28">
        <v>-5.1499999999999997E-2</v>
      </c>
    </row>
    <row r="58" spans="1:6">
      <c r="A58" s="1" t="s">
        <v>45</v>
      </c>
      <c r="B58" s="1" t="s">
        <v>45</v>
      </c>
      <c r="D58" s="1" t="s">
        <v>63</v>
      </c>
      <c r="E58" s="1" t="s">
        <v>243</v>
      </c>
      <c r="F58" s="28">
        <v>6.8000000000000005E-2</v>
      </c>
    </row>
    <row r="59" spans="1:6">
      <c r="A59" s="1" t="s">
        <v>159</v>
      </c>
      <c r="B59" s="1" t="s">
        <v>159</v>
      </c>
      <c r="D59" s="1" t="s">
        <v>64</v>
      </c>
      <c r="E59" s="1" t="s">
        <v>244</v>
      </c>
      <c r="F59" s="28">
        <v>6.8000000000000005E-2</v>
      </c>
    </row>
    <row r="60" spans="1:6">
      <c r="A60" s="1" t="s">
        <v>227</v>
      </c>
      <c r="B60" s="1" t="s">
        <v>227</v>
      </c>
      <c r="D60" s="1" t="s">
        <v>88</v>
      </c>
      <c r="E60" s="1" t="s">
        <v>246</v>
      </c>
      <c r="F60" s="28">
        <v>4.2099999999999999E-2</v>
      </c>
    </row>
    <row r="61" spans="1:6">
      <c r="A61" s="1" t="s">
        <v>486</v>
      </c>
      <c r="B61" s="1" t="s">
        <v>227</v>
      </c>
      <c r="D61" s="1" t="s">
        <v>91</v>
      </c>
      <c r="E61" s="1" t="s">
        <v>247</v>
      </c>
      <c r="F61" s="28">
        <v>7.4999999999999997E-2</v>
      </c>
    </row>
    <row r="62" spans="1:6">
      <c r="A62" s="1" t="s">
        <v>229</v>
      </c>
      <c r="B62" s="1" t="s">
        <v>229</v>
      </c>
      <c r="D62" s="1" t="s">
        <v>111</v>
      </c>
      <c r="E62" s="1" t="s">
        <v>248</v>
      </c>
      <c r="F62" s="28">
        <v>8.5599999999999996E-2</v>
      </c>
    </row>
    <row r="63" spans="1:6">
      <c r="A63" s="1" t="s">
        <v>160</v>
      </c>
      <c r="B63" s="1" t="s">
        <v>160</v>
      </c>
      <c r="D63" s="1" t="s">
        <v>140</v>
      </c>
      <c r="E63" s="1" t="s">
        <v>249</v>
      </c>
      <c r="F63" s="28">
        <v>7.4300000000000005E-2</v>
      </c>
    </row>
    <row r="64" spans="1:6">
      <c r="A64" s="1" t="s">
        <v>48</v>
      </c>
      <c r="B64" s="1" t="s">
        <v>48</v>
      </c>
      <c r="D64" s="1" t="s">
        <v>22</v>
      </c>
      <c r="E64" s="1" t="s">
        <v>250</v>
      </c>
      <c r="F64" s="28">
        <v>2.3E-3</v>
      </c>
    </row>
    <row r="65" spans="1:6">
      <c r="A65" s="1" t="s">
        <v>233</v>
      </c>
      <c r="B65" s="1" t="s">
        <v>233</v>
      </c>
      <c r="D65" s="1" t="s">
        <v>101</v>
      </c>
      <c r="E65" s="1" t="s">
        <v>479</v>
      </c>
      <c r="F65" s="28">
        <v>-0.12</v>
      </c>
    </row>
    <row r="66" spans="1:6">
      <c r="A66" s="1" t="s">
        <v>69</v>
      </c>
      <c r="B66" s="1" t="s">
        <v>69</v>
      </c>
      <c r="D66" s="1" t="s">
        <v>82</v>
      </c>
      <c r="E66" s="1" t="s">
        <v>251</v>
      </c>
      <c r="F66" s="28">
        <v>-0.12</v>
      </c>
    </row>
    <row r="67" spans="1:6">
      <c r="A67" s="1" t="s">
        <v>70</v>
      </c>
      <c r="B67" s="1" t="s">
        <v>70</v>
      </c>
      <c r="D67" s="1" t="s">
        <v>103</v>
      </c>
      <c r="E67" s="1" t="s">
        <v>252</v>
      </c>
      <c r="F67" s="28">
        <v>-3.9199999999999999E-2</v>
      </c>
    </row>
    <row r="68" spans="1:6">
      <c r="A68" s="1" t="s">
        <v>71</v>
      </c>
      <c r="B68" s="1" t="s">
        <v>71</v>
      </c>
      <c r="D68" s="1" t="s">
        <v>104</v>
      </c>
      <c r="E68" s="1" t="s">
        <v>253</v>
      </c>
      <c r="F68" s="28">
        <v>8.7599999999999997E-2</v>
      </c>
    </row>
    <row r="69" spans="1:6">
      <c r="A69" s="1" t="s">
        <v>55</v>
      </c>
      <c r="B69" s="1" t="s">
        <v>55</v>
      </c>
      <c r="D69" s="1" t="s">
        <v>49</v>
      </c>
      <c r="E69" s="1" t="s">
        <v>254</v>
      </c>
      <c r="F69" s="28">
        <v>8.0000000000000004E-4</v>
      </c>
    </row>
    <row r="70" spans="1:6">
      <c r="A70" s="1" t="s">
        <v>57</v>
      </c>
      <c r="B70" s="1" t="s">
        <v>57</v>
      </c>
      <c r="D70" s="1" t="s">
        <v>50</v>
      </c>
      <c r="E70" s="1" t="s">
        <v>255</v>
      </c>
      <c r="F70" s="28">
        <v>-0.12</v>
      </c>
    </row>
    <row r="71" spans="1:6">
      <c r="A71" s="1" t="s">
        <v>58</v>
      </c>
      <c r="B71" s="1" t="s">
        <v>58</v>
      </c>
      <c r="D71" s="1" t="s">
        <v>56</v>
      </c>
      <c r="E71" s="1" t="s">
        <v>256</v>
      </c>
      <c r="F71" s="28">
        <v>0.12</v>
      </c>
    </row>
    <row r="72" spans="1:6">
      <c r="A72" s="1" t="s">
        <v>32</v>
      </c>
      <c r="B72" s="1" t="s">
        <v>32</v>
      </c>
      <c r="D72" s="1" t="s">
        <v>131</v>
      </c>
      <c r="E72" s="1" t="s">
        <v>257</v>
      </c>
      <c r="F72" s="28">
        <v>-1.17E-2</v>
      </c>
    </row>
    <row r="73" spans="1:6">
      <c r="A73" s="1" t="s">
        <v>80</v>
      </c>
      <c r="B73" s="1" t="s">
        <v>80</v>
      </c>
      <c r="D73" s="1" t="s">
        <v>11</v>
      </c>
      <c r="E73" s="1" t="s">
        <v>480</v>
      </c>
      <c r="F73" s="28">
        <v>6.5600000000000006E-2</v>
      </c>
    </row>
    <row r="74" spans="1:6">
      <c r="A74" s="1" t="s">
        <v>78</v>
      </c>
      <c r="B74" s="1" t="s">
        <v>78</v>
      </c>
      <c r="D74" s="1" t="s">
        <v>271</v>
      </c>
      <c r="E74" s="1" t="s">
        <v>481</v>
      </c>
      <c r="F74" s="28">
        <v>4.7699999999999999E-2</v>
      </c>
    </row>
    <row r="75" spans="1:6">
      <c r="A75" s="1" t="s">
        <v>73</v>
      </c>
      <c r="B75" s="1" t="s">
        <v>73</v>
      </c>
      <c r="D75" s="1" t="s">
        <v>273</v>
      </c>
      <c r="E75" s="1" t="s">
        <v>482</v>
      </c>
      <c r="F75" s="28">
        <v>-0.12</v>
      </c>
    </row>
    <row r="76" spans="1:6">
      <c r="A76" s="1" t="s">
        <v>68</v>
      </c>
      <c r="B76" s="1" t="s">
        <v>68</v>
      </c>
      <c r="D76" s="1" t="s">
        <v>275</v>
      </c>
      <c r="E76" s="1" t="s">
        <v>483</v>
      </c>
      <c r="F76" s="28">
        <v>4.7699999999999999E-2</v>
      </c>
    </row>
    <row r="77" spans="1:6">
      <c r="A77" s="1" t="s">
        <v>59</v>
      </c>
      <c r="B77" s="1" t="s">
        <v>59</v>
      </c>
      <c r="D77" s="1" t="s">
        <v>51</v>
      </c>
      <c r="E77" s="1" t="s">
        <v>258</v>
      </c>
      <c r="F77" s="28">
        <v>-0.12</v>
      </c>
    </row>
    <row r="78" spans="1:6">
      <c r="A78" s="1" t="s">
        <v>60</v>
      </c>
      <c r="B78" s="1" t="s">
        <v>60</v>
      </c>
      <c r="D78" s="1" t="s">
        <v>52</v>
      </c>
      <c r="E78" s="1" t="s">
        <v>484</v>
      </c>
      <c r="F78" s="28">
        <v>-0.12</v>
      </c>
    </row>
    <row r="79" spans="1:6">
      <c r="A79" s="1" t="s">
        <v>61</v>
      </c>
      <c r="B79" s="1" t="s">
        <v>61</v>
      </c>
      <c r="D79" s="1" t="s">
        <v>132</v>
      </c>
      <c r="E79" s="1" t="s">
        <v>259</v>
      </c>
      <c r="F79" s="28">
        <v>-4.65E-2</v>
      </c>
    </row>
    <row r="80" spans="1:6">
      <c r="A80" s="1" t="s">
        <v>245</v>
      </c>
      <c r="B80" s="1" t="s">
        <v>245</v>
      </c>
      <c r="D80" s="1" t="s">
        <v>112</v>
      </c>
      <c r="E80" s="1" t="s">
        <v>260</v>
      </c>
      <c r="F80" s="28">
        <v>9.4899999999999998E-2</v>
      </c>
    </row>
    <row r="81" spans="1:6">
      <c r="A81" s="1" t="s">
        <v>106</v>
      </c>
      <c r="B81" s="1" t="s">
        <v>106</v>
      </c>
      <c r="D81" s="1" t="s">
        <v>113</v>
      </c>
      <c r="E81" s="1" t="s">
        <v>261</v>
      </c>
      <c r="F81" s="28">
        <v>7.85E-2</v>
      </c>
    </row>
    <row r="82" spans="1:6">
      <c r="A82" s="1" t="s">
        <v>46</v>
      </c>
      <c r="B82" s="1" t="s">
        <v>46</v>
      </c>
      <c r="D82" s="1" t="s">
        <v>114</v>
      </c>
      <c r="E82" s="1" t="s">
        <v>262</v>
      </c>
      <c r="F82" s="28">
        <v>-1.7399999999999999E-2</v>
      </c>
    </row>
    <row r="83" spans="1:6">
      <c r="A83" s="1" t="s">
        <v>47</v>
      </c>
      <c r="B83" s="1" t="s">
        <v>47</v>
      </c>
      <c r="D83" s="1" t="s">
        <v>115</v>
      </c>
      <c r="E83" s="1" t="s">
        <v>263</v>
      </c>
      <c r="F83" s="28">
        <v>-3.8300000000000001E-2</v>
      </c>
    </row>
    <row r="84" spans="1:6">
      <c r="A84" s="1" t="s">
        <v>79</v>
      </c>
      <c r="B84" s="1" t="s">
        <v>79</v>
      </c>
      <c r="D84" s="1" t="s">
        <v>116</v>
      </c>
      <c r="E84" s="1" t="s">
        <v>264</v>
      </c>
      <c r="F84" s="28">
        <v>5.6000000000000001E-2</v>
      </c>
    </row>
    <row r="85" spans="1:6">
      <c r="A85" s="1" t="s">
        <v>43</v>
      </c>
      <c r="B85" s="1" t="s">
        <v>43</v>
      </c>
      <c r="D85" s="1" t="s">
        <v>26</v>
      </c>
      <c r="E85" s="1" t="s">
        <v>265</v>
      </c>
      <c r="F85" s="28">
        <v>7.2300000000000003E-2</v>
      </c>
    </row>
    <row r="86" spans="1:6">
      <c r="A86" s="1" t="s">
        <v>119</v>
      </c>
      <c r="B86" s="1" t="s">
        <v>119</v>
      </c>
      <c r="D86" s="1" t="s">
        <v>27</v>
      </c>
      <c r="E86" s="1" t="s">
        <v>266</v>
      </c>
      <c r="F86" s="28">
        <v>7.1499999999999994E-2</v>
      </c>
    </row>
    <row r="87" spans="1:6">
      <c r="A87" s="1" t="s">
        <v>84</v>
      </c>
      <c r="B87" s="1" t="s">
        <v>84</v>
      </c>
      <c r="D87" s="1" t="s">
        <v>23</v>
      </c>
      <c r="E87" s="1" t="s">
        <v>267</v>
      </c>
      <c r="F87" s="28">
        <v>7.0900000000000005E-2</v>
      </c>
    </row>
    <row r="88" spans="1:6">
      <c r="A88" s="1" t="s">
        <v>92</v>
      </c>
      <c r="B88" s="1" t="s">
        <v>92</v>
      </c>
      <c r="D88" s="1" t="s">
        <v>24</v>
      </c>
      <c r="E88" s="1" t="s">
        <v>268</v>
      </c>
      <c r="F88" s="28">
        <v>7.0999999999999994E-2</v>
      </c>
    </row>
    <row r="89" spans="1:6">
      <c r="A89" s="1" t="s">
        <v>161</v>
      </c>
      <c r="B89" s="1" t="s">
        <v>161</v>
      </c>
      <c r="D89" s="1" t="s">
        <v>28</v>
      </c>
      <c r="E89" s="1" t="s">
        <v>269</v>
      </c>
      <c r="F89" s="28">
        <v>7.2800000000000004E-2</v>
      </c>
    </row>
    <row r="90" spans="1:6">
      <c r="A90" s="1" t="s">
        <v>162</v>
      </c>
      <c r="B90" s="1" t="s">
        <v>162</v>
      </c>
      <c r="D90" s="1" t="s">
        <v>29</v>
      </c>
      <c r="E90" s="1" t="s">
        <v>270</v>
      </c>
      <c r="F90" s="28">
        <v>6.9800000000000001E-2</v>
      </c>
    </row>
    <row r="91" spans="1:6">
      <c r="A91" s="1" t="s">
        <v>81</v>
      </c>
      <c r="B91" s="1" t="s">
        <v>81</v>
      </c>
      <c r="D91" s="1" t="s">
        <v>30</v>
      </c>
      <c r="E91" s="1" t="s">
        <v>272</v>
      </c>
      <c r="F91" s="28">
        <v>2.2200000000000001E-2</v>
      </c>
    </row>
    <row r="92" spans="1:6">
      <c r="A92" s="1" t="s">
        <v>241</v>
      </c>
      <c r="B92" s="1" t="s">
        <v>241</v>
      </c>
      <c r="D92" s="1" t="s">
        <v>31</v>
      </c>
      <c r="E92" s="1" t="s">
        <v>274</v>
      </c>
      <c r="F92" s="28">
        <v>2.8500000000000001E-2</v>
      </c>
    </row>
    <row r="93" spans="1:6">
      <c r="A93" s="1" t="s">
        <v>22</v>
      </c>
      <c r="B93" s="1" t="s">
        <v>22</v>
      </c>
      <c r="D93" s="1" t="s">
        <v>117</v>
      </c>
      <c r="E93" s="1" t="s">
        <v>276</v>
      </c>
      <c r="F93" s="28">
        <v>-2.6599999999999999E-2</v>
      </c>
    </row>
    <row r="94" spans="1:6">
      <c r="A94" s="1" t="s">
        <v>63</v>
      </c>
      <c r="B94" s="1" t="s">
        <v>63</v>
      </c>
      <c r="D94" s="1" t="s">
        <v>133</v>
      </c>
      <c r="E94" s="1" t="s">
        <v>278</v>
      </c>
      <c r="F94" s="28">
        <v>-5.5300000000000002E-2</v>
      </c>
    </row>
    <row r="95" spans="1:6">
      <c r="A95" s="1" t="s">
        <v>64</v>
      </c>
      <c r="B95" s="1" t="s">
        <v>64</v>
      </c>
      <c r="D95" s="1" t="s">
        <v>297</v>
      </c>
      <c r="E95" s="1" t="s">
        <v>504</v>
      </c>
      <c r="F95" s="28">
        <v>4.7699999999999999E-2</v>
      </c>
    </row>
    <row r="96" spans="1:6">
      <c r="A96" s="1" t="s">
        <v>121</v>
      </c>
      <c r="B96" s="1" t="s">
        <v>121</v>
      </c>
      <c r="D96" s="1" t="s">
        <v>298</v>
      </c>
      <c r="E96" s="1" t="s">
        <v>505</v>
      </c>
      <c r="F96" s="28">
        <v>4.7699999999999999E-2</v>
      </c>
    </row>
    <row r="97" spans="1:6">
      <c r="A97" s="1" t="s">
        <v>88</v>
      </c>
      <c r="B97" s="1" t="s">
        <v>88</v>
      </c>
      <c r="D97" s="1" t="s">
        <v>65</v>
      </c>
      <c r="E97" s="1" t="s">
        <v>279</v>
      </c>
      <c r="F97" s="28">
        <v>-6.1800000000000001E-2</v>
      </c>
    </row>
    <row r="98" spans="1:6">
      <c r="A98" s="1" t="s">
        <v>44</v>
      </c>
      <c r="B98" s="1" t="s">
        <v>44</v>
      </c>
      <c r="D98" s="1" t="s">
        <v>118</v>
      </c>
      <c r="E98" s="1" t="s">
        <v>280</v>
      </c>
      <c r="F98" s="28">
        <v>-2.1999999999999999E-2</v>
      </c>
    </row>
    <row r="99" spans="1:6">
      <c r="A99" s="1" t="s">
        <v>91</v>
      </c>
      <c r="B99" s="1" t="s">
        <v>91</v>
      </c>
      <c r="D99" s="1" t="s">
        <v>299</v>
      </c>
      <c r="E99" s="1" t="s">
        <v>535</v>
      </c>
      <c r="F99" s="28">
        <v>1.2999999999999999E-2</v>
      </c>
    </row>
    <row r="100" spans="1:6">
      <c r="A100" s="1" t="s">
        <v>111</v>
      </c>
      <c r="B100" s="1" t="s">
        <v>111</v>
      </c>
      <c r="D100" s="1" t="s">
        <v>141</v>
      </c>
      <c r="E100" s="1" t="s">
        <v>281</v>
      </c>
      <c r="F100" s="28">
        <v>-5.2299999999999999E-2</v>
      </c>
    </row>
    <row r="101" spans="1:6">
      <c r="A101" s="1" t="s">
        <v>140</v>
      </c>
      <c r="B101" s="1" t="s">
        <v>140</v>
      </c>
      <c r="D101" s="1" t="s">
        <v>142</v>
      </c>
      <c r="E101" s="1" t="s">
        <v>282</v>
      </c>
      <c r="F101" s="28">
        <v>5.5500000000000001E-2</v>
      </c>
    </row>
    <row r="102" spans="1:6">
      <c r="A102" s="1" t="s">
        <v>83</v>
      </c>
      <c r="B102" s="1" t="s">
        <v>83</v>
      </c>
      <c r="D102" s="1" t="s">
        <v>134</v>
      </c>
      <c r="E102" s="1" t="s">
        <v>283</v>
      </c>
      <c r="F102" s="28">
        <v>-2.5700000000000001E-2</v>
      </c>
    </row>
    <row r="103" spans="1:6">
      <c r="A103" s="1" t="s">
        <v>101</v>
      </c>
      <c r="B103" s="1" t="s">
        <v>101</v>
      </c>
      <c r="D103" s="1" t="s">
        <v>53</v>
      </c>
      <c r="E103" s="1" t="s">
        <v>284</v>
      </c>
      <c r="F103" s="28">
        <v>-2.35E-2</v>
      </c>
    </row>
    <row r="104" spans="1:6">
      <c r="A104" s="1" t="s">
        <v>82</v>
      </c>
      <c r="B104" s="1" t="s">
        <v>82</v>
      </c>
      <c r="D104" s="1" t="s">
        <v>54</v>
      </c>
      <c r="E104" s="1" t="s">
        <v>285</v>
      </c>
      <c r="F104" s="28">
        <v>-2.4899999999999999E-2</v>
      </c>
    </row>
    <row r="105" spans="1:6">
      <c r="A105" s="1" t="s">
        <v>102</v>
      </c>
      <c r="B105" s="1" t="s">
        <v>102</v>
      </c>
      <c r="D105" s="1" t="s">
        <v>300</v>
      </c>
      <c r="E105" s="1" t="s">
        <v>539</v>
      </c>
      <c r="F105" s="28">
        <v>6.6100000000000006E-2</v>
      </c>
    </row>
    <row r="106" spans="1:6">
      <c r="A106" s="1" t="s">
        <v>103</v>
      </c>
      <c r="B106" s="1" t="s">
        <v>103</v>
      </c>
      <c r="D106" s="1" t="s">
        <v>87</v>
      </c>
      <c r="E106" s="1" t="s">
        <v>286</v>
      </c>
      <c r="F106" s="28">
        <v>1.5900000000000001E-2</v>
      </c>
    </row>
    <row r="107" spans="1:6">
      <c r="A107" s="1" t="s">
        <v>104</v>
      </c>
      <c r="B107" s="1" t="s">
        <v>104</v>
      </c>
      <c r="D107" s="1" t="s">
        <v>287</v>
      </c>
      <c r="E107" s="1" t="s">
        <v>288</v>
      </c>
      <c r="F107" s="28">
        <v>8.3999999999999995E-3</v>
      </c>
    </row>
    <row r="108" spans="1:6">
      <c r="A108" s="1" t="s">
        <v>49</v>
      </c>
      <c r="B108" s="1" t="s">
        <v>49</v>
      </c>
      <c r="D108" s="1" t="s">
        <v>289</v>
      </c>
      <c r="E108" s="1" t="s">
        <v>290</v>
      </c>
      <c r="F108" s="28">
        <v>-1.6E-2</v>
      </c>
    </row>
    <row r="109" spans="1:6">
      <c r="A109" s="1" t="s">
        <v>105</v>
      </c>
      <c r="B109" s="1" t="s">
        <v>105</v>
      </c>
      <c r="D109" s="1" t="s">
        <v>293</v>
      </c>
      <c r="E109" s="1" t="s">
        <v>294</v>
      </c>
      <c r="F109" s="28">
        <v>2.24E-2</v>
      </c>
    </row>
    <row r="110" spans="1:6">
      <c r="A110" s="1" t="s">
        <v>50</v>
      </c>
      <c r="B110" s="1" t="s">
        <v>50</v>
      </c>
      <c r="D110" s="1" t="s">
        <v>295</v>
      </c>
      <c r="E110" s="1" t="s">
        <v>296</v>
      </c>
      <c r="F110" s="28">
        <v>1.44E-2</v>
      </c>
    </row>
    <row r="111" spans="1:6">
      <c r="A111" s="1" t="s">
        <v>56</v>
      </c>
      <c r="B111" s="1" t="s">
        <v>56</v>
      </c>
    </row>
    <row r="112" spans="1:6">
      <c r="A112" s="1" t="s">
        <v>11</v>
      </c>
      <c r="B112" s="1" t="s">
        <v>11</v>
      </c>
      <c r="D112" s="71" t="s">
        <v>552</v>
      </c>
    </row>
    <row r="113" spans="1:4">
      <c r="A113" s="1" t="s">
        <v>271</v>
      </c>
      <c r="B113" s="1" t="s">
        <v>271</v>
      </c>
      <c r="D113" s="1" t="s">
        <v>554</v>
      </c>
    </row>
    <row r="114" spans="1:4">
      <c r="A114" s="1" t="s">
        <v>273</v>
      </c>
      <c r="B114" s="1" t="s">
        <v>273</v>
      </c>
      <c r="D114" s="1" t="s">
        <v>555</v>
      </c>
    </row>
    <row r="115" spans="1:4">
      <c r="A115" s="1" t="s">
        <v>275</v>
      </c>
      <c r="B115" s="1" t="s">
        <v>275</v>
      </c>
      <c r="D115" s="1" t="s">
        <v>556</v>
      </c>
    </row>
    <row r="116" spans="1:4">
      <c r="A116" s="1" t="s">
        <v>51</v>
      </c>
      <c r="B116" s="1" t="s">
        <v>51</v>
      </c>
      <c r="D116" s="1" t="s">
        <v>557</v>
      </c>
    </row>
    <row r="117" spans="1:4">
      <c r="A117" s="1" t="s">
        <v>277</v>
      </c>
      <c r="B117" s="1" t="s">
        <v>277</v>
      </c>
      <c r="D117" s="1" t="s">
        <v>558</v>
      </c>
    </row>
    <row r="118" spans="1:4">
      <c r="A118" s="1" t="s">
        <v>52</v>
      </c>
      <c r="B118" s="1" t="s">
        <v>52</v>
      </c>
    </row>
    <row r="119" spans="1:4">
      <c r="A119" s="1" t="s">
        <v>86</v>
      </c>
      <c r="B119" s="1" t="s">
        <v>86</v>
      </c>
    </row>
    <row r="120" spans="1:4">
      <c r="A120" s="1" t="s">
        <v>112</v>
      </c>
      <c r="B120" s="1" t="s">
        <v>112</v>
      </c>
    </row>
    <row r="121" spans="1:4">
      <c r="A121" s="1" t="s">
        <v>114</v>
      </c>
      <c r="B121" s="1" t="s">
        <v>114</v>
      </c>
    </row>
    <row r="122" spans="1:4">
      <c r="A122" s="1" t="s">
        <v>115</v>
      </c>
      <c r="B122" s="1" t="s">
        <v>115</v>
      </c>
    </row>
    <row r="123" spans="1:4">
      <c r="A123" s="1" t="s">
        <v>120</v>
      </c>
      <c r="B123" s="1" t="s">
        <v>120</v>
      </c>
    </row>
    <row r="124" spans="1:4">
      <c r="A124" s="1" t="s">
        <v>26</v>
      </c>
      <c r="B124" s="1" t="s">
        <v>26</v>
      </c>
    </row>
    <row r="125" spans="1:4">
      <c r="A125" s="1" t="s">
        <v>27</v>
      </c>
      <c r="B125" s="1" t="s">
        <v>27</v>
      </c>
    </row>
    <row r="126" spans="1:4">
      <c r="A126" s="1" t="s">
        <v>23</v>
      </c>
      <c r="B126" s="1" t="s">
        <v>23</v>
      </c>
    </row>
    <row r="127" spans="1:4">
      <c r="A127" s="1" t="s">
        <v>24</v>
      </c>
      <c r="B127" s="1" t="s">
        <v>24</v>
      </c>
    </row>
    <row r="128" spans="1:4">
      <c r="A128" s="1" t="s">
        <v>28</v>
      </c>
      <c r="B128" s="1" t="s">
        <v>28</v>
      </c>
    </row>
    <row r="129" spans="1:2">
      <c r="A129" s="1" t="s">
        <v>29</v>
      </c>
      <c r="B129" s="1" t="s">
        <v>29</v>
      </c>
    </row>
    <row r="130" spans="1:2">
      <c r="A130" s="1" t="s">
        <v>30</v>
      </c>
      <c r="B130" s="1" t="s">
        <v>30</v>
      </c>
    </row>
    <row r="131" spans="1:2">
      <c r="A131" s="1" t="s">
        <v>31</v>
      </c>
      <c r="B131" s="1" t="s">
        <v>31</v>
      </c>
    </row>
    <row r="132" spans="1:2">
      <c r="A132" s="1" t="s">
        <v>117</v>
      </c>
      <c r="B132" s="1" t="s">
        <v>117</v>
      </c>
    </row>
    <row r="133" spans="1:2">
      <c r="A133" s="1" t="s">
        <v>116</v>
      </c>
      <c r="B133" s="1" t="s">
        <v>116</v>
      </c>
    </row>
    <row r="134" spans="1:2">
      <c r="A134" s="1" t="s">
        <v>163</v>
      </c>
      <c r="B134" s="1" t="s">
        <v>163</v>
      </c>
    </row>
    <row r="135" spans="1:2">
      <c r="A135" s="1" t="s">
        <v>297</v>
      </c>
      <c r="B135" s="1" t="s">
        <v>297</v>
      </c>
    </row>
    <row r="136" spans="1:2">
      <c r="A136" s="1" t="s">
        <v>298</v>
      </c>
      <c r="B136" s="1" t="s">
        <v>298</v>
      </c>
    </row>
    <row r="137" spans="1:2">
      <c r="A137" s="1" t="s">
        <v>113</v>
      </c>
      <c r="B137" s="1" t="s">
        <v>113</v>
      </c>
    </row>
    <row r="138" spans="1:2">
      <c r="A138" s="1" t="s">
        <v>65</v>
      </c>
      <c r="B138" s="1" t="s">
        <v>65</v>
      </c>
    </row>
    <row r="139" spans="1:2">
      <c r="A139" s="1" t="s">
        <v>118</v>
      </c>
      <c r="B139" s="1" t="s">
        <v>118</v>
      </c>
    </row>
    <row r="140" spans="1:2">
      <c r="A140" s="1" t="s">
        <v>299</v>
      </c>
      <c r="B140" s="1" t="s">
        <v>299</v>
      </c>
    </row>
    <row r="141" spans="1:2">
      <c r="A141" s="1" t="s">
        <v>141</v>
      </c>
      <c r="B141" s="1" t="s">
        <v>141</v>
      </c>
    </row>
    <row r="142" spans="1:2">
      <c r="A142" s="1" t="s">
        <v>142</v>
      </c>
      <c r="B142" s="1" t="s">
        <v>142</v>
      </c>
    </row>
    <row r="143" spans="1:2">
      <c r="A143" s="1" t="s">
        <v>53</v>
      </c>
      <c r="B143" s="1" t="s">
        <v>53</v>
      </c>
    </row>
    <row r="144" spans="1:2">
      <c r="A144" s="1" t="s">
        <v>54</v>
      </c>
      <c r="B144" s="1" t="s">
        <v>54</v>
      </c>
    </row>
    <row r="145" spans="1:2">
      <c r="A145" s="1" t="s">
        <v>300</v>
      </c>
      <c r="B145" s="1" t="s">
        <v>300</v>
      </c>
    </row>
    <row r="146" spans="1:2">
      <c r="A146" s="1" t="s">
        <v>87</v>
      </c>
      <c r="B146" s="1" t="s">
        <v>87</v>
      </c>
    </row>
    <row r="147" spans="1:2">
      <c r="A147" s="1" t="s">
        <v>301</v>
      </c>
      <c r="B147" s="1" t="s">
        <v>301</v>
      </c>
    </row>
    <row r="148" spans="1:2">
      <c r="A148" s="1" t="s">
        <v>302</v>
      </c>
      <c r="B148" s="1" t="s">
        <v>302</v>
      </c>
    </row>
    <row r="149" spans="1:2">
      <c r="A149" s="1" t="s">
        <v>16</v>
      </c>
      <c r="B149" s="1" t="s">
        <v>287</v>
      </c>
    </row>
    <row r="150" spans="1:2">
      <c r="A150" s="1" t="s">
        <v>303</v>
      </c>
      <c r="B150" s="1" t="s">
        <v>291</v>
      </c>
    </row>
    <row r="151" spans="1:2">
      <c r="A151" s="1" t="s">
        <v>304</v>
      </c>
      <c r="B151" s="1" t="s">
        <v>287</v>
      </c>
    </row>
    <row r="152" spans="1:2">
      <c r="A152" s="1" t="s">
        <v>305</v>
      </c>
      <c r="B152" s="1" t="s">
        <v>287</v>
      </c>
    </row>
    <row r="153" spans="1:2">
      <c r="A153" s="1" t="s">
        <v>306</v>
      </c>
      <c r="B153" s="1" t="s">
        <v>293</v>
      </c>
    </row>
    <row r="154" spans="1:2">
      <c r="A154" s="1" t="s">
        <v>307</v>
      </c>
      <c r="B154" s="1" t="s">
        <v>287</v>
      </c>
    </row>
    <row r="155" spans="1:2">
      <c r="A155" s="1" t="s">
        <v>308</v>
      </c>
      <c r="B155" s="1" t="s">
        <v>287</v>
      </c>
    </row>
    <row r="156" spans="1:2">
      <c r="A156" s="1" t="s">
        <v>309</v>
      </c>
      <c r="B156" s="1" t="s">
        <v>291</v>
      </c>
    </row>
    <row r="157" spans="1:2">
      <c r="A157" s="1" t="s">
        <v>310</v>
      </c>
      <c r="B157" s="1" t="s">
        <v>293</v>
      </c>
    </row>
    <row r="158" spans="1:2">
      <c r="A158" s="1" t="s">
        <v>39</v>
      </c>
      <c r="B158" s="1" t="s">
        <v>287</v>
      </c>
    </row>
    <row r="159" spans="1:2">
      <c r="A159" s="1" t="s">
        <v>311</v>
      </c>
      <c r="B159" s="1" t="s">
        <v>291</v>
      </c>
    </row>
    <row r="160" spans="1:2">
      <c r="A160" s="1" t="s">
        <v>40</v>
      </c>
      <c r="B160" s="1" t="s">
        <v>293</v>
      </c>
    </row>
    <row r="161" spans="1:2">
      <c r="A161" s="1" t="s">
        <v>312</v>
      </c>
      <c r="B161" s="1" t="s">
        <v>287</v>
      </c>
    </row>
    <row r="162" spans="1:2">
      <c r="A162" s="1" t="s">
        <v>67</v>
      </c>
      <c r="B162" s="1" t="s">
        <v>287</v>
      </c>
    </row>
    <row r="163" spans="1:2">
      <c r="A163" s="1" t="s">
        <v>313</v>
      </c>
      <c r="B163" s="1" t="s">
        <v>291</v>
      </c>
    </row>
    <row r="164" spans="1:2">
      <c r="A164" s="1" t="s">
        <v>314</v>
      </c>
      <c r="B164" s="1" t="s">
        <v>293</v>
      </c>
    </row>
    <row r="165" spans="1:2">
      <c r="A165" s="1" t="s">
        <v>315</v>
      </c>
      <c r="B165" s="1" t="s">
        <v>287</v>
      </c>
    </row>
    <row r="166" spans="1:2">
      <c r="A166" s="1" t="s">
        <v>316</v>
      </c>
      <c r="B166" s="1" t="s">
        <v>291</v>
      </c>
    </row>
    <row r="167" spans="1:2">
      <c r="A167" s="1" t="s">
        <v>77</v>
      </c>
      <c r="B167" s="1" t="s">
        <v>287</v>
      </c>
    </row>
    <row r="168" spans="1:2">
      <c r="A168" s="1" t="s">
        <v>317</v>
      </c>
      <c r="B168" s="1" t="s">
        <v>291</v>
      </c>
    </row>
    <row r="169" spans="1:2">
      <c r="A169" s="1" t="s">
        <v>318</v>
      </c>
      <c r="B169" s="1" t="s">
        <v>293</v>
      </c>
    </row>
    <row r="170" spans="1:2">
      <c r="A170" s="1" t="s">
        <v>319</v>
      </c>
      <c r="B170" s="1" t="s">
        <v>291</v>
      </c>
    </row>
    <row r="171" spans="1:2">
      <c r="A171" s="1" t="s">
        <v>137</v>
      </c>
      <c r="B171" s="1" t="s">
        <v>287</v>
      </c>
    </row>
    <row r="172" spans="1:2">
      <c r="A172" s="1" t="s">
        <v>320</v>
      </c>
      <c r="B172" s="1" t="s">
        <v>291</v>
      </c>
    </row>
    <row r="173" spans="1:2">
      <c r="A173" s="1" t="s">
        <v>321</v>
      </c>
      <c r="B173" s="1" t="s">
        <v>293</v>
      </c>
    </row>
    <row r="174" spans="1:2">
      <c r="A174" s="1" t="s">
        <v>322</v>
      </c>
      <c r="B174" s="1" t="s">
        <v>287</v>
      </c>
    </row>
    <row r="175" spans="1:2">
      <c r="A175" s="1" t="s">
        <v>323</v>
      </c>
      <c r="B175" s="1" t="s">
        <v>293</v>
      </c>
    </row>
    <row r="176" spans="1:2">
      <c r="A176" s="1" t="s">
        <v>89</v>
      </c>
      <c r="B176" s="1" t="s">
        <v>287</v>
      </c>
    </row>
    <row r="177" spans="1:2">
      <c r="A177" s="1" t="s">
        <v>324</v>
      </c>
      <c r="B177" s="1" t="s">
        <v>291</v>
      </c>
    </row>
    <row r="178" spans="1:2">
      <c r="A178" s="1" t="s">
        <v>325</v>
      </c>
      <c r="B178" s="1" t="s">
        <v>293</v>
      </c>
    </row>
    <row r="179" spans="1:2">
      <c r="A179" s="1" t="s">
        <v>326</v>
      </c>
      <c r="B179" s="1" t="s">
        <v>287</v>
      </c>
    </row>
    <row r="180" spans="1:2">
      <c r="A180" s="1" t="s">
        <v>327</v>
      </c>
      <c r="B180" s="1" t="s">
        <v>293</v>
      </c>
    </row>
    <row r="181" spans="1:2">
      <c r="A181" s="1" t="s">
        <v>328</v>
      </c>
      <c r="B181" s="1" t="s">
        <v>287</v>
      </c>
    </row>
    <row r="182" spans="1:2">
      <c r="A182" s="1" t="s">
        <v>95</v>
      </c>
      <c r="B182" s="1" t="s">
        <v>287</v>
      </c>
    </row>
    <row r="183" spans="1:2">
      <c r="A183" s="1" t="s">
        <v>329</v>
      </c>
      <c r="B183" s="1" t="s">
        <v>291</v>
      </c>
    </row>
    <row r="184" spans="1:2">
      <c r="A184" s="1" t="s">
        <v>96</v>
      </c>
      <c r="B184" s="1" t="s">
        <v>293</v>
      </c>
    </row>
    <row r="185" spans="1:2">
      <c r="A185" s="1" t="s">
        <v>330</v>
      </c>
      <c r="B185" s="1" t="s">
        <v>287</v>
      </c>
    </row>
    <row r="186" spans="1:2">
      <c r="A186" s="1" t="s">
        <v>331</v>
      </c>
      <c r="B186" s="1" t="s">
        <v>291</v>
      </c>
    </row>
    <row r="187" spans="1:2">
      <c r="A187" s="1" t="s">
        <v>332</v>
      </c>
      <c r="B187" s="1" t="s">
        <v>293</v>
      </c>
    </row>
    <row r="188" spans="1:2">
      <c r="A188" s="1" t="s">
        <v>333</v>
      </c>
      <c r="B188" s="1" t="s">
        <v>287</v>
      </c>
    </row>
    <row r="189" spans="1:2">
      <c r="A189" s="1" t="s">
        <v>334</v>
      </c>
      <c r="B189" s="1" t="s">
        <v>287</v>
      </c>
    </row>
    <row r="190" spans="1:2">
      <c r="A190" s="1" t="s">
        <v>335</v>
      </c>
      <c r="B190" s="1" t="s">
        <v>291</v>
      </c>
    </row>
    <row r="191" spans="1:2">
      <c r="A191" s="1" t="s">
        <v>336</v>
      </c>
      <c r="B191" s="1" t="s">
        <v>293</v>
      </c>
    </row>
    <row r="192" spans="1:2">
      <c r="A192" s="1" t="s">
        <v>337</v>
      </c>
      <c r="B192" s="1" t="s">
        <v>287</v>
      </c>
    </row>
    <row r="193" spans="1:2">
      <c r="A193" s="1" t="s">
        <v>338</v>
      </c>
      <c r="B193" s="1" t="s">
        <v>293</v>
      </c>
    </row>
    <row r="194" spans="1:2">
      <c r="A194" s="1" t="s">
        <v>107</v>
      </c>
      <c r="B194" s="1" t="s">
        <v>287</v>
      </c>
    </row>
    <row r="195" spans="1:2">
      <c r="A195" s="1" t="s">
        <v>339</v>
      </c>
      <c r="B195" s="1" t="s">
        <v>293</v>
      </c>
    </row>
    <row r="196" spans="1:2">
      <c r="A196" s="1" t="s">
        <v>340</v>
      </c>
      <c r="B196" s="1" t="s">
        <v>291</v>
      </c>
    </row>
    <row r="197" spans="1:2">
      <c r="A197" s="1" t="s">
        <v>341</v>
      </c>
      <c r="B197" s="1" t="s">
        <v>287</v>
      </c>
    </row>
    <row r="198" spans="1:2">
      <c r="A198" s="1" t="s">
        <v>342</v>
      </c>
      <c r="B198" s="1" t="s">
        <v>291</v>
      </c>
    </row>
    <row r="199" spans="1:2">
      <c r="A199" s="1" t="s">
        <v>343</v>
      </c>
      <c r="B199" s="1" t="s">
        <v>293</v>
      </c>
    </row>
    <row r="200" spans="1:2">
      <c r="A200" s="1" t="s">
        <v>42</v>
      </c>
      <c r="B200" s="1" t="s">
        <v>287</v>
      </c>
    </row>
    <row r="201" spans="1:2">
      <c r="A201" s="1" t="s">
        <v>344</v>
      </c>
      <c r="B201" s="1" t="s">
        <v>291</v>
      </c>
    </row>
    <row r="202" spans="1:2">
      <c r="A202" s="1" t="s">
        <v>345</v>
      </c>
      <c r="B202" s="1" t="s">
        <v>293</v>
      </c>
    </row>
    <row r="203" spans="1:2">
      <c r="A203" s="1" t="s">
        <v>346</v>
      </c>
      <c r="B203" s="1" t="s">
        <v>287</v>
      </c>
    </row>
    <row r="204" spans="1:2">
      <c r="A204" s="1" t="s">
        <v>99</v>
      </c>
      <c r="B204" s="1" t="s">
        <v>287</v>
      </c>
    </row>
    <row r="205" spans="1:2">
      <c r="A205" s="1" t="s">
        <v>100</v>
      </c>
      <c r="B205" s="1" t="s">
        <v>293</v>
      </c>
    </row>
    <row r="206" spans="1:2">
      <c r="A206" s="1" t="s">
        <v>347</v>
      </c>
      <c r="B206" s="1" t="s">
        <v>291</v>
      </c>
    </row>
    <row r="207" spans="1:2">
      <c r="A207" s="1" t="s">
        <v>348</v>
      </c>
      <c r="B207" s="1" t="s">
        <v>287</v>
      </c>
    </row>
    <row r="208" spans="1:2">
      <c r="A208" s="1" t="s">
        <v>145</v>
      </c>
      <c r="B208" s="1" t="s">
        <v>287</v>
      </c>
    </row>
    <row r="209" spans="1:2">
      <c r="A209" s="1" t="s">
        <v>349</v>
      </c>
      <c r="B209" s="1" t="s">
        <v>293</v>
      </c>
    </row>
    <row r="210" spans="1:2">
      <c r="A210" s="1" t="s">
        <v>350</v>
      </c>
      <c r="B210" s="1" t="s">
        <v>291</v>
      </c>
    </row>
    <row r="211" spans="1:2">
      <c r="A211" s="1" t="s">
        <v>351</v>
      </c>
      <c r="B211" s="1" t="s">
        <v>287</v>
      </c>
    </row>
    <row r="212" spans="1:2">
      <c r="A212" s="1" t="s">
        <v>352</v>
      </c>
      <c r="B212" s="1" t="s">
        <v>291</v>
      </c>
    </row>
    <row r="213" spans="1:2">
      <c r="A213" s="1" t="s">
        <v>143</v>
      </c>
      <c r="B213" s="1" t="s">
        <v>293</v>
      </c>
    </row>
    <row r="214" spans="1:2">
      <c r="A214" s="1" t="s">
        <v>353</v>
      </c>
      <c r="B214" s="1" t="s">
        <v>287</v>
      </c>
    </row>
    <row r="215" spans="1:2">
      <c r="A215" s="1" t="s">
        <v>354</v>
      </c>
      <c r="B215" s="1" t="s">
        <v>291</v>
      </c>
    </row>
    <row r="216" spans="1:2">
      <c r="A216" s="1" t="s">
        <v>147</v>
      </c>
      <c r="B216" s="1" t="s">
        <v>293</v>
      </c>
    </row>
    <row r="217" spans="1:2">
      <c r="A217" s="1" t="s">
        <v>355</v>
      </c>
      <c r="B217" s="1" t="s">
        <v>287</v>
      </c>
    </row>
    <row r="218" spans="1:2">
      <c r="A218" s="1" t="s">
        <v>356</v>
      </c>
      <c r="B218" s="1" t="s">
        <v>287</v>
      </c>
    </row>
    <row r="219" spans="1:2">
      <c r="A219" s="1" t="s">
        <v>357</v>
      </c>
      <c r="B219" s="1" t="s">
        <v>293</v>
      </c>
    </row>
    <row r="220" spans="1:2">
      <c r="A220" s="1" t="s">
        <v>15</v>
      </c>
      <c r="B220" s="1" t="s">
        <v>289</v>
      </c>
    </row>
    <row r="221" spans="1:2">
      <c r="A221" s="1" t="s">
        <v>358</v>
      </c>
      <c r="B221" s="1" t="s">
        <v>292</v>
      </c>
    </row>
    <row r="222" spans="1:2">
      <c r="A222" s="1" t="s">
        <v>359</v>
      </c>
      <c r="B222" s="1" t="s">
        <v>289</v>
      </c>
    </row>
    <row r="223" spans="1:2">
      <c r="A223" s="1" t="s">
        <v>360</v>
      </c>
      <c r="B223" s="1" t="s">
        <v>289</v>
      </c>
    </row>
    <row r="224" spans="1:2">
      <c r="A224" s="1" t="s">
        <v>361</v>
      </c>
      <c r="B224" s="1" t="s">
        <v>289</v>
      </c>
    </row>
    <row r="225" spans="1:2">
      <c r="A225" s="1" t="s">
        <v>362</v>
      </c>
      <c r="B225" s="1" t="s">
        <v>295</v>
      </c>
    </row>
    <row r="226" spans="1:2">
      <c r="A226" s="1" t="s">
        <v>363</v>
      </c>
      <c r="B226" s="1" t="s">
        <v>289</v>
      </c>
    </row>
    <row r="227" spans="1:2">
      <c r="A227" s="1" t="s">
        <v>364</v>
      </c>
      <c r="B227" s="1" t="s">
        <v>289</v>
      </c>
    </row>
    <row r="228" spans="1:2">
      <c r="A228" s="1" t="s">
        <v>365</v>
      </c>
      <c r="B228" s="1" t="s">
        <v>289</v>
      </c>
    </row>
    <row r="229" spans="1:2">
      <c r="A229" s="1" t="s">
        <v>366</v>
      </c>
      <c r="B229" s="1" t="s">
        <v>292</v>
      </c>
    </row>
    <row r="230" spans="1:2">
      <c r="A230" s="1" t="s">
        <v>367</v>
      </c>
      <c r="B230" s="1" t="s">
        <v>295</v>
      </c>
    </row>
    <row r="231" spans="1:2">
      <c r="A231" s="1" t="s">
        <v>36</v>
      </c>
      <c r="B231" s="1" t="s">
        <v>289</v>
      </c>
    </row>
    <row r="232" spans="1:2">
      <c r="A232" s="1" t="s">
        <v>37</v>
      </c>
      <c r="B232" s="1" t="s">
        <v>292</v>
      </c>
    </row>
    <row r="233" spans="1:2">
      <c r="A233" s="1" t="s">
        <v>38</v>
      </c>
      <c r="B233" s="1" t="s">
        <v>295</v>
      </c>
    </row>
    <row r="234" spans="1:2">
      <c r="A234" s="1" t="s">
        <v>368</v>
      </c>
      <c r="B234" s="1" t="s">
        <v>289</v>
      </c>
    </row>
    <row r="235" spans="1:2">
      <c r="A235" s="1" t="s">
        <v>369</v>
      </c>
      <c r="B235" s="1" t="s">
        <v>292</v>
      </c>
    </row>
    <row r="236" spans="1:2">
      <c r="A236" s="1" t="s">
        <v>74</v>
      </c>
      <c r="B236" s="1" t="s">
        <v>289</v>
      </c>
    </row>
    <row r="237" spans="1:2">
      <c r="A237" s="1" t="s">
        <v>75</v>
      </c>
      <c r="B237" s="1" t="s">
        <v>292</v>
      </c>
    </row>
    <row r="238" spans="1:2">
      <c r="A238" s="1" t="s">
        <v>76</v>
      </c>
      <c r="B238" s="1" t="s">
        <v>295</v>
      </c>
    </row>
    <row r="239" spans="1:2">
      <c r="A239" s="1" t="s">
        <v>66</v>
      </c>
      <c r="B239" s="1" t="s">
        <v>289</v>
      </c>
    </row>
    <row r="240" spans="1:2">
      <c r="A240" s="1" t="s">
        <v>370</v>
      </c>
      <c r="B240" s="1" t="s">
        <v>292</v>
      </c>
    </row>
    <row r="241" spans="1:2">
      <c r="A241" s="1" t="s">
        <v>371</v>
      </c>
      <c r="B241" s="1" t="s">
        <v>295</v>
      </c>
    </row>
    <row r="242" spans="1:2">
      <c r="A242" s="1" t="s">
        <v>372</v>
      </c>
      <c r="B242" s="1" t="s">
        <v>289</v>
      </c>
    </row>
    <row r="243" spans="1:2">
      <c r="A243" s="1" t="s">
        <v>373</v>
      </c>
      <c r="B243" s="1" t="s">
        <v>292</v>
      </c>
    </row>
    <row r="244" spans="1:2">
      <c r="A244" s="1" t="s">
        <v>374</v>
      </c>
      <c r="B244" s="1" t="s">
        <v>292</v>
      </c>
    </row>
    <row r="245" spans="1:2">
      <c r="A245" s="1" t="s">
        <v>135</v>
      </c>
      <c r="B245" s="1" t="s">
        <v>289</v>
      </c>
    </row>
    <row r="246" spans="1:2">
      <c r="A246" s="1" t="s">
        <v>136</v>
      </c>
      <c r="B246" s="1" t="s">
        <v>292</v>
      </c>
    </row>
    <row r="247" spans="1:2">
      <c r="A247" s="1" t="s">
        <v>375</v>
      </c>
      <c r="B247" s="1" t="s">
        <v>295</v>
      </c>
    </row>
    <row r="248" spans="1:2">
      <c r="A248" s="1" t="s">
        <v>376</v>
      </c>
      <c r="B248" s="1" t="s">
        <v>289</v>
      </c>
    </row>
    <row r="249" spans="1:2">
      <c r="A249" s="1" t="s">
        <v>90</v>
      </c>
      <c r="B249" s="1" t="s">
        <v>295</v>
      </c>
    </row>
    <row r="250" spans="1:2">
      <c r="A250" s="1" t="s">
        <v>377</v>
      </c>
      <c r="B250" s="1" t="s">
        <v>289</v>
      </c>
    </row>
    <row r="251" spans="1:2">
      <c r="A251" s="1" t="s">
        <v>378</v>
      </c>
      <c r="B251" s="1" t="s">
        <v>292</v>
      </c>
    </row>
    <row r="252" spans="1:2">
      <c r="A252" s="1" t="s">
        <v>379</v>
      </c>
      <c r="B252" s="1" t="s">
        <v>295</v>
      </c>
    </row>
    <row r="253" spans="1:2">
      <c r="A253" s="1" t="s">
        <v>380</v>
      </c>
      <c r="B253" s="1" t="s">
        <v>289</v>
      </c>
    </row>
    <row r="254" spans="1:2">
      <c r="A254" s="1" t="s">
        <v>381</v>
      </c>
      <c r="B254" s="1" t="s">
        <v>295</v>
      </c>
    </row>
    <row r="255" spans="1:2">
      <c r="A255" s="1" t="s">
        <v>93</v>
      </c>
      <c r="B255" s="1" t="s">
        <v>289</v>
      </c>
    </row>
    <row r="256" spans="1:2">
      <c r="A256" s="1" t="s">
        <v>94</v>
      </c>
      <c r="B256" s="1" t="s">
        <v>292</v>
      </c>
    </row>
    <row r="257" spans="1:2">
      <c r="A257" s="1" t="s">
        <v>382</v>
      </c>
      <c r="B257" s="1" t="s">
        <v>295</v>
      </c>
    </row>
    <row r="258" spans="1:2">
      <c r="A258" s="1" t="s">
        <v>383</v>
      </c>
      <c r="B258" s="1" t="s">
        <v>289</v>
      </c>
    </row>
    <row r="259" spans="1:2">
      <c r="A259" s="1" t="s">
        <v>384</v>
      </c>
      <c r="B259" s="1" t="s">
        <v>292</v>
      </c>
    </row>
    <row r="260" spans="1:2">
      <c r="A260" s="1" t="s">
        <v>385</v>
      </c>
      <c r="B260" s="1" t="s">
        <v>295</v>
      </c>
    </row>
    <row r="261" spans="1:2">
      <c r="A261" s="1" t="s">
        <v>386</v>
      </c>
      <c r="B261" s="1" t="s">
        <v>292</v>
      </c>
    </row>
    <row r="262" spans="1:2">
      <c r="A262" s="1" t="s">
        <v>387</v>
      </c>
      <c r="B262" s="1" t="s">
        <v>289</v>
      </c>
    </row>
    <row r="263" spans="1:2">
      <c r="A263" s="1" t="s">
        <v>388</v>
      </c>
      <c r="B263" s="1" t="s">
        <v>289</v>
      </c>
    </row>
    <row r="264" spans="1:2">
      <c r="A264" s="1" t="s">
        <v>389</v>
      </c>
      <c r="B264" s="1" t="s">
        <v>292</v>
      </c>
    </row>
    <row r="265" spans="1:2">
      <c r="A265" s="1" t="s">
        <v>390</v>
      </c>
      <c r="B265" s="1" t="s">
        <v>295</v>
      </c>
    </row>
    <row r="266" spans="1:2">
      <c r="A266" s="1" t="s">
        <v>391</v>
      </c>
      <c r="B266" s="1" t="s">
        <v>289</v>
      </c>
    </row>
    <row r="267" spans="1:2">
      <c r="A267" s="1" t="s">
        <v>392</v>
      </c>
      <c r="B267" s="1" t="s">
        <v>295</v>
      </c>
    </row>
    <row r="268" spans="1:2">
      <c r="A268" s="1" t="s">
        <v>108</v>
      </c>
      <c r="B268" s="1" t="s">
        <v>289</v>
      </c>
    </row>
    <row r="269" spans="1:2">
      <c r="A269" s="1" t="s">
        <v>393</v>
      </c>
      <c r="B269" s="1" t="s">
        <v>292</v>
      </c>
    </row>
    <row r="270" spans="1:2">
      <c r="A270" s="1" t="s">
        <v>394</v>
      </c>
      <c r="B270" s="1" t="s">
        <v>295</v>
      </c>
    </row>
    <row r="271" spans="1:2">
      <c r="A271" s="1" t="s">
        <v>395</v>
      </c>
      <c r="B271" s="1" t="s">
        <v>289</v>
      </c>
    </row>
    <row r="272" spans="1:2">
      <c r="A272" s="1" t="s">
        <v>109</v>
      </c>
      <c r="B272" s="1" t="s">
        <v>289</v>
      </c>
    </row>
    <row r="273" spans="1:2">
      <c r="A273" s="1" t="s">
        <v>396</v>
      </c>
      <c r="B273" s="1" t="s">
        <v>292</v>
      </c>
    </row>
    <row r="274" spans="1:2">
      <c r="A274" s="1" t="s">
        <v>110</v>
      </c>
      <c r="B274" s="1" t="s">
        <v>295</v>
      </c>
    </row>
    <row r="275" spans="1:2">
      <c r="A275" s="1" t="s">
        <v>397</v>
      </c>
      <c r="B275" s="1" t="s">
        <v>289</v>
      </c>
    </row>
    <row r="276" spans="1:2">
      <c r="A276" s="1" t="s">
        <v>41</v>
      </c>
      <c r="B276" s="1" t="s">
        <v>289</v>
      </c>
    </row>
    <row r="277" spans="1:2">
      <c r="A277" s="1" t="s">
        <v>398</v>
      </c>
      <c r="B277" s="1" t="s">
        <v>292</v>
      </c>
    </row>
    <row r="278" spans="1:2">
      <c r="A278" s="1" t="s">
        <v>399</v>
      </c>
      <c r="B278" s="1" t="s">
        <v>295</v>
      </c>
    </row>
    <row r="279" spans="1:2">
      <c r="A279" s="1" t="s">
        <v>400</v>
      </c>
      <c r="B279" s="1" t="s">
        <v>295</v>
      </c>
    </row>
    <row r="280" spans="1:2">
      <c r="A280" s="1" t="s">
        <v>401</v>
      </c>
      <c r="B280" s="1" t="s">
        <v>289</v>
      </c>
    </row>
    <row r="281" spans="1:2">
      <c r="A281" s="1" t="s">
        <v>97</v>
      </c>
      <c r="B281" s="1" t="s">
        <v>289</v>
      </c>
    </row>
    <row r="282" spans="1:2">
      <c r="A282" s="1" t="s">
        <v>402</v>
      </c>
      <c r="B282" s="1" t="s">
        <v>292</v>
      </c>
    </row>
    <row r="283" spans="1:2">
      <c r="A283" s="1" t="s">
        <v>98</v>
      </c>
      <c r="B283" s="1" t="s">
        <v>295</v>
      </c>
    </row>
    <row r="284" spans="1:2">
      <c r="A284" s="1" t="s">
        <v>403</v>
      </c>
      <c r="B284" s="1" t="s">
        <v>289</v>
      </c>
    </row>
    <row r="285" spans="1:2">
      <c r="A285" s="1" t="s">
        <v>404</v>
      </c>
      <c r="B285" s="1" t="s">
        <v>289</v>
      </c>
    </row>
    <row r="286" spans="1:2">
      <c r="A286" s="1" t="s">
        <v>405</v>
      </c>
      <c r="B286" s="1" t="s">
        <v>295</v>
      </c>
    </row>
    <row r="287" spans="1:2">
      <c r="A287" s="1" t="s">
        <v>144</v>
      </c>
      <c r="B287" s="1" t="s">
        <v>289</v>
      </c>
    </row>
    <row r="288" spans="1:2">
      <c r="A288" s="1" t="s">
        <v>146</v>
      </c>
      <c r="B288" s="1" t="s">
        <v>292</v>
      </c>
    </row>
    <row r="289" spans="1:2">
      <c r="A289" s="1" t="s">
        <v>406</v>
      </c>
      <c r="B289" s="1" t="s">
        <v>295</v>
      </c>
    </row>
    <row r="290" spans="1:2">
      <c r="A290" s="1" t="s">
        <v>407</v>
      </c>
      <c r="B290" s="1" t="s">
        <v>289</v>
      </c>
    </row>
    <row r="291" spans="1:2">
      <c r="A291" s="1" t="s">
        <v>408</v>
      </c>
      <c r="B291" s="1" t="s">
        <v>292</v>
      </c>
    </row>
    <row r="292" spans="1:2">
      <c r="A292" s="1" t="s">
        <v>409</v>
      </c>
      <c r="B292" s="1" t="s">
        <v>295</v>
      </c>
    </row>
    <row r="293" spans="1:2">
      <c r="A293" s="1" t="s">
        <v>410</v>
      </c>
      <c r="B293" s="1" t="s">
        <v>289</v>
      </c>
    </row>
    <row r="294" spans="1:2">
      <c r="A294" s="1" t="s">
        <v>411</v>
      </c>
      <c r="B294" s="1" t="s">
        <v>292</v>
      </c>
    </row>
    <row r="295" spans="1:2">
      <c r="A295" s="1" t="s">
        <v>412</v>
      </c>
      <c r="B295" s="1" t="s">
        <v>295</v>
      </c>
    </row>
    <row r="296" spans="1:2">
      <c r="A296" s="1" t="s">
        <v>413</v>
      </c>
      <c r="B296" s="1" t="s">
        <v>289</v>
      </c>
    </row>
    <row r="297" spans="1:2">
      <c r="A297" s="1" t="s">
        <v>414</v>
      </c>
      <c r="B297" s="1" t="s">
        <v>289</v>
      </c>
    </row>
    <row r="298" spans="1:2">
      <c r="A298" s="1" t="s">
        <v>415</v>
      </c>
      <c r="B298" s="1" t="s">
        <v>295</v>
      </c>
    </row>
  </sheetData>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21 Dec 2020&amp;C&amp;9Page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Module C Adjustments</vt:lpstr>
      <vt:lpstr>DOS Adjustments Detail</vt:lpstr>
      <vt:lpstr>Interest Rate</vt:lpstr>
      <vt:lpstr>Lookup Tables</vt:lpstr>
      <vt:lpstr>'DOS Adjustments Detail'!Print_Titles</vt:lpstr>
      <vt:lpstr>'Interest Rate'!Print_Titles</vt:lpstr>
      <vt:lpstr>'Lookup Tables'!Print_Titles</vt:lpstr>
      <vt:lpstr>'Module C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2020-12-19T00:26:48Z</dcterms:modified>
</cp:coreProperties>
</file>